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zhengc19\Desktop\"/>
    </mc:Choice>
  </mc:AlternateContent>
  <bookViews>
    <workbookView xWindow="0" yWindow="0" windowWidth="28800" windowHeight="14175"/>
  </bookViews>
  <sheets>
    <sheet name="Sheet1" sheetId="1" r:id="rId1"/>
    <sheet name="treeCalc_8" sheetId="10" state="hidden" r:id="rId2"/>
    <sheet name="treeCalc_7" sheetId="9" state="hidden" r:id="rId3"/>
    <sheet name="treeCalc_6" sheetId="8" state="hidden" r:id="rId4"/>
    <sheet name="treeCalc_5" sheetId="7" state="hidden" r:id="rId5"/>
    <sheet name="treeCalc_4" sheetId="5" state="hidden" r:id="rId6"/>
    <sheet name="treeCalc_3" sheetId="4" state="hidden" r:id="rId7"/>
    <sheet name="treeCalc_2" sheetId="3" state="hidden" r:id="rId8"/>
    <sheet name="treeCalc_1" sheetId="2" state="hidden" r:id="rId9"/>
  </sheets>
  <definedNames>
    <definedName name="treeList" hidden="1">"11111111000000000000000000000000000000000000000000000000000000000000000000000000000000000000000000000000000000000000000000000000000000000000000000000000000000000000000000000000000000000000000000000000"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0" l="1"/>
  <c r="J27" i="10"/>
  <c r="K26" i="10"/>
  <c r="J26" i="10"/>
  <c r="K23" i="10"/>
  <c r="J23" i="10"/>
  <c r="O23" i="10"/>
  <c r="K25" i="10"/>
  <c r="J25" i="10"/>
  <c r="K24" i="10"/>
  <c r="J24" i="10"/>
  <c r="K22" i="10"/>
  <c r="J22" i="10"/>
  <c r="O22" i="10"/>
  <c r="K13" i="10"/>
  <c r="J13" i="10"/>
  <c r="O13" i="10"/>
  <c r="K21" i="10"/>
  <c r="J21" i="10"/>
  <c r="K20" i="10"/>
  <c r="J20" i="10"/>
  <c r="K17" i="10"/>
  <c r="J17" i="10"/>
  <c r="O17" i="10"/>
  <c r="K19" i="10"/>
  <c r="J19" i="10"/>
  <c r="K18" i="10"/>
  <c r="J18" i="10"/>
  <c r="K16" i="10"/>
  <c r="J16" i="10"/>
  <c r="O16" i="10"/>
  <c r="K14" i="10"/>
  <c r="J14" i="10"/>
  <c r="O14" i="10"/>
  <c r="K15" i="10"/>
  <c r="J15" i="10"/>
  <c r="K12" i="10"/>
  <c r="J12" i="10"/>
  <c r="O12" i="10"/>
  <c r="K11" i="10"/>
  <c r="J11" i="10"/>
  <c r="O11" i="10"/>
  <c r="B11" i="10"/>
  <c r="B2" i="10"/>
  <c r="K15" i="9"/>
  <c r="J15" i="9"/>
  <c r="K14" i="9"/>
  <c r="J14" i="9"/>
  <c r="K12" i="9"/>
  <c r="J12" i="9"/>
  <c r="O12" i="9"/>
  <c r="K13" i="9"/>
  <c r="J13" i="9"/>
  <c r="K11" i="9"/>
  <c r="J11" i="9"/>
  <c r="O11" i="9"/>
  <c r="B11" i="9"/>
  <c r="B2" i="9"/>
  <c r="K19" i="8"/>
  <c r="J19" i="8"/>
  <c r="K18" i="8"/>
  <c r="J18" i="8"/>
  <c r="K14" i="8"/>
  <c r="J14" i="8"/>
  <c r="O14" i="8"/>
  <c r="K17" i="8"/>
  <c r="J17" i="8"/>
  <c r="K16" i="8"/>
  <c r="J16" i="8"/>
  <c r="K13" i="8"/>
  <c r="J13" i="8"/>
  <c r="O13" i="8"/>
  <c r="K15" i="8"/>
  <c r="J15" i="8"/>
  <c r="K12" i="8"/>
  <c r="J12" i="8"/>
  <c r="O12" i="8"/>
  <c r="K11" i="8"/>
  <c r="J11" i="8"/>
  <c r="O11" i="8"/>
  <c r="B11" i="8"/>
  <c r="B2" i="8"/>
  <c r="K17" i="7"/>
  <c r="J17" i="7"/>
  <c r="K16" i="7"/>
  <c r="J16" i="7"/>
  <c r="K13" i="7"/>
  <c r="J13" i="7"/>
  <c r="O13" i="7"/>
  <c r="K15" i="7"/>
  <c r="J15" i="7"/>
  <c r="K14" i="7"/>
  <c r="J14" i="7"/>
  <c r="K12" i="7"/>
  <c r="J12" i="7"/>
  <c r="O12" i="7"/>
  <c r="K11" i="7"/>
  <c r="J11" i="7"/>
  <c r="O11" i="7"/>
  <c r="B11" i="7"/>
  <c r="B2" i="7"/>
  <c r="K12" i="5"/>
  <c r="J12" i="5"/>
  <c r="K11" i="5"/>
  <c r="J11" i="5"/>
  <c r="O11" i="5"/>
  <c r="B11" i="5"/>
  <c r="B2" i="5"/>
  <c r="K15" i="4"/>
  <c r="J15" i="4"/>
  <c r="K14" i="4"/>
  <c r="J14" i="4"/>
  <c r="K12" i="4"/>
  <c r="J12" i="4"/>
  <c r="O12" i="4"/>
  <c r="K13" i="4"/>
  <c r="J13" i="4"/>
  <c r="K11" i="4"/>
  <c r="J11" i="4"/>
  <c r="O11" i="4"/>
  <c r="B11" i="4"/>
  <c r="B2" i="4"/>
  <c r="K16" i="3"/>
  <c r="J16" i="3"/>
  <c r="K15" i="3"/>
  <c r="J15" i="3"/>
  <c r="K14" i="3"/>
  <c r="J14" i="3"/>
  <c r="K12" i="3"/>
  <c r="J12" i="3"/>
  <c r="O12" i="3"/>
  <c r="K13" i="3"/>
  <c r="J13" i="3"/>
  <c r="K11" i="3"/>
  <c r="J11" i="3"/>
  <c r="O11" i="3"/>
  <c r="B11" i="3"/>
  <c r="B2" i="3"/>
  <c r="K28" i="2"/>
  <c r="J28" i="2"/>
  <c r="K27" i="2"/>
  <c r="J27" i="2"/>
  <c r="K25" i="2"/>
  <c r="J25" i="2"/>
  <c r="O25" i="2"/>
  <c r="K26" i="2"/>
  <c r="J26" i="2"/>
  <c r="K13" i="2"/>
  <c r="J13" i="2"/>
  <c r="O13" i="2"/>
  <c r="K24" i="2"/>
  <c r="J24" i="2"/>
  <c r="K23" i="2"/>
  <c r="J23" i="2"/>
  <c r="K21" i="2"/>
  <c r="J21" i="2"/>
  <c r="O21" i="2"/>
  <c r="K22" i="2"/>
  <c r="J22" i="2"/>
  <c r="K15" i="2"/>
  <c r="J15" i="2"/>
  <c r="O15" i="2"/>
  <c r="K20" i="2"/>
  <c r="J20" i="2"/>
  <c r="K19" i="2"/>
  <c r="J19" i="2"/>
  <c r="K17" i="2"/>
  <c r="J17" i="2"/>
  <c r="O17" i="2"/>
  <c r="K18" i="2"/>
  <c r="J18" i="2"/>
  <c r="K14" i="2"/>
  <c r="J14" i="2"/>
  <c r="O14" i="2"/>
  <c r="K16" i="2"/>
  <c r="J16" i="2"/>
  <c r="K12" i="2"/>
  <c r="J12" i="2"/>
  <c r="O12" i="2"/>
  <c r="K11" i="2"/>
  <c r="J11" i="2"/>
  <c r="O11" i="2"/>
  <c r="B11" i="2"/>
  <c r="B2" i="2"/>
  <c r="F2" i="10"/>
  <c r="K143" i="1"/>
  <c r="J139" i="1"/>
  <c r="K157" i="1"/>
  <c r="K149" i="1"/>
  <c r="J153" i="1"/>
  <c r="F2" i="9"/>
  <c r="J94" i="1"/>
  <c r="I98" i="1"/>
  <c r="F2" i="8"/>
  <c r="K44" i="1" s="1"/>
  <c r="K43" i="1"/>
  <c r="K48" i="1"/>
  <c r="K47" i="1"/>
  <c r="J46" i="1"/>
  <c r="J40" i="1"/>
  <c r="F2" i="7"/>
  <c r="J21" i="1"/>
  <c r="J13" i="1"/>
  <c r="I17" i="1"/>
  <c r="F2" i="5"/>
  <c r="F2" i="4"/>
  <c r="C167" i="1"/>
  <c r="C173" i="1"/>
  <c r="C172" i="1"/>
  <c r="B171" i="1"/>
  <c r="F2" i="3"/>
  <c r="D110" i="1"/>
  <c r="D109" i="1"/>
  <c r="B118" i="1"/>
  <c r="F2" i="2"/>
  <c r="D80" i="1"/>
  <c r="C84" i="1"/>
  <c r="E66" i="1"/>
  <c r="E54" i="1"/>
  <c r="D58" i="1"/>
  <c r="B76" i="1"/>
  <c r="C62" i="1"/>
  <c r="D74" i="1"/>
  <c r="D73" i="1"/>
  <c r="E60" i="1"/>
  <c r="E59" i="1"/>
  <c r="F55" i="1"/>
  <c r="F51" i="1"/>
  <c r="F56" i="1"/>
  <c r="F52" i="1"/>
  <c r="E72" i="1"/>
  <c r="D70" i="1"/>
  <c r="E71" i="1"/>
  <c r="F68" i="1"/>
  <c r="F63" i="1"/>
  <c r="F67" i="1"/>
  <c r="F64" i="1"/>
  <c r="D85" i="1"/>
  <c r="D86" i="1"/>
  <c r="E82" i="1"/>
  <c r="E81" i="1"/>
  <c r="E77" i="1"/>
  <c r="E78" i="1"/>
  <c r="C119" i="1"/>
  <c r="C120" i="1"/>
  <c r="C112" i="1"/>
  <c r="D116" i="1"/>
  <c r="D115" i="1"/>
  <c r="D113" i="1"/>
  <c r="D114" i="1"/>
  <c r="D168" i="1"/>
  <c r="D169" i="1"/>
  <c r="D164" i="1"/>
  <c r="D165" i="1"/>
  <c r="C182" i="1"/>
  <c r="C183" i="1"/>
  <c r="B185" i="1"/>
  <c r="K15" i="1"/>
  <c r="K14" i="1"/>
  <c r="K10" i="1"/>
  <c r="K11" i="1"/>
  <c r="K22" i="1"/>
  <c r="K23" i="1"/>
  <c r="K18" i="1"/>
  <c r="K19" i="1"/>
  <c r="I36" i="1"/>
  <c r="K31" i="1"/>
  <c r="K32" i="1"/>
  <c r="J34" i="1"/>
  <c r="K41" i="1"/>
  <c r="K42" i="1"/>
  <c r="K37" i="1"/>
  <c r="K38" i="1"/>
  <c r="J99" i="1"/>
  <c r="J100" i="1"/>
  <c r="K95" i="1"/>
  <c r="K96" i="1"/>
  <c r="K91" i="1"/>
  <c r="K92" i="1"/>
  <c r="I131" i="1"/>
  <c r="K127" i="1"/>
  <c r="K126" i="1"/>
  <c r="J129" i="1"/>
  <c r="L150" i="1"/>
  <c r="L151" i="1"/>
  <c r="L146" i="1"/>
  <c r="L147" i="1"/>
  <c r="L159" i="1"/>
  <c r="L158" i="1"/>
  <c r="L154" i="1"/>
  <c r="L155" i="1"/>
  <c r="L133" i="1"/>
  <c r="K135" i="1"/>
  <c r="L136" i="1"/>
  <c r="L137" i="1"/>
  <c r="L132" i="1"/>
  <c r="L144" i="1"/>
  <c r="L145" i="1"/>
  <c r="L140" i="1"/>
  <c r="L141" i="1"/>
  <c r="A26" i="10" l="1"/>
  <c r="A27" i="10"/>
  <c r="A25" i="10"/>
  <c r="A24" i="10"/>
  <c r="A22" i="10"/>
  <c r="A23" i="10"/>
  <c r="A20" i="10"/>
  <c r="A21" i="10"/>
  <c r="A18" i="10"/>
  <c r="A19" i="10"/>
  <c r="A16" i="10"/>
  <c r="A17" i="10"/>
  <c r="A15" i="10"/>
  <c r="A13" i="10"/>
  <c r="A14" i="10"/>
  <c r="A12" i="10"/>
  <c r="A11" i="10"/>
  <c r="A14" i="9"/>
  <c r="A15" i="9"/>
  <c r="A12" i="9"/>
  <c r="A13" i="9"/>
  <c r="A11" i="9"/>
  <c r="A19" i="8"/>
  <c r="A18" i="8"/>
  <c r="A16" i="8"/>
  <c r="A17" i="8"/>
  <c r="A15" i="8"/>
  <c r="A13" i="8"/>
  <c r="A14" i="8"/>
  <c r="A12" i="8"/>
  <c r="A11" i="8"/>
  <c r="A16" i="7"/>
  <c r="A17" i="7"/>
  <c r="A14" i="7"/>
  <c r="A15" i="7"/>
  <c r="A12" i="7"/>
  <c r="A13" i="7"/>
  <c r="A11" i="7"/>
  <c r="A12" i="5"/>
  <c r="A11" i="5"/>
  <c r="A14" i="4"/>
  <c r="A15" i="4"/>
  <c r="A13" i="4"/>
  <c r="A12" i="4"/>
  <c r="A11" i="4"/>
  <c r="A15" i="3"/>
  <c r="A16" i="3"/>
  <c r="A14" i="3"/>
  <c r="A13" i="3"/>
  <c r="A12" i="3"/>
  <c r="A11" i="3"/>
  <c r="A27" i="2"/>
  <c r="A28" i="2"/>
  <c r="A25" i="2"/>
  <c r="A26" i="2"/>
  <c r="A23" i="2"/>
  <c r="A24" i="2"/>
  <c r="A21" i="2"/>
  <c r="A22" i="2"/>
  <c r="A19" i="2"/>
  <c r="A20" i="2"/>
  <c r="A17" i="2"/>
  <c r="A18" i="2"/>
  <c r="A15" i="2"/>
  <c r="A16" i="2"/>
  <c r="A14" i="2"/>
  <c r="A12" i="2"/>
  <c r="A13" i="2"/>
  <c r="A11" i="2"/>
</calcChain>
</file>

<file path=xl/sharedStrings.xml><?xml version="1.0" encoding="utf-8"?>
<sst xmlns="http://schemas.openxmlformats.org/spreadsheetml/2006/main" count="721" uniqueCount="107">
  <si>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</si>
  <si>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</si>
  <si>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</si>
  <si>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</si>
  <si>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</si>
  <si>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</si>
  <si>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</si>
  <si>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</si>
  <si>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</si>
  <si>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</si>
  <si>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</si>
  <si>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</si>
  <si>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</si>
  <si>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</si>
  <si>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</si>
  <si>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</si>
  <si>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</si>
  <si>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</si>
  <si>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</si>
  <si>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</si>
  <si>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</si>
  <si>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</si>
  <si>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</si>
  <si>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</si>
  <si>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</si>
  <si>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</si>
  <si>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</si>
  <si>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</si>
  <si>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</si>
  <si>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</si>
  <si>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</si>
  <si>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</si>
  <si>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</si>
  <si>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</si>
  <si>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</si>
  <si>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</si>
  <si>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6.3.1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</si>
  <si>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</si>
  <si>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</si>
  <si>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</si>
  <si>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</si>
  <si>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</si>
  <si>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</si>
  <si>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</si>
  <si>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Harpin and DVT</t>
  </si>
  <si>
    <t>4,0,0,0,1,0,0</t>
  </si>
  <si>
    <t>CVA</t>
  </si>
  <si>
    <t>no CVA</t>
  </si>
  <si>
    <t>1,0,0,2,2,3,0,0,0</t>
  </si>
  <si>
    <t>Chance</t>
  </si>
  <si>
    <t>CVA outcome</t>
  </si>
  <si>
    <t>4,0,0,0,2,0,0</t>
  </si>
  <si>
    <t>1,0,0,2,4,5,1,0,0</t>
  </si>
  <si>
    <t>1,0,0,3,4,5,6,1,0,0</t>
  </si>
  <si>
    <t>Alive</t>
  </si>
  <si>
    <t>Long-term Disability</t>
  </si>
  <si>
    <t>Dead</t>
  </si>
  <si>
    <t>PE chance</t>
  </si>
  <si>
    <t>4,0,0,0,4,0,0</t>
  </si>
  <si>
    <t>1,0,0,2,7,8,2,0,0</t>
  </si>
  <si>
    <t>PE</t>
  </si>
  <si>
    <t>CVA chance</t>
  </si>
  <si>
    <t>PE outcome</t>
  </si>
  <si>
    <t>4,0,0,0,7,0,0</t>
  </si>
  <si>
    <t>1,0,0,2,9,10,4,0,0</t>
  </si>
  <si>
    <t>4,0,0,0,5,0,0</t>
  </si>
  <si>
    <t>1,0,0,2,11,12,2,0,0</t>
  </si>
  <si>
    <t>4,0,0,0,11,0,0</t>
  </si>
  <si>
    <t>1,0,0,2,13,14,5,0,0</t>
  </si>
  <si>
    <t>4,0,0,0,3,0,0</t>
  </si>
  <si>
    <t>1,0,0,2,15,16,1,0,0</t>
  </si>
  <si>
    <t>4,0,0,0,15,0,0</t>
  </si>
  <si>
    <t>1,0,0,2,17,18,3,0,0</t>
  </si>
  <si>
    <t>0,2,1,0,0,Exponential, 0,0,-1,0,-1,-1,.0001</t>
  </si>
  <si>
    <t>Harpin and no DVT</t>
  </si>
  <si>
    <t>1,0,0,1,2,0,0,0</t>
  </si>
  <si>
    <t>0,3,1,0,0,Exponential, 0,0,-1,0,-1,-1,.0001</t>
  </si>
  <si>
    <t>No Harpin and DVT</t>
  </si>
  <si>
    <t>0,4,1,0,0,Exponential, 0,0,-1,0,-1,-1,.0001</t>
  </si>
  <si>
    <t>No Harpin and No DVT</t>
  </si>
  <si>
    <t>0,5,1,0,0,Exponential, 0,0,-1,0,-1,-1,.0001</t>
  </si>
  <si>
    <t>Doppler</t>
  </si>
  <si>
    <t>Result</t>
  </si>
  <si>
    <t>Positive</t>
  </si>
  <si>
    <t>Negative</t>
  </si>
  <si>
    <t>DVT</t>
  </si>
  <si>
    <t>no DVT</t>
  </si>
  <si>
    <t>1,0,0,2,6,7,1,0,0</t>
  </si>
  <si>
    <t>0,6,1,0,0,Exponential, 0,0,-1,0,-1,-1,.0001</t>
  </si>
  <si>
    <t>Venography</t>
  </si>
  <si>
    <t>1,0,0,3,2,3,4,0,0,0</t>
  </si>
  <si>
    <t>Non-diagnostic</t>
  </si>
  <si>
    <t>1,0,0,1,5,1,0,0</t>
  </si>
  <si>
    <t>1,0,0,2,8,9,1,0,0</t>
  </si>
  <si>
    <t>0,7,1,0,0,Exponential, 0,0,-1,0,-1,-1,.0001</t>
  </si>
  <si>
    <t>IPG</t>
  </si>
  <si>
    <t>0,8,1,0,0,Exponential, 0,0,-1,0,-1,-1,.0001</t>
  </si>
  <si>
    <t>Venography then Doppler</t>
  </si>
  <si>
    <t>Nondiagnostic</t>
  </si>
  <si>
    <t>4,0,0,0,6,0,0</t>
  </si>
  <si>
    <t>1,0,0,2,8,9,4,0,0</t>
  </si>
  <si>
    <t>1,0,0,2,10,11,4,0,0</t>
  </si>
  <si>
    <t>1,0,0,2,12,13,1,0,0</t>
  </si>
  <si>
    <t>4,0,0,0,12,0,0</t>
  </si>
  <si>
    <t>1,0,0,2,14,15,3,0,0</t>
  </si>
  <si>
    <t>4,0,0,0,13,0,0</t>
  </si>
  <si>
    <t>1,0,0,2,16,17,3,0,0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</si>
</sst>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0.00001]0.0###%;[=0]0.0%;0.00E+00"/>
  </numFmts>
  <fonts count="6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242697</xdr:colOff>
      <xdr:row>143</xdr:row>
      <xdr:rowOff>185421</xdr:rowOff>
    </xdr:from>
    <xdr:to>
      <xdr:col>11</xdr:col>
      <xdr:colOff>127</xdr:colOff>
      <xdr:row>143</xdr:row>
      <xdr:rowOff>185421</xdr:rowOff>
    </xdr:to>
    <xdr:cxnSp macro="_xll.PtreeEvent_ObjectClick">
      <xdr:nvCxnSpPr>
        <xdr:cNvPr id="409" name="PTObj_DBranchHLine_8_17"/>
        <xdr:cNvCxnSpPr/>
      </xdr:nvCxnSpPr>
      <xdr:spPr>
        <a:xfrm>
          <a:off x="15225522" y="27426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141</xdr:row>
      <xdr:rowOff>180342</xdr:rowOff>
    </xdr:from>
    <xdr:to>
      <xdr:col>10</xdr:col>
      <xdr:colOff>242697</xdr:colOff>
      <xdr:row>143</xdr:row>
      <xdr:rowOff>185421</xdr:rowOff>
    </xdr:to>
    <xdr:cxnSp macro="_xll.PtreeEvent_ObjectClick">
      <xdr:nvCxnSpPr>
        <xdr:cNvPr id="408" name="PTObj_DBranchDLine_8_17"/>
        <xdr:cNvCxnSpPr/>
      </xdr:nvCxnSpPr>
      <xdr:spPr>
        <a:xfrm>
          <a:off x="15073122" y="27040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139</xdr:row>
      <xdr:rowOff>185421</xdr:rowOff>
    </xdr:from>
    <xdr:to>
      <xdr:col>11</xdr:col>
      <xdr:colOff>127</xdr:colOff>
      <xdr:row>139</xdr:row>
      <xdr:rowOff>185421</xdr:rowOff>
    </xdr:to>
    <xdr:cxnSp macro="_xll.PtreeEvent_ObjectClick">
      <xdr:nvCxnSpPr>
        <xdr:cNvPr id="405" name="PTObj_DBranchHLine_8_16"/>
        <xdr:cNvCxnSpPr/>
      </xdr:nvCxnSpPr>
      <xdr:spPr>
        <a:xfrm>
          <a:off x="15225522" y="26664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139</xdr:row>
      <xdr:rowOff>185421</xdr:rowOff>
    </xdr:from>
    <xdr:to>
      <xdr:col>10</xdr:col>
      <xdr:colOff>242697</xdr:colOff>
      <xdr:row>141</xdr:row>
      <xdr:rowOff>180342</xdr:rowOff>
    </xdr:to>
    <xdr:cxnSp macro="_xll.PtreeEvent_ObjectClick">
      <xdr:nvCxnSpPr>
        <xdr:cNvPr id="404" name="PTObj_DBranchDLine_8_16"/>
        <xdr:cNvCxnSpPr/>
      </xdr:nvCxnSpPr>
      <xdr:spPr>
        <a:xfrm flipV="1">
          <a:off x="15073122" y="26664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141</xdr:row>
      <xdr:rowOff>185421</xdr:rowOff>
    </xdr:from>
    <xdr:to>
      <xdr:col>10</xdr:col>
      <xdr:colOff>127</xdr:colOff>
      <xdr:row>141</xdr:row>
      <xdr:rowOff>185421</xdr:rowOff>
    </xdr:to>
    <xdr:cxnSp macro="_xll.PtreeEvent_ObjectClick">
      <xdr:nvCxnSpPr>
        <xdr:cNvPr id="401" name="PTObj_DBranchHLine_8_13"/>
        <xdr:cNvCxnSpPr/>
      </xdr:nvCxnSpPr>
      <xdr:spPr>
        <a:xfrm>
          <a:off x="13682472" y="26664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137</xdr:row>
      <xdr:rowOff>180342</xdr:rowOff>
    </xdr:from>
    <xdr:to>
      <xdr:col>9</xdr:col>
      <xdr:colOff>242697</xdr:colOff>
      <xdr:row>141</xdr:row>
      <xdr:rowOff>185421</xdr:rowOff>
    </xdr:to>
    <xdr:cxnSp macro="_xll.PtreeEvent_ObjectClick">
      <xdr:nvCxnSpPr>
        <xdr:cNvPr id="400" name="PTObj_DBranchDLine_8_13"/>
        <xdr:cNvCxnSpPr/>
      </xdr:nvCxnSpPr>
      <xdr:spPr>
        <a:xfrm>
          <a:off x="13530072" y="26278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135</xdr:row>
      <xdr:rowOff>185420</xdr:rowOff>
    </xdr:from>
    <xdr:to>
      <xdr:col>11</xdr:col>
      <xdr:colOff>127</xdr:colOff>
      <xdr:row>135</xdr:row>
      <xdr:rowOff>185420</xdr:rowOff>
    </xdr:to>
    <xdr:cxnSp macro="_xll.PtreeEvent_ObjectClick">
      <xdr:nvCxnSpPr>
        <xdr:cNvPr id="397" name="PTObj_DBranchHLine_8_15"/>
        <xdr:cNvCxnSpPr/>
      </xdr:nvCxnSpPr>
      <xdr:spPr>
        <a:xfrm>
          <a:off x="15225522" y="25902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133</xdr:row>
      <xdr:rowOff>180339</xdr:rowOff>
    </xdr:from>
    <xdr:to>
      <xdr:col>10</xdr:col>
      <xdr:colOff>242697</xdr:colOff>
      <xdr:row>135</xdr:row>
      <xdr:rowOff>185420</xdr:rowOff>
    </xdr:to>
    <xdr:cxnSp macro="_xll.PtreeEvent_ObjectClick">
      <xdr:nvCxnSpPr>
        <xdr:cNvPr id="396" name="PTObj_DBranchDLine_8_15"/>
        <xdr:cNvCxnSpPr/>
      </xdr:nvCxnSpPr>
      <xdr:spPr>
        <a:xfrm>
          <a:off x="15073122" y="25516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131</xdr:row>
      <xdr:rowOff>185420</xdr:rowOff>
    </xdr:from>
    <xdr:to>
      <xdr:col>11</xdr:col>
      <xdr:colOff>127</xdr:colOff>
      <xdr:row>131</xdr:row>
      <xdr:rowOff>185420</xdr:rowOff>
    </xdr:to>
    <xdr:cxnSp macro="_xll.PtreeEvent_ObjectClick">
      <xdr:nvCxnSpPr>
        <xdr:cNvPr id="393" name="PTObj_DBranchHLine_8_14"/>
        <xdr:cNvCxnSpPr/>
      </xdr:nvCxnSpPr>
      <xdr:spPr>
        <a:xfrm>
          <a:off x="15225522" y="25140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131</xdr:row>
      <xdr:rowOff>185420</xdr:rowOff>
    </xdr:from>
    <xdr:to>
      <xdr:col>10</xdr:col>
      <xdr:colOff>242697</xdr:colOff>
      <xdr:row>133</xdr:row>
      <xdr:rowOff>180339</xdr:rowOff>
    </xdr:to>
    <xdr:cxnSp macro="_xll.PtreeEvent_ObjectClick">
      <xdr:nvCxnSpPr>
        <xdr:cNvPr id="392" name="PTObj_DBranchDLine_8_14"/>
        <xdr:cNvCxnSpPr/>
      </xdr:nvCxnSpPr>
      <xdr:spPr>
        <a:xfrm flipV="1">
          <a:off x="15073122" y="2514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133</xdr:row>
      <xdr:rowOff>185420</xdr:rowOff>
    </xdr:from>
    <xdr:to>
      <xdr:col>10</xdr:col>
      <xdr:colOff>127</xdr:colOff>
      <xdr:row>133</xdr:row>
      <xdr:rowOff>185420</xdr:rowOff>
    </xdr:to>
    <xdr:cxnSp macro="_xll.PtreeEvent_ObjectClick">
      <xdr:nvCxnSpPr>
        <xdr:cNvPr id="389" name="PTObj_DBranchHLine_8_12"/>
        <xdr:cNvCxnSpPr/>
      </xdr:nvCxnSpPr>
      <xdr:spPr>
        <a:xfrm>
          <a:off x="13682472" y="25140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133</xdr:row>
      <xdr:rowOff>185420</xdr:rowOff>
    </xdr:from>
    <xdr:to>
      <xdr:col>9</xdr:col>
      <xdr:colOff>242697</xdr:colOff>
      <xdr:row>137</xdr:row>
      <xdr:rowOff>180339</xdr:rowOff>
    </xdr:to>
    <xdr:cxnSp macro="_xll.PtreeEvent_ObjectClick">
      <xdr:nvCxnSpPr>
        <xdr:cNvPr id="388" name="PTObj_DBranchDLine_8_12"/>
        <xdr:cNvCxnSpPr/>
      </xdr:nvCxnSpPr>
      <xdr:spPr>
        <a:xfrm flipV="1">
          <a:off x="13530072" y="2514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137</xdr:row>
      <xdr:rowOff>185420</xdr:rowOff>
    </xdr:from>
    <xdr:to>
      <xdr:col>9</xdr:col>
      <xdr:colOff>127</xdr:colOff>
      <xdr:row>137</xdr:row>
      <xdr:rowOff>185420</xdr:rowOff>
    </xdr:to>
    <xdr:cxnSp macro="_xll.PtreeEvent_ObjectClick">
      <xdr:nvCxnSpPr>
        <xdr:cNvPr id="377" name="PTObj_DBranchHLine_8_3"/>
        <xdr:cNvCxnSpPr/>
      </xdr:nvCxnSpPr>
      <xdr:spPr>
        <a:xfrm>
          <a:off x="12139422" y="25140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129</xdr:row>
      <xdr:rowOff>180339</xdr:rowOff>
    </xdr:from>
    <xdr:to>
      <xdr:col>8</xdr:col>
      <xdr:colOff>242697</xdr:colOff>
      <xdr:row>137</xdr:row>
      <xdr:rowOff>185420</xdr:rowOff>
    </xdr:to>
    <xdr:cxnSp macro="_xll.PtreeEvent_ObjectClick">
      <xdr:nvCxnSpPr>
        <xdr:cNvPr id="376" name="PTObj_DBranchDLine_8_3"/>
        <xdr:cNvCxnSpPr/>
      </xdr:nvCxnSpPr>
      <xdr:spPr>
        <a:xfrm>
          <a:off x="11987022" y="2475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157</xdr:row>
      <xdr:rowOff>185421</xdr:rowOff>
    </xdr:from>
    <xdr:to>
      <xdr:col>11</xdr:col>
      <xdr:colOff>127</xdr:colOff>
      <xdr:row>157</xdr:row>
      <xdr:rowOff>185421</xdr:rowOff>
    </xdr:to>
    <xdr:cxnSp macro="_xll.PtreeEvent_ObjectClick">
      <xdr:nvCxnSpPr>
        <xdr:cNvPr id="373" name="PTObj_DBranchHLine_8_11"/>
        <xdr:cNvCxnSpPr/>
      </xdr:nvCxnSpPr>
      <xdr:spPr>
        <a:xfrm>
          <a:off x="15225522" y="27807921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155</xdr:row>
      <xdr:rowOff>180342</xdr:rowOff>
    </xdr:from>
    <xdr:to>
      <xdr:col>10</xdr:col>
      <xdr:colOff>242697</xdr:colOff>
      <xdr:row>157</xdr:row>
      <xdr:rowOff>185421</xdr:rowOff>
    </xdr:to>
    <xdr:cxnSp macro="_xll.PtreeEvent_ObjectClick">
      <xdr:nvCxnSpPr>
        <xdr:cNvPr id="372" name="PTObj_DBranchDLine_8_11"/>
        <xdr:cNvCxnSpPr/>
      </xdr:nvCxnSpPr>
      <xdr:spPr>
        <a:xfrm>
          <a:off x="15073122" y="27421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153</xdr:row>
      <xdr:rowOff>185421</xdr:rowOff>
    </xdr:from>
    <xdr:to>
      <xdr:col>11</xdr:col>
      <xdr:colOff>127</xdr:colOff>
      <xdr:row>153</xdr:row>
      <xdr:rowOff>185421</xdr:rowOff>
    </xdr:to>
    <xdr:cxnSp macro="_xll.PtreeEvent_ObjectClick">
      <xdr:nvCxnSpPr>
        <xdr:cNvPr id="369" name="PTObj_DBranchHLine_8_10"/>
        <xdr:cNvCxnSpPr/>
      </xdr:nvCxnSpPr>
      <xdr:spPr>
        <a:xfrm>
          <a:off x="15225522" y="27045921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153</xdr:row>
      <xdr:rowOff>185421</xdr:rowOff>
    </xdr:from>
    <xdr:to>
      <xdr:col>10</xdr:col>
      <xdr:colOff>242697</xdr:colOff>
      <xdr:row>155</xdr:row>
      <xdr:rowOff>180342</xdr:rowOff>
    </xdr:to>
    <xdr:cxnSp macro="_xll.PtreeEvent_ObjectClick">
      <xdr:nvCxnSpPr>
        <xdr:cNvPr id="368" name="PTObj_DBranchDLine_8_10"/>
        <xdr:cNvCxnSpPr/>
      </xdr:nvCxnSpPr>
      <xdr:spPr>
        <a:xfrm flipV="1">
          <a:off x="15073122" y="27045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155</xdr:row>
      <xdr:rowOff>185421</xdr:rowOff>
    </xdr:from>
    <xdr:to>
      <xdr:col>10</xdr:col>
      <xdr:colOff>127</xdr:colOff>
      <xdr:row>155</xdr:row>
      <xdr:rowOff>185421</xdr:rowOff>
    </xdr:to>
    <xdr:cxnSp macro="_xll.PtreeEvent_ObjectClick">
      <xdr:nvCxnSpPr>
        <xdr:cNvPr id="365" name="PTObj_DBranchHLine_8_7"/>
        <xdr:cNvCxnSpPr/>
      </xdr:nvCxnSpPr>
      <xdr:spPr>
        <a:xfrm>
          <a:off x="13682472" y="27045921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151</xdr:row>
      <xdr:rowOff>180342</xdr:rowOff>
    </xdr:from>
    <xdr:to>
      <xdr:col>9</xdr:col>
      <xdr:colOff>242697</xdr:colOff>
      <xdr:row>155</xdr:row>
      <xdr:rowOff>185421</xdr:rowOff>
    </xdr:to>
    <xdr:cxnSp macro="_xll.PtreeEvent_ObjectClick">
      <xdr:nvCxnSpPr>
        <xdr:cNvPr id="364" name="PTObj_DBranchDLine_8_7"/>
        <xdr:cNvCxnSpPr/>
      </xdr:nvCxnSpPr>
      <xdr:spPr>
        <a:xfrm>
          <a:off x="13530072" y="2665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149</xdr:row>
      <xdr:rowOff>185421</xdr:rowOff>
    </xdr:from>
    <xdr:to>
      <xdr:col>11</xdr:col>
      <xdr:colOff>127</xdr:colOff>
      <xdr:row>149</xdr:row>
      <xdr:rowOff>185421</xdr:rowOff>
    </xdr:to>
    <xdr:cxnSp macro="_xll.PtreeEvent_ObjectClick">
      <xdr:nvCxnSpPr>
        <xdr:cNvPr id="361" name="PTObj_DBranchHLine_8_9"/>
        <xdr:cNvCxnSpPr/>
      </xdr:nvCxnSpPr>
      <xdr:spPr>
        <a:xfrm>
          <a:off x="15225522" y="26283921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147</xdr:row>
      <xdr:rowOff>180339</xdr:rowOff>
    </xdr:from>
    <xdr:to>
      <xdr:col>10</xdr:col>
      <xdr:colOff>242697</xdr:colOff>
      <xdr:row>149</xdr:row>
      <xdr:rowOff>185421</xdr:rowOff>
    </xdr:to>
    <xdr:cxnSp macro="_xll.PtreeEvent_ObjectClick">
      <xdr:nvCxnSpPr>
        <xdr:cNvPr id="360" name="PTObj_DBranchDLine_8_9"/>
        <xdr:cNvCxnSpPr/>
      </xdr:nvCxnSpPr>
      <xdr:spPr>
        <a:xfrm>
          <a:off x="15073122" y="25897839"/>
          <a:ext cx="152400" cy="386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242697</xdr:colOff>
      <xdr:row>145</xdr:row>
      <xdr:rowOff>185420</xdr:rowOff>
    </xdr:from>
    <xdr:to>
      <xdr:col>11</xdr:col>
      <xdr:colOff>127</xdr:colOff>
      <xdr:row>145</xdr:row>
      <xdr:rowOff>185420</xdr:rowOff>
    </xdr:to>
    <xdr:cxnSp macro="_xll.PtreeEvent_ObjectClick">
      <xdr:nvCxnSpPr>
        <xdr:cNvPr id="357" name="PTObj_DBranchHLine_8_8"/>
        <xdr:cNvCxnSpPr/>
      </xdr:nvCxnSpPr>
      <xdr:spPr>
        <a:xfrm>
          <a:off x="15225522" y="255219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90297</xdr:colOff>
      <xdr:row>145</xdr:row>
      <xdr:rowOff>185420</xdr:rowOff>
    </xdr:from>
    <xdr:to>
      <xdr:col>10</xdr:col>
      <xdr:colOff>242697</xdr:colOff>
      <xdr:row>147</xdr:row>
      <xdr:rowOff>180339</xdr:rowOff>
    </xdr:to>
    <xdr:cxnSp macro="_xll.PtreeEvent_ObjectClick">
      <xdr:nvCxnSpPr>
        <xdr:cNvPr id="356" name="PTObj_DBranchDLine_8_8"/>
        <xdr:cNvCxnSpPr/>
      </xdr:nvCxnSpPr>
      <xdr:spPr>
        <a:xfrm flipV="1">
          <a:off x="15073122" y="25521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147</xdr:row>
      <xdr:rowOff>185420</xdr:rowOff>
    </xdr:from>
    <xdr:to>
      <xdr:col>10</xdr:col>
      <xdr:colOff>127</xdr:colOff>
      <xdr:row>147</xdr:row>
      <xdr:rowOff>185420</xdr:rowOff>
    </xdr:to>
    <xdr:cxnSp macro="_xll.PtreeEvent_ObjectClick">
      <xdr:nvCxnSpPr>
        <xdr:cNvPr id="353" name="PTObj_DBranchHLine_8_6"/>
        <xdr:cNvCxnSpPr/>
      </xdr:nvCxnSpPr>
      <xdr:spPr>
        <a:xfrm>
          <a:off x="13682472" y="2552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147</xdr:row>
      <xdr:rowOff>185420</xdr:rowOff>
    </xdr:from>
    <xdr:to>
      <xdr:col>9</xdr:col>
      <xdr:colOff>242697</xdr:colOff>
      <xdr:row>151</xdr:row>
      <xdr:rowOff>180339</xdr:rowOff>
    </xdr:to>
    <xdr:cxnSp macro="_xll.PtreeEvent_ObjectClick">
      <xdr:nvCxnSpPr>
        <xdr:cNvPr id="352" name="PTObj_DBranchDLine_8_6"/>
        <xdr:cNvCxnSpPr/>
      </xdr:nvCxnSpPr>
      <xdr:spPr>
        <a:xfrm flipV="1">
          <a:off x="13530072" y="25521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151</xdr:row>
      <xdr:rowOff>185420</xdr:rowOff>
    </xdr:from>
    <xdr:to>
      <xdr:col>9</xdr:col>
      <xdr:colOff>127</xdr:colOff>
      <xdr:row>151</xdr:row>
      <xdr:rowOff>185420</xdr:rowOff>
    </xdr:to>
    <xdr:cxnSp macro="_xll.PtreeEvent_ObjectClick">
      <xdr:nvCxnSpPr>
        <xdr:cNvPr id="341" name="PTObj_DBranchHLine_8_4"/>
        <xdr:cNvCxnSpPr/>
      </xdr:nvCxnSpPr>
      <xdr:spPr>
        <a:xfrm>
          <a:off x="12139422" y="2552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129</xdr:row>
      <xdr:rowOff>180339</xdr:rowOff>
    </xdr:from>
    <xdr:to>
      <xdr:col>8</xdr:col>
      <xdr:colOff>242697</xdr:colOff>
      <xdr:row>151</xdr:row>
      <xdr:rowOff>185420</xdr:rowOff>
    </xdr:to>
    <xdr:cxnSp macro="_xll.PtreeEvent_ObjectClick">
      <xdr:nvCxnSpPr>
        <xdr:cNvPr id="340" name="PTObj_DBranchDLine_8_4"/>
        <xdr:cNvCxnSpPr/>
      </xdr:nvCxnSpPr>
      <xdr:spPr>
        <a:xfrm>
          <a:off x="11987022" y="2475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125</xdr:row>
      <xdr:rowOff>185420</xdr:rowOff>
    </xdr:from>
    <xdr:to>
      <xdr:col>10</xdr:col>
      <xdr:colOff>127</xdr:colOff>
      <xdr:row>125</xdr:row>
      <xdr:rowOff>185420</xdr:rowOff>
    </xdr:to>
    <xdr:cxnSp macro="_xll.PtreeEvent_ObjectClick">
      <xdr:nvCxnSpPr>
        <xdr:cNvPr id="337" name="PTObj_DBranchHLine_8_5"/>
        <xdr:cNvCxnSpPr/>
      </xdr:nvCxnSpPr>
      <xdr:spPr>
        <a:xfrm>
          <a:off x="13682472" y="2399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125</xdr:row>
      <xdr:rowOff>185420</xdr:rowOff>
    </xdr:from>
    <xdr:to>
      <xdr:col>9</xdr:col>
      <xdr:colOff>242697</xdr:colOff>
      <xdr:row>127</xdr:row>
      <xdr:rowOff>180339</xdr:rowOff>
    </xdr:to>
    <xdr:cxnSp macro="_xll.PtreeEvent_ObjectClick">
      <xdr:nvCxnSpPr>
        <xdr:cNvPr id="336" name="PTObj_DBranchDLine_8_5"/>
        <xdr:cNvCxnSpPr/>
      </xdr:nvCxnSpPr>
      <xdr:spPr>
        <a:xfrm flipV="1">
          <a:off x="13530072" y="2399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127</xdr:row>
      <xdr:rowOff>185420</xdr:rowOff>
    </xdr:from>
    <xdr:to>
      <xdr:col>9</xdr:col>
      <xdr:colOff>127</xdr:colOff>
      <xdr:row>127</xdr:row>
      <xdr:rowOff>185420</xdr:rowOff>
    </xdr:to>
    <xdr:cxnSp macro="_xll.PtreeEvent_ObjectClick">
      <xdr:nvCxnSpPr>
        <xdr:cNvPr id="333" name="PTObj_DBranchHLine_8_2"/>
        <xdr:cNvCxnSpPr/>
      </xdr:nvCxnSpPr>
      <xdr:spPr>
        <a:xfrm>
          <a:off x="12139422" y="2399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127</xdr:row>
      <xdr:rowOff>185420</xdr:rowOff>
    </xdr:from>
    <xdr:to>
      <xdr:col>8</xdr:col>
      <xdr:colOff>242697</xdr:colOff>
      <xdr:row>129</xdr:row>
      <xdr:rowOff>180339</xdr:rowOff>
    </xdr:to>
    <xdr:cxnSp macro="_xll.PtreeEvent_ObjectClick">
      <xdr:nvCxnSpPr>
        <xdr:cNvPr id="332" name="PTObj_DBranchDLine_8_2"/>
        <xdr:cNvCxnSpPr/>
      </xdr:nvCxnSpPr>
      <xdr:spPr>
        <a:xfrm flipV="1">
          <a:off x="11987022" y="2399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129</xdr:row>
      <xdr:rowOff>185420</xdr:rowOff>
    </xdr:from>
    <xdr:to>
      <xdr:col>8</xdr:col>
      <xdr:colOff>127</xdr:colOff>
      <xdr:row>129</xdr:row>
      <xdr:rowOff>185420</xdr:rowOff>
    </xdr:to>
    <xdr:cxnSp macro="_xll.PtreeEvent_ObjectClick">
      <xdr:nvCxnSpPr>
        <xdr:cNvPr id="317" name="PTObj_DBranchHLine_8_1"/>
        <xdr:cNvCxnSpPr/>
      </xdr:nvCxnSpPr>
      <xdr:spPr>
        <a:xfrm>
          <a:off x="10293350" y="23997920"/>
          <a:ext cx="15844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94</xdr:row>
      <xdr:rowOff>185420</xdr:rowOff>
    </xdr:from>
    <xdr:to>
      <xdr:col>10</xdr:col>
      <xdr:colOff>127</xdr:colOff>
      <xdr:row>94</xdr:row>
      <xdr:rowOff>185420</xdr:rowOff>
    </xdr:to>
    <xdr:cxnSp macro="_xll.PtreeEvent_ObjectClick">
      <xdr:nvCxnSpPr>
        <xdr:cNvPr id="311" name="PTObj_DBranchHLine_7_5"/>
        <xdr:cNvCxnSpPr/>
      </xdr:nvCxnSpPr>
      <xdr:spPr>
        <a:xfrm>
          <a:off x="13110972" y="18092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92</xdr:row>
      <xdr:rowOff>180339</xdr:rowOff>
    </xdr:from>
    <xdr:to>
      <xdr:col>9</xdr:col>
      <xdr:colOff>242697</xdr:colOff>
      <xdr:row>94</xdr:row>
      <xdr:rowOff>185420</xdr:rowOff>
    </xdr:to>
    <xdr:cxnSp macro="_xll.PtreeEvent_ObjectClick">
      <xdr:nvCxnSpPr>
        <xdr:cNvPr id="310" name="PTObj_DBranchDLine_7_5"/>
        <xdr:cNvCxnSpPr/>
      </xdr:nvCxnSpPr>
      <xdr:spPr>
        <a:xfrm>
          <a:off x="12958572" y="17706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90</xdr:row>
      <xdr:rowOff>185420</xdr:rowOff>
    </xdr:from>
    <xdr:to>
      <xdr:col>10</xdr:col>
      <xdr:colOff>127</xdr:colOff>
      <xdr:row>90</xdr:row>
      <xdr:rowOff>185420</xdr:rowOff>
    </xdr:to>
    <xdr:cxnSp macro="_xll.PtreeEvent_ObjectClick">
      <xdr:nvCxnSpPr>
        <xdr:cNvPr id="307" name="PTObj_DBranchHLine_7_4"/>
        <xdr:cNvCxnSpPr/>
      </xdr:nvCxnSpPr>
      <xdr:spPr>
        <a:xfrm>
          <a:off x="13110972" y="1733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90</xdr:row>
      <xdr:rowOff>185420</xdr:rowOff>
    </xdr:from>
    <xdr:to>
      <xdr:col>9</xdr:col>
      <xdr:colOff>242697</xdr:colOff>
      <xdr:row>92</xdr:row>
      <xdr:rowOff>180339</xdr:rowOff>
    </xdr:to>
    <xdr:cxnSp macro="_xll.PtreeEvent_ObjectClick">
      <xdr:nvCxnSpPr>
        <xdr:cNvPr id="306" name="PTObj_DBranchDLine_7_4"/>
        <xdr:cNvCxnSpPr/>
      </xdr:nvCxnSpPr>
      <xdr:spPr>
        <a:xfrm flipV="1">
          <a:off x="12958572" y="17330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92</xdr:row>
      <xdr:rowOff>185420</xdr:rowOff>
    </xdr:from>
    <xdr:to>
      <xdr:col>9</xdr:col>
      <xdr:colOff>127</xdr:colOff>
      <xdr:row>92</xdr:row>
      <xdr:rowOff>185420</xdr:rowOff>
    </xdr:to>
    <xdr:cxnSp macro="_xll.PtreeEvent_ObjectClick">
      <xdr:nvCxnSpPr>
        <xdr:cNvPr id="303" name="PTObj_DBranchHLine_7_2"/>
        <xdr:cNvCxnSpPr/>
      </xdr:nvCxnSpPr>
      <xdr:spPr>
        <a:xfrm>
          <a:off x="11567922" y="1733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92</xdr:row>
      <xdr:rowOff>185420</xdr:rowOff>
    </xdr:from>
    <xdr:to>
      <xdr:col>8</xdr:col>
      <xdr:colOff>242697</xdr:colOff>
      <xdr:row>96</xdr:row>
      <xdr:rowOff>180339</xdr:rowOff>
    </xdr:to>
    <xdr:cxnSp macro="_xll.PtreeEvent_ObjectClick">
      <xdr:nvCxnSpPr>
        <xdr:cNvPr id="302" name="PTObj_DBranchDLine_7_2"/>
        <xdr:cNvCxnSpPr/>
      </xdr:nvCxnSpPr>
      <xdr:spPr>
        <a:xfrm flipV="1">
          <a:off x="11415522" y="17330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98</xdr:row>
      <xdr:rowOff>185420</xdr:rowOff>
    </xdr:from>
    <xdr:to>
      <xdr:col>9</xdr:col>
      <xdr:colOff>127</xdr:colOff>
      <xdr:row>98</xdr:row>
      <xdr:rowOff>185420</xdr:rowOff>
    </xdr:to>
    <xdr:cxnSp macro="_xll.PtreeEvent_ObjectClick">
      <xdr:nvCxnSpPr>
        <xdr:cNvPr id="299" name="PTObj_DBranchHLine_7_3"/>
        <xdr:cNvCxnSpPr/>
      </xdr:nvCxnSpPr>
      <xdr:spPr>
        <a:xfrm>
          <a:off x="11567922" y="18092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96</xdr:row>
      <xdr:rowOff>180339</xdr:rowOff>
    </xdr:from>
    <xdr:to>
      <xdr:col>8</xdr:col>
      <xdr:colOff>242697</xdr:colOff>
      <xdr:row>98</xdr:row>
      <xdr:rowOff>185420</xdr:rowOff>
    </xdr:to>
    <xdr:cxnSp macro="_xll.PtreeEvent_ObjectClick">
      <xdr:nvCxnSpPr>
        <xdr:cNvPr id="298" name="PTObj_DBranchDLine_7_3"/>
        <xdr:cNvCxnSpPr/>
      </xdr:nvCxnSpPr>
      <xdr:spPr>
        <a:xfrm>
          <a:off x="11415522" y="17706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96</xdr:row>
      <xdr:rowOff>185420</xdr:rowOff>
    </xdr:from>
    <xdr:to>
      <xdr:col>8</xdr:col>
      <xdr:colOff>127</xdr:colOff>
      <xdr:row>96</xdr:row>
      <xdr:rowOff>185420</xdr:rowOff>
    </xdr:to>
    <xdr:cxnSp macro="_xll.PtreeEvent_ObjectClick">
      <xdr:nvCxnSpPr>
        <xdr:cNvPr id="291" name="PTObj_DBranchHLine_7_1"/>
        <xdr:cNvCxnSpPr/>
      </xdr:nvCxnSpPr>
      <xdr:spPr>
        <a:xfrm>
          <a:off x="10293350" y="17330420"/>
          <a:ext cx="10320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46</xdr:row>
      <xdr:rowOff>185420</xdr:rowOff>
    </xdr:from>
    <xdr:to>
      <xdr:col>10</xdr:col>
      <xdr:colOff>127</xdr:colOff>
      <xdr:row>46</xdr:row>
      <xdr:rowOff>185420</xdr:rowOff>
    </xdr:to>
    <xdr:cxnSp macro="_xll.PtreeEvent_ObjectClick">
      <xdr:nvCxnSpPr>
        <xdr:cNvPr id="285" name="PTObj_DBranchHLine_6_9"/>
        <xdr:cNvCxnSpPr/>
      </xdr:nvCxnSpPr>
      <xdr:spPr>
        <a:xfrm>
          <a:off x="13110972" y="8948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44</xdr:row>
      <xdr:rowOff>180339</xdr:rowOff>
    </xdr:from>
    <xdr:to>
      <xdr:col>9</xdr:col>
      <xdr:colOff>242697</xdr:colOff>
      <xdr:row>46</xdr:row>
      <xdr:rowOff>185420</xdr:rowOff>
    </xdr:to>
    <xdr:cxnSp macro="_xll.PtreeEvent_ObjectClick">
      <xdr:nvCxnSpPr>
        <xdr:cNvPr id="284" name="PTObj_DBranchDLine_6_9"/>
        <xdr:cNvCxnSpPr/>
      </xdr:nvCxnSpPr>
      <xdr:spPr>
        <a:xfrm>
          <a:off x="12958572" y="8562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42</xdr:row>
      <xdr:rowOff>185420</xdr:rowOff>
    </xdr:from>
    <xdr:to>
      <xdr:col>10</xdr:col>
      <xdr:colOff>127</xdr:colOff>
      <xdr:row>42</xdr:row>
      <xdr:rowOff>185420</xdr:rowOff>
    </xdr:to>
    <xdr:cxnSp macro="_xll.PtreeEvent_ObjectClick">
      <xdr:nvCxnSpPr>
        <xdr:cNvPr id="281" name="PTObj_DBranchHLine_6_8"/>
        <xdr:cNvCxnSpPr/>
      </xdr:nvCxnSpPr>
      <xdr:spPr>
        <a:xfrm>
          <a:off x="13110972" y="8186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42</xdr:row>
      <xdr:rowOff>185420</xdr:rowOff>
    </xdr:from>
    <xdr:to>
      <xdr:col>9</xdr:col>
      <xdr:colOff>242697</xdr:colOff>
      <xdr:row>44</xdr:row>
      <xdr:rowOff>180339</xdr:rowOff>
    </xdr:to>
    <xdr:cxnSp macro="_xll.PtreeEvent_ObjectClick">
      <xdr:nvCxnSpPr>
        <xdr:cNvPr id="280" name="PTObj_DBranchDLine_6_8"/>
        <xdr:cNvCxnSpPr/>
      </xdr:nvCxnSpPr>
      <xdr:spPr>
        <a:xfrm flipV="1">
          <a:off x="12958572" y="8186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44</xdr:row>
      <xdr:rowOff>185420</xdr:rowOff>
    </xdr:from>
    <xdr:to>
      <xdr:col>9</xdr:col>
      <xdr:colOff>127</xdr:colOff>
      <xdr:row>44</xdr:row>
      <xdr:rowOff>185420</xdr:rowOff>
    </xdr:to>
    <xdr:cxnSp macro="_xll.PtreeEvent_ObjectClick">
      <xdr:nvCxnSpPr>
        <xdr:cNvPr id="277" name="PTObj_DBranchHLine_6_4"/>
        <xdr:cNvCxnSpPr/>
      </xdr:nvCxnSpPr>
      <xdr:spPr>
        <a:xfrm>
          <a:off x="11567922" y="8186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34</xdr:row>
      <xdr:rowOff>180339</xdr:rowOff>
    </xdr:from>
    <xdr:to>
      <xdr:col>8</xdr:col>
      <xdr:colOff>242697</xdr:colOff>
      <xdr:row>44</xdr:row>
      <xdr:rowOff>185420</xdr:rowOff>
    </xdr:to>
    <xdr:cxnSp macro="_xll.PtreeEvent_ObjectClick">
      <xdr:nvCxnSpPr>
        <xdr:cNvPr id="276" name="PTObj_DBranchDLine_6_4"/>
        <xdr:cNvCxnSpPr/>
      </xdr:nvCxnSpPr>
      <xdr:spPr>
        <a:xfrm>
          <a:off x="11415522" y="66573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40</xdr:row>
      <xdr:rowOff>185420</xdr:rowOff>
    </xdr:from>
    <xdr:to>
      <xdr:col>10</xdr:col>
      <xdr:colOff>127</xdr:colOff>
      <xdr:row>40</xdr:row>
      <xdr:rowOff>185420</xdr:rowOff>
    </xdr:to>
    <xdr:cxnSp macro="_xll.PtreeEvent_ObjectClick">
      <xdr:nvCxnSpPr>
        <xdr:cNvPr id="273" name="PTObj_DBranchHLine_6_7"/>
        <xdr:cNvCxnSpPr/>
      </xdr:nvCxnSpPr>
      <xdr:spPr>
        <a:xfrm>
          <a:off x="13110972" y="7805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38</xdr:row>
      <xdr:rowOff>180339</xdr:rowOff>
    </xdr:from>
    <xdr:to>
      <xdr:col>9</xdr:col>
      <xdr:colOff>242697</xdr:colOff>
      <xdr:row>40</xdr:row>
      <xdr:rowOff>185420</xdr:rowOff>
    </xdr:to>
    <xdr:cxnSp macro="_xll.PtreeEvent_ObjectClick">
      <xdr:nvCxnSpPr>
        <xdr:cNvPr id="272" name="PTObj_DBranchDLine_6_7"/>
        <xdr:cNvCxnSpPr/>
      </xdr:nvCxnSpPr>
      <xdr:spPr>
        <a:xfrm>
          <a:off x="12958572" y="7419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36</xdr:row>
      <xdr:rowOff>185420</xdr:rowOff>
    </xdr:from>
    <xdr:to>
      <xdr:col>10</xdr:col>
      <xdr:colOff>127</xdr:colOff>
      <xdr:row>36</xdr:row>
      <xdr:rowOff>185420</xdr:rowOff>
    </xdr:to>
    <xdr:cxnSp macro="_xll.PtreeEvent_ObjectClick">
      <xdr:nvCxnSpPr>
        <xdr:cNvPr id="269" name="PTObj_DBranchHLine_6_6"/>
        <xdr:cNvCxnSpPr/>
      </xdr:nvCxnSpPr>
      <xdr:spPr>
        <a:xfrm>
          <a:off x="13110972" y="7043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36</xdr:row>
      <xdr:rowOff>185420</xdr:rowOff>
    </xdr:from>
    <xdr:to>
      <xdr:col>9</xdr:col>
      <xdr:colOff>242697</xdr:colOff>
      <xdr:row>38</xdr:row>
      <xdr:rowOff>180339</xdr:rowOff>
    </xdr:to>
    <xdr:cxnSp macro="_xll.PtreeEvent_ObjectClick">
      <xdr:nvCxnSpPr>
        <xdr:cNvPr id="268" name="PTObj_DBranchDLine_6_6"/>
        <xdr:cNvCxnSpPr/>
      </xdr:nvCxnSpPr>
      <xdr:spPr>
        <a:xfrm flipV="1">
          <a:off x="12958572" y="7043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38</xdr:row>
      <xdr:rowOff>185420</xdr:rowOff>
    </xdr:from>
    <xdr:to>
      <xdr:col>9</xdr:col>
      <xdr:colOff>127</xdr:colOff>
      <xdr:row>38</xdr:row>
      <xdr:rowOff>185420</xdr:rowOff>
    </xdr:to>
    <xdr:cxnSp macro="_xll.PtreeEvent_ObjectClick">
      <xdr:nvCxnSpPr>
        <xdr:cNvPr id="265" name="PTObj_DBranchHLine_6_3"/>
        <xdr:cNvCxnSpPr/>
      </xdr:nvCxnSpPr>
      <xdr:spPr>
        <a:xfrm>
          <a:off x="11567922" y="7043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34</xdr:row>
      <xdr:rowOff>180339</xdr:rowOff>
    </xdr:from>
    <xdr:to>
      <xdr:col>8</xdr:col>
      <xdr:colOff>242697</xdr:colOff>
      <xdr:row>38</xdr:row>
      <xdr:rowOff>185420</xdr:rowOff>
    </xdr:to>
    <xdr:cxnSp macro="_xll.PtreeEvent_ObjectClick">
      <xdr:nvCxnSpPr>
        <xdr:cNvPr id="264" name="PTObj_DBranchDLine_6_3"/>
        <xdr:cNvCxnSpPr/>
      </xdr:nvCxnSpPr>
      <xdr:spPr>
        <a:xfrm>
          <a:off x="11415522" y="6657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30</xdr:row>
      <xdr:rowOff>185420</xdr:rowOff>
    </xdr:from>
    <xdr:to>
      <xdr:col>10</xdr:col>
      <xdr:colOff>127</xdr:colOff>
      <xdr:row>30</xdr:row>
      <xdr:rowOff>185420</xdr:rowOff>
    </xdr:to>
    <xdr:cxnSp macro="_xll.PtreeEvent_ObjectClick">
      <xdr:nvCxnSpPr>
        <xdr:cNvPr id="261" name="PTObj_DBranchHLine_6_5"/>
        <xdr:cNvCxnSpPr/>
      </xdr:nvCxnSpPr>
      <xdr:spPr>
        <a:xfrm>
          <a:off x="13110972" y="590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30</xdr:row>
      <xdr:rowOff>185420</xdr:rowOff>
    </xdr:from>
    <xdr:to>
      <xdr:col>9</xdr:col>
      <xdr:colOff>242697</xdr:colOff>
      <xdr:row>32</xdr:row>
      <xdr:rowOff>180340</xdr:rowOff>
    </xdr:to>
    <xdr:cxnSp macro="_xll.PtreeEvent_ObjectClick">
      <xdr:nvCxnSpPr>
        <xdr:cNvPr id="260" name="PTObj_DBranchDLine_6_5"/>
        <xdr:cNvCxnSpPr/>
      </xdr:nvCxnSpPr>
      <xdr:spPr>
        <a:xfrm flipV="1">
          <a:off x="12958572" y="5900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32</xdr:row>
      <xdr:rowOff>185420</xdr:rowOff>
    </xdr:from>
    <xdr:to>
      <xdr:col>9</xdr:col>
      <xdr:colOff>127</xdr:colOff>
      <xdr:row>32</xdr:row>
      <xdr:rowOff>185420</xdr:rowOff>
    </xdr:to>
    <xdr:cxnSp macro="_xll.PtreeEvent_ObjectClick">
      <xdr:nvCxnSpPr>
        <xdr:cNvPr id="257" name="PTObj_DBranchHLine_6_2"/>
        <xdr:cNvCxnSpPr/>
      </xdr:nvCxnSpPr>
      <xdr:spPr>
        <a:xfrm>
          <a:off x="11567922" y="590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32</xdr:row>
      <xdr:rowOff>185420</xdr:rowOff>
    </xdr:from>
    <xdr:to>
      <xdr:col>8</xdr:col>
      <xdr:colOff>242697</xdr:colOff>
      <xdr:row>34</xdr:row>
      <xdr:rowOff>180340</xdr:rowOff>
    </xdr:to>
    <xdr:cxnSp macro="_xll.PtreeEvent_ObjectClick">
      <xdr:nvCxnSpPr>
        <xdr:cNvPr id="256" name="PTObj_DBranchDLine_6_2"/>
        <xdr:cNvCxnSpPr/>
      </xdr:nvCxnSpPr>
      <xdr:spPr>
        <a:xfrm flipV="1">
          <a:off x="11415522" y="5900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34</xdr:row>
      <xdr:rowOff>185420</xdr:rowOff>
    </xdr:from>
    <xdr:to>
      <xdr:col>8</xdr:col>
      <xdr:colOff>127</xdr:colOff>
      <xdr:row>34</xdr:row>
      <xdr:rowOff>185420</xdr:rowOff>
    </xdr:to>
    <xdr:cxnSp macro="_xll.PtreeEvent_ObjectClick">
      <xdr:nvCxnSpPr>
        <xdr:cNvPr id="241" name="PTObj_DBranchHLine_6_1"/>
        <xdr:cNvCxnSpPr/>
      </xdr:nvCxnSpPr>
      <xdr:spPr>
        <a:xfrm>
          <a:off x="10293350" y="5900420"/>
          <a:ext cx="10224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21</xdr:row>
      <xdr:rowOff>185420</xdr:rowOff>
    </xdr:from>
    <xdr:to>
      <xdr:col>10</xdr:col>
      <xdr:colOff>127</xdr:colOff>
      <xdr:row>21</xdr:row>
      <xdr:rowOff>185420</xdr:rowOff>
    </xdr:to>
    <xdr:cxnSp macro="_xll.PtreeEvent_ObjectClick">
      <xdr:nvCxnSpPr>
        <xdr:cNvPr id="235" name="PTObj_DBranchHLine_5_7"/>
        <xdr:cNvCxnSpPr/>
      </xdr:nvCxnSpPr>
      <xdr:spPr>
        <a:xfrm>
          <a:off x="13006197" y="4185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19</xdr:row>
      <xdr:rowOff>180340</xdr:rowOff>
    </xdr:from>
    <xdr:to>
      <xdr:col>9</xdr:col>
      <xdr:colOff>242697</xdr:colOff>
      <xdr:row>21</xdr:row>
      <xdr:rowOff>185420</xdr:rowOff>
    </xdr:to>
    <xdr:cxnSp macro="_xll.PtreeEvent_ObjectClick">
      <xdr:nvCxnSpPr>
        <xdr:cNvPr id="234" name="PTObj_DBranchDLine_5_7"/>
        <xdr:cNvCxnSpPr/>
      </xdr:nvCxnSpPr>
      <xdr:spPr>
        <a:xfrm>
          <a:off x="12853797" y="3799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17</xdr:row>
      <xdr:rowOff>185420</xdr:rowOff>
    </xdr:from>
    <xdr:to>
      <xdr:col>10</xdr:col>
      <xdr:colOff>127</xdr:colOff>
      <xdr:row>17</xdr:row>
      <xdr:rowOff>185420</xdr:rowOff>
    </xdr:to>
    <xdr:cxnSp macro="_xll.PtreeEvent_ObjectClick">
      <xdr:nvCxnSpPr>
        <xdr:cNvPr id="231" name="PTObj_DBranchHLine_5_6"/>
        <xdr:cNvCxnSpPr/>
      </xdr:nvCxnSpPr>
      <xdr:spPr>
        <a:xfrm>
          <a:off x="13006197" y="342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17</xdr:row>
      <xdr:rowOff>185420</xdr:rowOff>
    </xdr:from>
    <xdr:to>
      <xdr:col>9</xdr:col>
      <xdr:colOff>242697</xdr:colOff>
      <xdr:row>19</xdr:row>
      <xdr:rowOff>180340</xdr:rowOff>
    </xdr:to>
    <xdr:cxnSp macro="_xll.PtreeEvent_ObjectClick">
      <xdr:nvCxnSpPr>
        <xdr:cNvPr id="230" name="PTObj_DBranchDLine_5_6"/>
        <xdr:cNvCxnSpPr/>
      </xdr:nvCxnSpPr>
      <xdr:spPr>
        <a:xfrm flipV="1">
          <a:off x="12853797" y="3423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19</xdr:row>
      <xdr:rowOff>185420</xdr:rowOff>
    </xdr:from>
    <xdr:to>
      <xdr:col>9</xdr:col>
      <xdr:colOff>127</xdr:colOff>
      <xdr:row>19</xdr:row>
      <xdr:rowOff>185420</xdr:rowOff>
    </xdr:to>
    <xdr:cxnSp macro="_xll.PtreeEvent_ObjectClick">
      <xdr:nvCxnSpPr>
        <xdr:cNvPr id="227" name="PTObj_DBranchHLine_5_3"/>
        <xdr:cNvCxnSpPr/>
      </xdr:nvCxnSpPr>
      <xdr:spPr>
        <a:xfrm>
          <a:off x="11472672" y="342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15</xdr:row>
      <xdr:rowOff>180340</xdr:rowOff>
    </xdr:from>
    <xdr:to>
      <xdr:col>8</xdr:col>
      <xdr:colOff>242697</xdr:colOff>
      <xdr:row>19</xdr:row>
      <xdr:rowOff>185420</xdr:rowOff>
    </xdr:to>
    <xdr:cxnSp macro="_xll.PtreeEvent_ObjectClick">
      <xdr:nvCxnSpPr>
        <xdr:cNvPr id="226" name="PTObj_DBranchDLine_5_3"/>
        <xdr:cNvCxnSpPr/>
      </xdr:nvCxnSpPr>
      <xdr:spPr>
        <a:xfrm>
          <a:off x="11320272" y="3037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13</xdr:row>
      <xdr:rowOff>185420</xdr:rowOff>
    </xdr:from>
    <xdr:to>
      <xdr:col>10</xdr:col>
      <xdr:colOff>127</xdr:colOff>
      <xdr:row>13</xdr:row>
      <xdr:rowOff>185420</xdr:rowOff>
    </xdr:to>
    <xdr:cxnSp macro="_xll.PtreeEvent_ObjectClick">
      <xdr:nvCxnSpPr>
        <xdr:cNvPr id="223" name="PTObj_DBranchHLine_5_5"/>
        <xdr:cNvCxnSpPr/>
      </xdr:nvCxnSpPr>
      <xdr:spPr>
        <a:xfrm>
          <a:off x="13006197" y="26619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11</xdr:row>
      <xdr:rowOff>180340</xdr:rowOff>
    </xdr:from>
    <xdr:to>
      <xdr:col>9</xdr:col>
      <xdr:colOff>242697</xdr:colOff>
      <xdr:row>13</xdr:row>
      <xdr:rowOff>185420</xdr:rowOff>
    </xdr:to>
    <xdr:cxnSp macro="_xll.PtreeEvent_ObjectClick">
      <xdr:nvCxnSpPr>
        <xdr:cNvPr id="222" name="PTObj_DBranchDLine_5_5"/>
        <xdr:cNvCxnSpPr/>
      </xdr:nvCxnSpPr>
      <xdr:spPr>
        <a:xfrm>
          <a:off x="12853797" y="2275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242697</xdr:colOff>
      <xdr:row>9</xdr:row>
      <xdr:rowOff>185420</xdr:rowOff>
    </xdr:from>
    <xdr:to>
      <xdr:col>10</xdr:col>
      <xdr:colOff>127</xdr:colOff>
      <xdr:row>9</xdr:row>
      <xdr:rowOff>185420</xdr:rowOff>
    </xdr:to>
    <xdr:cxnSp macro="_xll.PtreeEvent_ObjectClick">
      <xdr:nvCxnSpPr>
        <xdr:cNvPr id="219" name="PTObj_DBranchHLine_5_4"/>
        <xdr:cNvCxnSpPr/>
      </xdr:nvCxnSpPr>
      <xdr:spPr>
        <a:xfrm>
          <a:off x="13006197" y="18999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90297</xdr:colOff>
      <xdr:row>9</xdr:row>
      <xdr:rowOff>185420</xdr:rowOff>
    </xdr:from>
    <xdr:to>
      <xdr:col>9</xdr:col>
      <xdr:colOff>242697</xdr:colOff>
      <xdr:row>11</xdr:row>
      <xdr:rowOff>180340</xdr:rowOff>
    </xdr:to>
    <xdr:cxnSp macro="_xll.PtreeEvent_ObjectClick">
      <xdr:nvCxnSpPr>
        <xdr:cNvPr id="218" name="PTObj_DBranchDLine_5_4"/>
        <xdr:cNvCxnSpPr/>
      </xdr:nvCxnSpPr>
      <xdr:spPr>
        <a:xfrm flipV="1">
          <a:off x="12853797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242697</xdr:colOff>
      <xdr:row>11</xdr:row>
      <xdr:rowOff>185420</xdr:rowOff>
    </xdr:from>
    <xdr:to>
      <xdr:col>9</xdr:col>
      <xdr:colOff>127</xdr:colOff>
      <xdr:row>11</xdr:row>
      <xdr:rowOff>185420</xdr:rowOff>
    </xdr:to>
    <xdr:cxnSp macro="_xll.PtreeEvent_ObjectClick">
      <xdr:nvCxnSpPr>
        <xdr:cNvPr id="215" name="PTObj_DBranchHLine_5_2"/>
        <xdr:cNvCxnSpPr/>
      </xdr:nvCxnSpPr>
      <xdr:spPr>
        <a:xfrm>
          <a:off x="11472672" y="1899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90297</xdr:colOff>
      <xdr:row>11</xdr:row>
      <xdr:rowOff>185420</xdr:rowOff>
    </xdr:from>
    <xdr:to>
      <xdr:col>8</xdr:col>
      <xdr:colOff>242697</xdr:colOff>
      <xdr:row>15</xdr:row>
      <xdr:rowOff>180340</xdr:rowOff>
    </xdr:to>
    <xdr:cxnSp macro="_xll.PtreeEvent_ObjectClick">
      <xdr:nvCxnSpPr>
        <xdr:cNvPr id="214" name="PTObj_DBranchDLine_5_2"/>
        <xdr:cNvCxnSpPr/>
      </xdr:nvCxnSpPr>
      <xdr:spPr>
        <a:xfrm flipV="1">
          <a:off x="11320272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15</xdr:row>
      <xdr:rowOff>185420</xdr:rowOff>
    </xdr:from>
    <xdr:to>
      <xdr:col>8</xdr:col>
      <xdr:colOff>127</xdr:colOff>
      <xdr:row>15</xdr:row>
      <xdr:rowOff>185420</xdr:rowOff>
    </xdr:to>
    <xdr:cxnSp macro="_xll.PtreeEvent_ObjectClick">
      <xdr:nvCxnSpPr>
        <xdr:cNvPr id="203" name="PTObj_DBranchHLine_5_1"/>
        <xdr:cNvCxnSpPr/>
      </xdr:nvCxnSpPr>
      <xdr:spPr>
        <a:xfrm>
          <a:off x="10293350" y="1899920"/>
          <a:ext cx="9367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181</xdr:row>
      <xdr:rowOff>185420</xdr:rowOff>
    </xdr:from>
    <xdr:to>
      <xdr:col>2</xdr:col>
      <xdr:colOff>127</xdr:colOff>
      <xdr:row>181</xdr:row>
      <xdr:rowOff>185420</xdr:rowOff>
    </xdr:to>
    <xdr:cxnSp macro="_xll.PtreeEvent_ObjectClick">
      <xdr:nvCxnSpPr>
        <xdr:cNvPr id="194" name="PTObj_DBranchHLine_4_2"/>
        <xdr:cNvCxnSpPr/>
      </xdr:nvCxnSpPr>
      <xdr:spPr>
        <a:xfrm>
          <a:off x="1890522" y="2018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181</xdr:row>
      <xdr:rowOff>185420</xdr:rowOff>
    </xdr:from>
    <xdr:to>
      <xdr:col>1</xdr:col>
      <xdr:colOff>242697</xdr:colOff>
      <xdr:row>183</xdr:row>
      <xdr:rowOff>180339</xdr:rowOff>
    </xdr:to>
    <xdr:cxnSp macro="_xll.PtreeEvent_ObjectClick">
      <xdr:nvCxnSpPr>
        <xdr:cNvPr id="193" name="PTObj_DBranchDLine_4_2"/>
        <xdr:cNvCxnSpPr/>
      </xdr:nvCxnSpPr>
      <xdr:spPr>
        <a:xfrm flipV="1">
          <a:off x="1738122" y="2018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183</xdr:row>
      <xdr:rowOff>185420</xdr:rowOff>
    </xdr:from>
    <xdr:to>
      <xdr:col>1</xdr:col>
      <xdr:colOff>127</xdr:colOff>
      <xdr:row>183</xdr:row>
      <xdr:rowOff>185420</xdr:rowOff>
    </xdr:to>
    <xdr:cxnSp macro="_xll.PtreeEvent_ObjectClick">
      <xdr:nvCxnSpPr>
        <xdr:cNvPr id="190" name="PTObj_DBranchHLine_4_1"/>
        <xdr:cNvCxnSpPr/>
      </xdr:nvCxnSpPr>
      <xdr:spPr>
        <a:xfrm>
          <a:off x="177800" y="20187920"/>
          <a:ext cx="14606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167</xdr:row>
      <xdr:rowOff>185420</xdr:rowOff>
    </xdr:from>
    <xdr:to>
      <xdr:col>3</xdr:col>
      <xdr:colOff>127</xdr:colOff>
      <xdr:row>167</xdr:row>
      <xdr:rowOff>185420</xdr:rowOff>
    </xdr:to>
    <xdr:cxnSp macro="_xll.PtreeEvent_ObjectClick">
      <xdr:nvCxnSpPr>
        <xdr:cNvPr id="184" name="PTObj_DBranchHLine_3_5"/>
        <xdr:cNvCxnSpPr/>
      </xdr:nvCxnSpPr>
      <xdr:spPr>
        <a:xfrm>
          <a:off x="3290697" y="175209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165</xdr:row>
      <xdr:rowOff>180339</xdr:rowOff>
    </xdr:from>
    <xdr:to>
      <xdr:col>2</xdr:col>
      <xdr:colOff>242697</xdr:colOff>
      <xdr:row>167</xdr:row>
      <xdr:rowOff>185420</xdr:rowOff>
    </xdr:to>
    <xdr:cxnSp macro="_xll.PtreeEvent_ObjectClick">
      <xdr:nvCxnSpPr>
        <xdr:cNvPr id="183" name="PTObj_DBranchDLine_3_5"/>
        <xdr:cNvCxnSpPr/>
      </xdr:nvCxnSpPr>
      <xdr:spPr>
        <a:xfrm>
          <a:off x="3138297" y="1713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163</xdr:row>
      <xdr:rowOff>185420</xdr:rowOff>
    </xdr:from>
    <xdr:to>
      <xdr:col>3</xdr:col>
      <xdr:colOff>127</xdr:colOff>
      <xdr:row>163</xdr:row>
      <xdr:rowOff>185420</xdr:rowOff>
    </xdr:to>
    <xdr:cxnSp macro="_xll.PtreeEvent_ObjectClick">
      <xdr:nvCxnSpPr>
        <xdr:cNvPr id="180" name="PTObj_DBranchHLine_3_4"/>
        <xdr:cNvCxnSpPr/>
      </xdr:nvCxnSpPr>
      <xdr:spPr>
        <a:xfrm>
          <a:off x="3290697" y="167589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163</xdr:row>
      <xdr:rowOff>185420</xdr:rowOff>
    </xdr:from>
    <xdr:to>
      <xdr:col>2</xdr:col>
      <xdr:colOff>242697</xdr:colOff>
      <xdr:row>165</xdr:row>
      <xdr:rowOff>180339</xdr:rowOff>
    </xdr:to>
    <xdr:cxnSp macro="_xll.PtreeEvent_ObjectClick">
      <xdr:nvCxnSpPr>
        <xdr:cNvPr id="179" name="PTObj_DBranchDLine_3_4"/>
        <xdr:cNvCxnSpPr/>
      </xdr:nvCxnSpPr>
      <xdr:spPr>
        <a:xfrm flipV="1">
          <a:off x="3138297" y="16758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165</xdr:row>
      <xdr:rowOff>185420</xdr:rowOff>
    </xdr:from>
    <xdr:to>
      <xdr:col>2</xdr:col>
      <xdr:colOff>127</xdr:colOff>
      <xdr:row>165</xdr:row>
      <xdr:rowOff>185420</xdr:rowOff>
    </xdr:to>
    <xdr:cxnSp macro="_xll.PtreeEvent_ObjectClick">
      <xdr:nvCxnSpPr>
        <xdr:cNvPr id="176" name="PTObj_DBranchHLine_3_2"/>
        <xdr:cNvCxnSpPr/>
      </xdr:nvCxnSpPr>
      <xdr:spPr>
        <a:xfrm>
          <a:off x="1747647" y="16758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165</xdr:row>
      <xdr:rowOff>185420</xdr:rowOff>
    </xdr:from>
    <xdr:to>
      <xdr:col>1</xdr:col>
      <xdr:colOff>242697</xdr:colOff>
      <xdr:row>169</xdr:row>
      <xdr:rowOff>180339</xdr:rowOff>
    </xdr:to>
    <xdr:cxnSp macro="_xll.PtreeEvent_ObjectClick">
      <xdr:nvCxnSpPr>
        <xdr:cNvPr id="175" name="PTObj_DBranchDLine_3_2"/>
        <xdr:cNvCxnSpPr/>
      </xdr:nvCxnSpPr>
      <xdr:spPr>
        <a:xfrm flipV="1">
          <a:off x="1595247" y="16758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171</xdr:row>
      <xdr:rowOff>185420</xdr:rowOff>
    </xdr:from>
    <xdr:to>
      <xdr:col>2</xdr:col>
      <xdr:colOff>127</xdr:colOff>
      <xdr:row>171</xdr:row>
      <xdr:rowOff>185420</xdr:rowOff>
    </xdr:to>
    <xdr:cxnSp macro="_xll.PtreeEvent_ObjectClick">
      <xdr:nvCxnSpPr>
        <xdr:cNvPr id="172" name="PTObj_DBranchHLine_3_3"/>
        <xdr:cNvCxnSpPr/>
      </xdr:nvCxnSpPr>
      <xdr:spPr>
        <a:xfrm>
          <a:off x="1747647" y="17520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169</xdr:row>
      <xdr:rowOff>180339</xdr:rowOff>
    </xdr:from>
    <xdr:to>
      <xdr:col>1</xdr:col>
      <xdr:colOff>242697</xdr:colOff>
      <xdr:row>171</xdr:row>
      <xdr:rowOff>185420</xdr:rowOff>
    </xdr:to>
    <xdr:cxnSp macro="_xll.PtreeEvent_ObjectClick">
      <xdr:nvCxnSpPr>
        <xdr:cNvPr id="171" name="PTObj_DBranchDLine_3_3"/>
        <xdr:cNvCxnSpPr/>
      </xdr:nvCxnSpPr>
      <xdr:spPr>
        <a:xfrm>
          <a:off x="1595247" y="1713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169</xdr:row>
      <xdr:rowOff>185420</xdr:rowOff>
    </xdr:from>
    <xdr:to>
      <xdr:col>1</xdr:col>
      <xdr:colOff>127</xdr:colOff>
      <xdr:row>169</xdr:row>
      <xdr:rowOff>185420</xdr:rowOff>
    </xdr:to>
    <xdr:cxnSp macro="_xll.PtreeEvent_ObjectClick">
      <xdr:nvCxnSpPr>
        <xdr:cNvPr id="164" name="PTObj_DBranchHLine_3_1"/>
        <xdr:cNvCxnSpPr/>
      </xdr:nvCxnSpPr>
      <xdr:spPr>
        <a:xfrm>
          <a:off x="177800" y="16758920"/>
          <a:ext cx="13272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114</xdr:row>
      <xdr:rowOff>185420</xdr:rowOff>
    </xdr:from>
    <xdr:to>
      <xdr:col>3</xdr:col>
      <xdr:colOff>127</xdr:colOff>
      <xdr:row>114</xdr:row>
      <xdr:rowOff>185420</xdr:rowOff>
    </xdr:to>
    <xdr:cxnSp macro="_xll.PtreeEvent_ObjectClick">
      <xdr:nvCxnSpPr>
        <xdr:cNvPr id="158" name="PTObj_DBranchHLine_2_6"/>
        <xdr:cNvCxnSpPr/>
      </xdr:nvCxnSpPr>
      <xdr:spPr>
        <a:xfrm>
          <a:off x="3271647" y="13901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110</xdr:row>
      <xdr:rowOff>180339</xdr:rowOff>
    </xdr:from>
    <xdr:to>
      <xdr:col>2</xdr:col>
      <xdr:colOff>242697</xdr:colOff>
      <xdr:row>114</xdr:row>
      <xdr:rowOff>185420</xdr:rowOff>
    </xdr:to>
    <xdr:cxnSp macro="_xll.PtreeEvent_ObjectClick">
      <xdr:nvCxnSpPr>
        <xdr:cNvPr id="157" name="PTObj_DBranchDLine_2_6"/>
        <xdr:cNvCxnSpPr/>
      </xdr:nvCxnSpPr>
      <xdr:spPr>
        <a:xfrm>
          <a:off x="3119247" y="131343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112</xdr:row>
      <xdr:rowOff>185420</xdr:rowOff>
    </xdr:from>
    <xdr:to>
      <xdr:col>3</xdr:col>
      <xdr:colOff>127</xdr:colOff>
      <xdr:row>112</xdr:row>
      <xdr:rowOff>185420</xdr:rowOff>
    </xdr:to>
    <xdr:cxnSp macro="_xll.PtreeEvent_ObjectClick">
      <xdr:nvCxnSpPr>
        <xdr:cNvPr id="154" name="PTObj_DBranchHLine_2_5"/>
        <xdr:cNvCxnSpPr/>
      </xdr:nvCxnSpPr>
      <xdr:spPr>
        <a:xfrm>
          <a:off x="3271647" y="13520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110</xdr:row>
      <xdr:rowOff>180339</xdr:rowOff>
    </xdr:from>
    <xdr:to>
      <xdr:col>2</xdr:col>
      <xdr:colOff>242697</xdr:colOff>
      <xdr:row>112</xdr:row>
      <xdr:rowOff>185420</xdr:rowOff>
    </xdr:to>
    <xdr:cxnSp macro="_xll.PtreeEvent_ObjectClick">
      <xdr:nvCxnSpPr>
        <xdr:cNvPr id="153" name="PTObj_DBranchDLine_2_5"/>
        <xdr:cNvCxnSpPr/>
      </xdr:nvCxnSpPr>
      <xdr:spPr>
        <a:xfrm>
          <a:off x="3119247" y="13134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108</xdr:row>
      <xdr:rowOff>185420</xdr:rowOff>
    </xdr:from>
    <xdr:to>
      <xdr:col>3</xdr:col>
      <xdr:colOff>127</xdr:colOff>
      <xdr:row>108</xdr:row>
      <xdr:rowOff>185420</xdr:rowOff>
    </xdr:to>
    <xdr:cxnSp macro="_xll.PtreeEvent_ObjectClick">
      <xdr:nvCxnSpPr>
        <xdr:cNvPr id="150" name="PTObj_DBranchHLine_2_4"/>
        <xdr:cNvCxnSpPr/>
      </xdr:nvCxnSpPr>
      <xdr:spPr>
        <a:xfrm>
          <a:off x="3271647" y="12758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108</xdr:row>
      <xdr:rowOff>185420</xdr:rowOff>
    </xdr:from>
    <xdr:to>
      <xdr:col>2</xdr:col>
      <xdr:colOff>242697</xdr:colOff>
      <xdr:row>110</xdr:row>
      <xdr:rowOff>180339</xdr:rowOff>
    </xdr:to>
    <xdr:cxnSp macro="_xll.PtreeEvent_ObjectClick">
      <xdr:nvCxnSpPr>
        <xdr:cNvPr id="149" name="PTObj_DBranchDLine_2_4"/>
        <xdr:cNvCxnSpPr/>
      </xdr:nvCxnSpPr>
      <xdr:spPr>
        <a:xfrm flipV="1">
          <a:off x="3119247" y="12758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110</xdr:row>
      <xdr:rowOff>185420</xdr:rowOff>
    </xdr:from>
    <xdr:to>
      <xdr:col>2</xdr:col>
      <xdr:colOff>127</xdr:colOff>
      <xdr:row>110</xdr:row>
      <xdr:rowOff>185420</xdr:rowOff>
    </xdr:to>
    <xdr:cxnSp macro="_xll.PtreeEvent_ObjectClick">
      <xdr:nvCxnSpPr>
        <xdr:cNvPr id="146" name="PTObj_DBranchHLine_2_2"/>
        <xdr:cNvCxnSpPr/>
      </xdr:nvCxnSpPr>
      <xdr:spPr>
        <a:xfrm>
          <a:off x="1728597" y="12758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110</xdr:row>
      <xdr:rowOff>185420</xdr:rowOff>
    </xdr:from>
    <xdr:to>
      <xdr:col>1</xdr:col>
      <xdr:colOff>242697</xdr:colOff>
      <xdr:row>116</xdr:row>
      <xdr:rowOff>180339</xdr:rowOff>
    </xdr:to>
    <xdr:cxnSp macro="_xll.PtreeEvent_ObjectClick">
      <xdr:nvCxnSpPr>
        <xdr:cNvPr id="145" name="PTObj_DBranchDLine_2_2"/>
        <xdr:cNvCxnSpPr/>
      </xdr:nvCxnSpPr>
      <xdr:spPr>
        <a:xfrm flipV="1">
          <a:off x="1576197" y="12758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118</xdr:row>
      <xdr:rowOff>185420</xdr:rowOff>
    </xdr:from>
    <xdr:to>
      <xdr:col>2</xdr:col>
      <xdr:colOff>127</xdr:colOff>
      <xdr:row>118</xdr:row>
      <xdr:rowOff>185420</xdr:rowOff>
    </xdr:to>
    <xdr:cxnSp macro="_xll.PtreeEvent_ObjectClick">
      <xdr:nvCxnSpPr>
        <xdr:cNvPr id="142" name="PTObj_DBranchHLine_2_3"/>
        <xdr:cNvCxnSpPr/>
      </xdr:nvCxnSpPr>
      <xdr:spPr>
        <a:xfrm>
          <a:off x="1728597" y="13520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116</xdr:row>
      <xdr:rowOff>180339</xdr:rowOff>
    </xdr:from>
    <xdr:to>
      <xdr:col>1</xdr:col>
      <xdr:colOff>242697</xdr:colOff>
      <xdr:row>118</xdr:row>
      <xdr:rowOff>185420</xdr:rowOff>
    </xdr:to>
    <xdr:cxnSp macro="_xll.PtreeEvent_ObjectClick">
      <xdr:nvCxnSpPr>
        <xdr:cNvPr id="141" name="PTObj_DBranchDLine_2_3"/>
        <xdr:cNvCxnSpPr/>
      </xdr:nvCxnSpPr>
      <xdr:spPr>
        <a:xfrm>
          <a:off x="1576197" y="13134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116</xdr:row>
      <xdr:rowOff>185420</xdr:rowOff>
    </xdr:from>
    <xdr:to>
      <xdr:col>1</xdr:col>
      <xdr:colOff>127</xdr:colOff>
      <xdr:row>116</xdr:row>
      <xdr:rowOff>185420</xdr:rowOff>
    </xdr:to>
    <xdr:cxnSp macro="_xll.PtreeEvent_ObjectClick">
      <xdr:nvCxnSpPr>
        <xdr:cNvPr id="134" name="PTObj_DBranchHLine_2_1"/>
        <xdr:cNvCxnSpPr/>
      </xdr:nvCxnSpPr>
      <xdr:spPr>
        <a:xfrm>
          <a:off x="177800" y="12758420"/>
          <a:ext cx="13082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80</xdr:row>
      <xdr:rowOff>185420</xdr:rowOff>
    </xdr:from>
    <xdr:to>
      <xdr:col>4</xdr:col>
      <xdr:colOff>127</xdr:colOff>
      <xdr:row>80</xdr:row>
      <xdr:rowOff>185420</xdr:rowOff>
    </xdr:to>
    <xdr:cxnSp macro="_xll.PtreeEvent_ObjectClick">
      <xdr:nvCxnSpPr>
        <xdr:cNvPr id="128" name="PTObj_DBranchHLine_1_18"/>
        <xdr:cNvCxnSpPr/>
      </xdr:nvCxnSpPr>
      <xdr:spPr>
        <a:xfrm>
          <a:off x="4871847" y="9329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78</xdr:row>
      <xdr:rowOff>180339</xdr:rowOff>
    </xdr:from>
    <xdr:to>
      <xdr:col>3</xdr:col>
      <xdr:colOff>242697</xdr:colOff>
      <xdr:row>80</xdr:row>
      <xdr:rowOff>185420</xdr:rowOff>
    </xdr:to>
    <xdr:cxnSp macro="_xll.PtreeEvent_ObjectClick">
      <xdr:nvCxnSpPr>
        <xdr:cNvPr id="127" name="PTObj_DBranchDLine_1_18"/>
        <xdr:cNvCxnSpPr/>
      </xdr:nvCxnSpPr>
      <xdr:spPr>
        <a:xfrm>
          <a:off x="4719447" y="8943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76</xdr:row>
      <xdr:rowOff>185420</xdr:rowOff>
    </xdr:from>
    <xdr:to>
      <xdr:col>4</xdr:col>
      <xdr:colOff>127</xdr:colOff>
      <xdr:row>76</xdr:row>
      <xdr:rowOff>185420</xdr:rowOff>
    </xdr:to>
    <xdr:cxnSp macro="_xll.PtreeEvent_ObjectClick">
      <xdr:nvCxnSpPr>
        <xdr:cNvPr id="124" name="PTObj_DBranchHLine_1_17"/>
        <xdr:cNvCxnSpPr/>
      </xdr:nvCxnSpPr>
      <xdr:spPr>
        <a:xfrm>
          <a:off x="4871847" y="8567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76</xdr:row>
      <xdr:rowOff>185420</xdr:rowOff>
    </xdr:from>
    <xdr:to>
      <xdr:col>3</xdr:col>
      <xdr:colOff>242697</xdr:colOff>
      <xdr:row>78</xdr:row>
      <xdr:rowOff>180339</xdr:rowOff>
    </xdr:to>
    <xdr:cxnSp macro="_xll.PtreeEvent_ObjectClick">
      <xdr:nvCxnSpPr>
        <xdr:cNvPr id="123" name="PTObj_DBranchDLine_1_17"/>
        <xdr:cNvCxnSpPr/>
      </xdr:nvCxnSpPr>
      <xdr:spPr>
        <a:xfrm flipV="1">
          <a:off x="4719447" y="8567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78</xdr:row>
      <xdr:rowOff>185420</xdr:rowOff>
    </xdr:from>
    <xdr:to>
      <xdr:col>3</xdr:col>
      <xdr:colOff>127</xdr:colOff>
      <xdr:row>78</xdr:row>
      <xdr:rowOff>185420</xdr:rowOff>
    </xdr:to>
    <xdr:cxnSp macro="_xll.PtreeEvent_ObjectClick">
      <xdr:nvCxnSpPr>
        <xdr:cNvPr id="120" name="PTObj_DBranchHLine_1_15"/>
        <xdr:cNvCxnSpPr/>
      </xdr:nvCxnSpPr>
      <xdr:spPr>
        <a:xfrm>
          <a:off x="3138297" y="8567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78</xdr:row>
      <xdr:rowOff>185420</xdr:rowOff>
    </xdr:from>
    <xdr:to>
      <xdr:col>2</xdr:col>
      <xdr:colOff>242697</xdr:colOff>
      <xdr:row>82</xdr:row>
      <xdr:rowOff>180339</xdr:rowOff>
    </xdr:to>
    <xdr:cxnSp macro="_xll.PtreeEvent_ObjectClick">
      <xdr:nvCxnSpPr>
        <xdr:cNvPr id="119" name="PTObj_DBranchDLine_1_15"/>
        <xdr:cNvCxnSpPr/>
      </xdr:nvCxnSpPr>
      <xdr:spPr>
        <a:xfrm flipV="1">
          <a:off x="2985897" y="8567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84</xdr:row>
      <xdr:rowOff>185420</xdr:rowOff>
    </xdr:from>
    <xdr:to>
      <xdr:col>3</xdr:col>
      <xdr:colOff>127</xdr:colOff>
      <xdr:row>84</xdr:row>
      <xdr:rowOff>185420</xdr:rowOff>
    </xdr:to>
    <xdr:cxnSp macro="_xll.PtreeEvent_ObjectClick">
      <xdr:nvCxnSpPr>
        <xdr:cNvPr id="116" name="PTObj_DBranchHLine_1_16"/>
        <xdr:cNvCxnSpPr/>
      </xdr:nvCxnSpPr>
      <xdr:spPr>
        <a:xfrm>
          <a:off x="3138297" y="9329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82</xdr:row>
      <xdr:rowOff>180339</xdr:rowOff>
    </xdr:from>
    <xdr:to>
      <xdr:col>2</xdr:col>
      <xdr:colOff>242697</xdr:colOff>
      <xdr:row>84</xdr:row>
      <xdr:rowOff>185420</xdr:rowOff>
    </xdr:to>
    <xdr:cxnSp macro="_xll.PtreeEvent_ObjectClick">
      <xdr:nvCxnSpPr>
        <xdr:cNvPr id="115" name="PTObj_DBranchDLine_1_16"/>
        <xdr:cNvCxnSpPr/>
      </xdr:nvCxnSpPr>
      <xdr:spPr>
        <a:xfrm>
          <a:off x="2985897" y="8943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82</xdr:row>
      <xdr:rowOff>185420</xdr:rowOff>
    </xdr:from>
    <xdr:to>
      <xdr:col>2</xdr:col>
      <xdr:colOff>127</xdr:colOff>
      <xdr:row>82</xdr:row>
      <xdr:rowOff>185420</xdr:rowOff>
    </xdr:to>
    <xdr:cxnSp macro="_xll.PtreeEvent_ObjectClick">
      <xdr:nvCxnSpPr>
        <xdr:cNvPr id="108" name="PTObj_DBranchHLine_1_3"/>
        <xdr:cNvCxnSpPr/>
      </xdr:nvCxnSpPr>
      <xdr:spPr>
        <a:xfrm>
          <a:off x="1604772" y="8567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74</xdr:row>
      <xdr:rowOff>180339</xdr:rowOff>
    </xdr:from>
    <xdr:to>
      <xdr:col>1</xdr:col>
      <xdr:colOff>242697</xdr:colOff>
      <xdr:row>82</xdr:row>
      <xdr:rowOff>185420</xdr:rowOff>
    </xdr:to>
    <xdr:cxnSp macro="_xll.PtreeEvent_ObjectClick">
      <xdr:nvCxnSpPr>
        <xdr:cNvPr id="107" name="PTObj_DBranchDLine_1_3"/>
        <xdr:cNvCxnSpPr/>
      </xdr:nvCxnSpPr>
      <xdr:spPr>
        <a:xfrm>
          <a:off x="1452372" y="81813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66</xdr:row>
      <xdr:rowOff>185420</xdr:rowOff>
    </xdr:from>
    <xdr:to>
      <xdr:col>5</xdr:col>
      <xdr:colOff>127</xdr:colOff>
      <xdr:row>66</xdr:row>
      <xdr:rowOff>185420</xdr:rowOff>
    </xdr:to>
    <xdr:cxnSp macro="_xll.PtreeEvent_ObjectClick">
      <xdr:nvCxnSpPr>
        <xdr:cNvPr id="104" name="PTObj_DBranchHLine_1_14"/>
        <xdr:cNvCxnSpPr/>
      </xdr:nvCxnSpPr>
      <xdr:spPr>
        <a:xfrm>
          <a:off x="6414897" y="6662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64</xdr:row>
      <xdr:rowOff>180340</xdr:rowOff>
    </xdr:from>
    <xdr:to>
      <xdr:col>4</xdr:col>
      <xdr:colOff>242697</xdr:colOff>
      <xdr:row>66</xdr:row>
      <xdr:rowOff>185420</xdr:rowOff>
    </xdr:to>
    <xdr:cxnSp macro="_xll.PtreeEvent_ObjectClick">
      <xdr:nvCxnSpPr>
        <xdr:cNvPr id="103" name="PTObj_DBranchDLine_1_14"/>
        <xdr:cNvCxnSpPr/>
      </xdr:nvCxnSpPr>
      <xdr:spPr>
        <a:xfrm>
          <a:off x="6262497" y="6276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62</xdr:row>
      <xdr:rowOff>185420</xdr:rowOff>
    </xdr:from>
    <xdr:to>
      <xdr:col>5</xdr:col>
      <xdr:colOff>127</xdr:colOff>
      <xdr:row>62</xdr:row>
      <xdr:rowOff>185420</xdr:rowOff>
    </xdr:to>
    <xdr:cxnSp macro="_xll.PtreeEvent_ObjectClick">
      <xdr:nvCxnSpPr>
        <xdr:cNvPr id="100" name="PTObj_DBranchHLine_1_13"/>
        <xdr:cNvCxnSpPr/>
      </xdr:nvCxnSpPr>
      <xdr:spPr>
        <a:xfrm>
          <a:off x="6414897" y="5900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62</xdr:row>
      <xdr:rowOff>185420</xdr:rowOff>
    </xdr:from>
    <xdr:to>
      <xdr:col>4</xdr:col>
      <xdr:colOff>242697</xdr:colOff>
      <xdr:row>64</xdr:row>
      <xdr:rowOff>180340</xdr:rowOff>
    </xdr:to>
    <xdr:cxnSp macro="_xll.PtreeEvent_ObjectClick">
      <xdr:nvCxnSpPr>
        <xdr:cNvPr id="99" name="PTObj_DBranchDLine_1_13"/>
        <xdr:cNvCxnSpPr/>
      </xdr:nvCxnSpPr>
      <xdr:spPr>
        <a:xfrm flipV="1">
          <a:off x="6262497" y="5900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64</xdr:row>
      <xdr:rowOff>185420</xdr:rowOff>
    </xdr:from>
    <xdr:to>
      <xdr:col>4</xdr:col>
      <xdr:colOff>127</xdr:colOff>
      <xdr:row>64</xdr:row>
      <xdr:rowOff>185420</xdr:rowOff>
    </xdr:to>
    <xdr:cxnSp macro="_xll.PtreeEvent_ObjectClick">
      <xdr:nvCxnSpPr>
        <xdr:cNvPr id="96" name="PTObj_DBranchHLine_1_11"/>
        <xdr:cNvCxnSpPr/>
      </xdr:nvCxnSpPr>
      <xdr:spPr>
        <a:xfrm>
          <a:off x="4871847" y="5900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64</xdr:row>
      <xdr:rowOff>185420</xdr:rowOff>
    </xdr:from>
    <xdr:to>
      <xdr:col>3</xdr:col>
      <xdr:colOff>242697</xdr:colOff>
      <xdr:row>68</xdr:row>
      <xdr:rowOff>180340</xdr:rowOff>
    </xdr:to>
    <xdr:cxnSp macro="_xll.PtreeEvent_ObjectClick">
      <xdr:nvCxnSpPr>
        <xdr:cNvPr id="95" name="PTObj_DBranchDLine_1_11"/>
        <xdr:cNvCxnSpPr/>
      </xdr:nvCxnSpPr>
      <xdr:spPr>
        <a:xfrm flipV="1">
          <a:off x="4719447" y="5900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70</xdr:row>
      <xdr:rowOff>185420</xdr:rowOff>
    </xdr:from>
    <xdr:to>
      <xdr:col>4</xdr:col>
      <xdr:colOff>127</xdr:colOff>
      <xdr:row>70</xdr:row>
      <xdr:rowOff>185420</xdr:rowOff>
    </xdr:to>
    <xdr:cxnSp macro="_xll.PtreeEvent_ObjectClick">
      <xdr:nvCxnSpPr>
        <xdr:cNvPr id="92" name="PTObj_DBranchHLine_1_12"/>
        <xdr:cNvCxnSpPr/>
      </xdr:nvCxnSpPr>
      <xdr:spPr>
        <a:xfrm>
          <a:off x="4871847" y="66624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68</xdr:row>
      <xdr:rowOff>180340</xdr:rowOff>
    </xdr:from>
    <xdr:to>
      <xdr:col>3</xdr:col>
      <xdr:colOff>242697</xdr:colOff>
      <xdr:row>70</xdr:row>
      <xdr:rowOff>185420</xdr:rowOff>
    </xdr:to>
    <xdr:cxnSp macro="_xll.PtreeEvent_ObjectClick">
      <xdr:nvCxnSpPr>
        <xdr:cNvPr id="91" name="PTObj_DBranchDLine_1_12"/>
        <xdr:cNvCxnSpPr/>
      </xdr:nvCxnSpPr>
      <xdr:spPr>
        <a:xfrm>
          <a:off x="4719447" y="6276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68</xdr:row>
      <xdr:rowOff>185420</xdr:rowOff>
    </xdr:from>
    <xdr:to>
      <xdr:col>3</xdr:col>
      <xdr:colOff>127</xdr:colOff>
      <xdr:row>68</xdr:row>
      <xdr:rowOff>185420</xdr:rowOff>
    </xdr:to>
    <xdr:cxnSp macro="_xll.PtreeEvent_ObjectClick">
      <xdr:nvCxnSpPr>
        <xdr:cNvPr id="84" name="PTObj_DBranchHLine_1_5"/>
        <xdr:cNvCxnSpPr/>
      </xdr:nvCxnSpPr>
      <xdr:spPr>
        <a:xfrm>
          <a:off x="3138297" y="5900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60</xdr:row>
      <xdr:rowOff>180340</xdr:rowOff>
    </xdr:from>
    <xdr:to>
      <xdr:col>2</xdr:col>
      <xdr:colOff>242697</xdr:colOff>
      <xdr:row>68</xdr:row>
      <xdr:rowOff>185420</xdr:rowOff>
    </xdr:to>
    <xdr:cxnSp macro="_xll.PtreeEvent_ObjectClick">
      <xdr:nvCxnSpPr>
        <xdr:cNvPr id="83" name="PTObj_DBranchDLine_1_5"/>
        <xdr:cNvCxnSpPr/>
      </xdr:nvCxnSpPr>
      <xdr:spPr>
        <a:xfrm>
          <a:off x="2985897" y="5514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54</xdr:row>
      <xdr:rowOff>185420</xdr:rowOff>
    </xdr:from>
    <xdr:to>
      <xdr:col>5</xdr:col>
      <xdr:colOff>127</xdr:colOff>
      <xdr:row>54</xdr:row>
      <xdr:rowOff>185420</xdr:rowOff>
    </xdr:to>
    <xdr:cxnSp macro="_xll.PtreeEvent_ObjectClick">
      <xdr:nvCxnSpPr>
        <xdr:cNvPr id="63" name="PTObj_DBranchHLine_1_10"/>
        <xdr:cNvCxnSpPr/>
      </xdr:nvCxnSpPr>
      <xdr:spPr>
        <a:xfrm>
          <a:off x="6405372" y="43764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52</xdr:row>
      <xdr:rowOff>180340</xdr:rowOff>
    </xdr:from>
    <xdr:to>
      <xdr:col>4</xdr:col>
      <xdr:colOff>242697</xdr:colOff>
      <xdr:row>54</xdr:row>
      <xdr:rowOff>185420</xdr:rowOff>
    </xdr:to>
    <xdr:cxnSp macro="_xll.PtreeEvent_ObjectClick">
      <xdr:nvCxnSpPr>
        <xdr:cNvPr id="62" name="PTObj_DBranchDLine_1_10"/>
        <xdr:cNvCxnSpPr/>
      </xdr:nvCxnSpPr>
      <xdr:spPr>
        <a:xfrm>
          <a:off x="6252972" y="3990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50</xdr:row>
      <xdr:rowOff>185420</xdr:rowOff>
    </xdr:from>
    <xdr:to>
      <xdr:col>5</xdr:col>
      <xdr:colOff>127</xdr:colOff>
      <xdr:row>50</xdr:row>
      <xdr:rowOff>185420</xdr:rowOff>
    </xdr:to>
    <xdr:cxnSp macro="_xll.PtreeEvent_ObjectClick">
      <xdr:nvCxnSpPr>
        <xdr:cNvPr id="59" name="PTObj_DBranchHLine_1_9"/>
        <xdr:cNvCxnSpPr/>
      </xdr:nvCxnSpPr>
      <xdr:spPr>
        <a:xfrm>
          <a:off x="6405372" y="36144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50</xdr:row>
      <xdr:rowOff>185420</xdr:rowOff>
    </xdr:from>
    <xdr:to>
      <xdr:col>4</xdr:col>
      <xdr:colOff>242697</xdr:colOff>
      <xdr:row>52</xdr:row>
      <xdr:rowOff>180340</xdr:rowOff>
    </xdr:to>
    <xdr:cxnSp macro="_xll.PtreeEvent_ObjectClick">
      <xdr:nvCxnSpPr>
        <xdr:cNvPr id="58" name="PTObj_DBranchDLine_1_9"/>
        <xdr:cNvCxnSpPr/>
      </xdr:nvCxnSpPr>
      <xdr:spPr>
        <a:xfrm flipV="1">
          <a:off x="6252972" y="3614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52</xdr:row>
      <xdr:rowOff>185420</xdr:rowOff>
    </xdr:from>
    <xdr:to>
      <xdr:col>4</xdr:col>
      <xdr:colOff>127</xdr:colOff>
      <xdr:row>52</xdr:row>
      <xdr:rowOff>185420</xdr:rowOff>
    </xdr:to>
    <xdr:cxnSp macro="_xll.PtreeEvent_ObjectClick">
      <xdr:nvCxnSpPr>
        <xdr:cNvPr id="55" name="PTObj_DBranchHLine_1_7"/>
        <xdr:cNvCxnSpPr/>
      </xdr:nvCxnSpPr>
      <xdr:spPr>
        <a:xfrm>
          <a:off x="4871847" y="3614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52</xdr:row>
      <xdr:rowOff>185420</xdr:rowOff>
    </xdr:from>
    <xdr:to>
      <xdr:col>3</xdr:col>
      <xdr:colOff>242697</xdr:colOff>
      <xdr:row>56</xdr:row>
      <xdr:rowOff>180340</xdr:rowOff>
    </xdr:to>
    <xdr:cxnSp macro="_xll.PtreeEvent_ObjectClick">
      <xdr:nvCxnSpPr>
        <xdr:cNvPr id="54" name="PTObj_DBranchDLine_1_7"/>
        <xdr:cNvCxnSpPr/>
      </xdr:nvCxnSpPr>
      <xdr:spPr>
        <a:xfrm flipV="1">
          <a:off x="4719447" y="3614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58</xdr:row>
      <xdr:rowOff>185420</xdr:rowOff>
    </xdr:from>
    <xdr:to>
      <xdr:col>4</xdr:col>
      <xdr:colOff>127</xdr:colOff>
      <xdr:row>58</xdr:row>
      <xdr:rowOff>185420</xdr:rowOff>
    </xdr:to>
    <xdr:cxnSp macro="_xll.PtreeEvent_ObjectClick">
      <xdr:nvCxnSpPr>
        <xdr:cNvPr id="51" name="PTObj_DBranchHLine_1_8"/>
        <xdr:cNvCxnSpPr/>
      </xdr:nvCxnSpPr>
      <xdr:spPr>
        <a:xfrm>
          <a:off x="4871847" y="43764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56</xdr:row>
      <xdr:rowOff>180340</xdr:rowOff>
    </xdr:from>
    <xdr:to>
      <xdr:col>3</xdr:col>
      <xdr:colOff>242697</xdr:colOff>
      <xdr:row>58</xdr:row>
      <xdr:rowOff>185420</xdr:rowOff>
    </xdr:to>
    <xdr:cxnSp macro="_xll.PtreeEvent_ObjectClick">
      <xdr:nvCxnSpPr>
        <xdr:cNvPr id="50" name="PTObj_DBranchDLine_1_8"/>
        <xdr:cNvCxnSpPr/>
      </xdr:nvCxnSpPr>
      <xdr:spPr>
        <a:xfrm>
          <a:off x="4719447" y="3990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56</xdr:row>
      <xdr:rowOff>185420</xdr:rowOff>
    </xdr:from>
    <xdr:to>
      <xdr:col>3</xdr:col>
      <xdr:colOff>127</xdr:colOff>
      <xdr:row>56</xdr:row>
      <xdr:rowOff>185420</xdr:rowOff>
    </xdr:to>
    <xdr:cxnSp macro="_xll.PtreeEvent_ObjectClick">
      <xdr:nvCxnSpPr>
        <xdr:cNvPr id="43" name="PTObj_DBranchHLine_1_4"/>
        <xdr:cNvCxnSpPr/>
      </xdr:nvCxnSpPr>
      <xdr:spPr>
        <a:xfrm>
          <a:off x="3138297" y="3614420"/>
          <a:ext cx="14909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56</xdr:row>
      <xdr:rowOff>185420</xdr:rowOff>
    </xdr:from>
    <xdr:to>
      <xdr:col>2</xdr:col>
      <xdr:colOff>242697</xdr:colOff>
      <xdr:row>60</xdr:row>
      <xdr:rowOff>180340</xdr:rowOff>
    </xdr:to>
    <xdr:cxnSp macro="_xll.PtreeEvent_ObjectClick">
      <xdr:nvCxnSpPr>
        <xdr:cNvPr id="42" name="PTObj_DBranchDLine_1_4"/>
        <xdr:cNvCxnSpPr/>
      </xdr:nvCxnSpPr>
      <xdr:spPr>
        <a:xfrm flipV="1">
          <a:off x="2985897" y="3614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72</xdr:row>
      <xdr:rowOff>185420</xdr:rowOff>
    </xdr:from>
    <xdr:to>
      <xdr:col>3</xdr:col>
      <xdr:colOff>127</xdr:colOff>
      <xdr:row>72</xdr:row>
      <xdr:rowOff>185420</xdr:rowOff>
    </xdr:to>
    <xdr:cxnSp macro="_xll.PtreeEvent_ObjectClick">
      <xdr:nvCxnSpPr>
        <xdr:cNvPr id="39" name="PTObj_DBranchHLine_1_6"/>
        <xdr:cNvCxnSpPr/>
      </xdr:nvCxnSpPr>
      <xdr:spPr>
        <a:xfrm>
          <a:off x="3138297" y="4757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60</xdr:row>
      <xdr:rowOff>180340</xdr:rowOff>
    </xdr:from>
    <xdr:to>
      <xdr:col>2</xdr:col>
      <xdr:colOff>242697</xdr:colOff>
      <xdr:row>72</xdr:row>
      <xdr:rowOff>185420</xdr:rowOff>
    </xdr:to>
    <xdr:cxnSp macro="_xll.PtreeEvent_ObjectClick">
      <xdr:nvCxnSpPr>
        <xdr:cNvPr id="38" name="PTObj_DBranchDLine_1_6"/>
        <xdr:cNvCxnSpPr/>
      </xdr:nvCxnSpPr>
      <xdr:spPr>
        <a:xfrm>
          <a:off x="2985897" y="39903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60</xdr:row>
      <xdr:rowOff>185420</xdr:rowOff>
    </xdr:from>
    <xdr:to>
      <xdr:col>2</xdr:col>
      <xdr:colOff>127</xdr:colOff>
      <xdr:row>60</xdr:row>
      <xdr:rowOff>185420</xdr:rowOff>
    </xdr:to>
    <xdr:cxnSp macro="_xll.PtreeEvent_ObjectClick">
      <xdr:nvCxnSpPr>
        <xdr:cNvPr id="27" name="PTObj_DBranchHLine_1_2"/>
        <xdr:cNvCxnSpPr/>
      </xdr:nvCxnSpPr>
      <xdr:spPr>
        <a:xfrm>
          <a:off x="1604772" y="3614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60</xdr:row>
      <xdr:rowOff>185420</xdr:rowOff>
    </xdr:from>
    <xdr:to>
      <xdr:col>1</xdr:col>
      <xdr:colOff>242697</xdr:colOff>
      <xdr:row>74</xdr:row>
      <xdr:rowOff>180340</xdr:rowOff>
    </xdr:to>
    <xdr:cxnSp macro="_xll.PtreeEvent_ObjectClick">
      <xdr:nvCxnSpPr>
        <xdr:cNvPr id="26" name="PTObj_DBranchDLine_1_2"/>
        <xdr:cNvCxnSpPr/>
      </xdr:nvCxnSpPr>
      <xdr:spPr>
        <a:xfrm flipV="1">
          <a:off x="1452372" y="3614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74</xdr:row>
      <xdr:rowOff>185420</xdr:rowOff>
    </xdr:from>
    <xdr:to>
      <xdr:col>1</xdr:col>
      <xdr:colOff>127</xdr:colOff>
      <xdr:row>74</xdr:row>
      <xdr:rowOff>185420</xdr:rowOff>
    </xdr:to>
    <xdr:cxnSp macro="_xll.PtreeEvent_ObjectClick">
      <xdr:nvCxnSpPr>
        <xdr:cNvPr id="17" name="PTObj_DBranchHLine_1_1"/>
        <xdr:cNvCxnSpPr/>
      </xdr:nvCxnSpPr>
      <xdr:spPr>
        <a:xfrm>
          <a:off x="177800" y="3995420"/>
          <a:ext cx="11844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74</xdr:row>
      <xdr:rowOff>90170</xdr:rowOff>
    </xdr:from>
    <xdr:to>
      <xdr:col>1</xdr:col>
      <xdr:colOff>190627</xdr:colOff>
      <xdr:row>75</xdr:row>
      <xdr:rowOff>90170</xdr:rowOff>
    </xdr:to>
    <xdr:sp macro="_xll.PtreeEvent_ObjectClick" textlink="">
      <xdr:nvSpPr>
        <xdr:cNvPr id="16" name="PTObj_DNode_1_1"/>
        <xdr:cNvSpPr/>
      </xdr:nvSpPr>
      <xdr:spPr>
        <a:xfrm>
          <a:off x="1362202" y="3900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74</xdr:row>
      <xdr:rowOff>95107</xdr:rowOff>
    </xdr:from>
    <xdr:ext cx="710323" cy="180627"/>
    <xdr:sp macro="_xll.PtreeEvent_ObjectClick" textlink="">
      <xdr:nvSpPr>
        <xdr:cNvPr id="18" name="PTObj_DBranchName_1_1"/>
        <xdr:cNvSpPr txBox="1"/>
      </xdr:nvSpPr>
      <xdr:spPr>
        <a:xfrm>
          <a:off x="215900" y="3905107"/>
          <a:ext cx="7103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Harpin and DVT</a:t>
          </a:r>
        </a:p>
      </xdr:txBody>
    </xdr:sp>
    <xdr:clientData/>
  </xdr:oneCellAnchor>
  <xdr:twoCellAnchor editAs="oneCell">
    <xdr:from>
      <xdr:col>2</xdr:col>
      <xdr:colOff>127</xdr:colOff>
      <xdr:row>60</xdr:row>
      <xdr:rowOff>90170</xdr:rowOff>
    </xdr:from>
    <xdr:to>
      <xdr:col>2</xdr:col>
      <xdr:colOff>190627</xdr:colOff>
      <xdr:row>61</xdr:row>
      <xdr:rowOff>90170</xdr:rowOff>
    </xdr:to>
    <xdr:sp macro="_xll.PtreeEvent_ObjectClick" textlink="">
      <xdr:nvSpPr>
        <xdr:cNvPr id="25" name="PTObj_DNode_1_2"/>
        <xdr:cNvSpPr/>
      </xdr:nvSpPr>
      <xdr:spPr>
        <a:xfrm>
          <a:off x="2895727" y="3519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60</xdr:row>
      <xdr:rowOff>95107</xdr:rowOff>
    </xdr:from>
    <xdr:ext cx="227691" cy="180627"/>
    <xdr:sp macro="_xll.PtreeEvent_ObjectClick" textlink="">
      <xdr:nvSpPr>
        <xdr:cNvPr id="28" name="PTObj_DBranchName_1_2"/>
        <xdr:cNvSpPr txBox="1"/>
      </xdr:nvSpPr>
      <xdr:spPr>
        <a:xfrm>
          <a:off x="1642872" y="3524107"/>
          <a:ext cx="2276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CVA</a:t>
          </a:r>
        </a:p>
      </xdr:txBody>
    </xdr:sp>
    <xdr:clientData/>
  </xdr:oneCellAnchor>
  <xdr:twoCellAnchor editAs="oneCell">
    <xdr:from>
      <xdr:col>3</xdr:col>
      <xdr:colOff>127</xdr:colOff>
      <xdr:row>72</xdr:row>
      <xdr:rowOff>90170</xdr:rowOff>
    </xdr:from>
    <xdr:to>
      <xdr:col>3</xdr:col>
      <xdr:colOff>190627</xdr:colOff>
      <xdr:row>73</xdr:row>
      <xdr:rowOff>90170</xdr:rowOff>
    </xdr:to>
    <xdr:sp macro="_xll.PtreeEvent_ObjectClick" textlink="">
      <xdr:nvSpPr>
        <xdr:cNvPr id="37" name="PTObj_DNode_1_6"/>
        <xdr:cNvSpPr/>
      </xdr:nvSpPr>
      <xdr:spPr>
        <a:xfrm rot="-5400000">
          <a:off x="4429252" y="466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72</xdr:row>
      <xdr:rowOff>95107</xdr:rowOff>
    </xdr:from>
    <xdr:ext cx="272574" cy="180627"/>
    <xdr:sp macro="_xll.PtreeEvent_ObjectClick" textlink="">
      <xdr:nvSpPr>
        <xdr:cNvPr id="40" name="PTObj_DBranchName_1_6"/>
        <xdr:cNvSpPr txBox="1"/>
      </xdr:nvSpPr>
      <xdr:spPr>
        <a:xfrm>
          <a:off x="3176397" y="4667107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3</xdr:col>
      <xdr:colOff>127</xdr:colOff>
      <xdr:row>56</xdr:row>
      <xdr:rowOff>90170</xdr:rowOff>
    </xdr:from>
    <xdr:to>
      <xdr:col>3</xdr:col>
      <xdr:colOff>190627</xdr:colOff>
      <xdr:row>57</xdr:row>
      <xdr:rowOff>90170</xdr:rowOff>
    </xdr:to>
    <xdr:sp macro="_xll.PtreeEvent_ObjectClick" textlink="">
      <xdr:nvSpPr>
        <xdr:cNvPr id="41" name="PTObj_DNode_1_4"/>
        <xdr:cNvSpPr/>
      </xdr:nvSpPr>
      <xdr:spPr>
        <a:xfrm>
          <a:off x="4629277" y="3519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56</xdr:row>
      <xdr:rowOff>95107</xdr:rowOff>
    </xdr:from>
    <xdr:ext cx="259238" cy="180627"/>
    <xdr:sp macro="_xll.PtreeEvent_ObjectClick" textlink="">
      <xdr:nvSpPr>
        <xdr:cNvPr id="44" name="PTObj_DBranchName_1_4"/>
        <xdr:cNvSpPr txBox="1"/>
      </xdr:nvSpPr>
      <xdr:spPr>
        <a:xfrm>
          <a:off x="3176397" y="3524107"/>
          <a:ext cx="25923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4</xdr:col>
      <xdr:colOff>127</xdr:colOff>
      <xdr:row>58</xdr:row>
      <xdr:rowOff>90170</xdr:rowOff>
    </xdr:from>
    <xdr:to>
      <xdr:col>4</xdr:col>
      <xdr:colOff>190627</xdr:colOff>
      <xdr:row>59</xdr:row>
      <xdr:rowOff>90170</xdr:rowOff>
    </xdr:to>
    <xdr:sp macro="_xll.PtreeEvent_ObjectClick" textlink="">
      <xdr:nvSpPr>
        <xdr:cNvPr id="49" name="PTObj_DNode_1_8"/>
        <xdr:cNvSpPr/>
      </xdr:nvSpPr>
      <xdr:spPr>
        <a:xfrm rot="-5400000">
          <a:off x="6019927" y="428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58</xdr:row>
      <xdr:rowOff>95107</xdr:rowOff>
    </xdr:from>
    <xdr:ext cx="259237" cy="180627"/>
    <xdr:sp macro="_xll.PtreeEvent_ObjectClick" textlink="">
      <xdr:nvSpPr>
        <xdr:cNvPr id="52" name="PTObj_DBranchName_1_8"/>
        <xdr:cNvSpPr txBox="1"/>
      </xdr:nvSpPr>
      <xdr:spPr>
        <a:xfrm>
          <a:off x="4909947" y="4286107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4</xdr:col>
      <xdr:colOff>127</xdr:colOff>
      <xdr:row>52</xdr:row>
      <xdr:rowOff>90170</xdr:rowOff>
    </xdr:from>
    <xdr:to>
      <xdr:col>4</xdr:col>
      <xdr:colOff>190627</xdr:colOff>
      <xdr:row>53</xdr:row>
      <xdr:rowOff>90170</xdr:rowOff>
    </xdr:to>
    <xdr:sp macro="_xll.PtreeEvent_ObjectClick" textlink="">
      <xdr:nvSpPr>
        <xdr:cNvPr id="53" name="PTObj_DNode_1_7"/>
        <xdr:cNvSpPr/>
      </xdr:nvSpPr>
      <xdr:spPr>
        <a:xfrm>
          <a:off x="6162802" y="3519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52</xdr:row>
      <xdr:rowOff>95107</xdr:rowOff>
    </xdr:from>
    <xdr:ext cx="158505" cy="180627"/>
    <xdr:sp macro="_xll.PtreeEvent_ObjectClick" textlink="">
      <xdr:nvSpPr>
        <xdr:cNvPr id="56" name="PTObj_DBranchName_1_7"/>
        <xdr:cNvSpPr txBox="1"/>
      </xdr:nvSpPr>
      <xdr:spPr>
        <a:xfrm>
          <a:off x="4909947" y="3524107"/>
          <a:ext cx="1585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PE</a:t>
          </a:r>
        </a:p>
      </xdr:txBody>
    </xdr:sp>
    <xdr:clientData/>
  </xdr:oneCellAnchor>
  <xdr:twoCellAnchor editAs="oneCell">
    <xdr:from>
      <xdr:col>5</xdr:col>
      <xdr:colOff>127</xdr:colOff>
      <xdr:row>50</xdr:row>
      <xdr:rowOff>90170</xdr:rowOff>
    </xdr:from>
    <xdr:to>
      <xdr:col>5</xdr:col>
      <xdr:colOff>190627</xdr:colOff>
      <xdr:row>51</xdr:row>
      <xdr:rowOff>90170</xdr:rowOff>
    </xdr:to>
    <xdr:sp macro="_xll.PtreeEvent_ObjectClick" textlink="">
      <xdr:nvSpPr>
        <xdr:cNvPr id="57" name="PTObj_DNode_1_9"/>
        <xdr:cNvSpPr/>
      </xdr:nvSpPr>
      <xdr:spPr>
        <a:xfrm rot="-5400000">
          <a:off x="7277227" y="3519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50</xdr:row>
      <xdr:rowOff>95107</xdr:rowOff>
    </xdr:from>
    <xdr:ext cx="272574" cy="180627"/>
    <xdr:sp macro="_xll.PtreeEvent_ObjectClick" textlink="">
      <xdr:nvSpPr>
        <xdr:cNvPr id="60" name="PTObj_DBranchName_1_9"/>
        <xdr:cNvSpPr txBox="1"/>
      </xdr:nvSpPr>
      <xdr:spPr>
        <a:xfrm>
          <a:off x="6443472" y="3524107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5</xdr:col>
      <xdr:colOff>127</xdr:colOff>
      <xdr:row>54</xdr:row>
      <xdr:rowOff>90170</xdr:rowOff>
    </xdr:from>
    <xdr:to>
      <xdr:col>5</xdr:col>
      <xdr:colOff>190627</xdr:colOff>
      <xdr:row>55</xdr:row>
      <xdr:rowOff>90170</xdr:rowOff>
    </xdr:to>
    <xdr:sp macro="_xll.PtreeEvent_ObjectClick" textlink="">
      <xdr:nvSpPr>
        <xdr:cNvPr id="61" name="PTObj_DNode_1_10"/>
        <xdr:cNvSpPr/>
      </xdr:nvSpPr>
      <xdr:spPr>
        <a:xfrm rot="-5400000">
          <a:off x="7553452" y="428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54</xdr:row>
      <xdr:rowOff>95107</xdr:rowOff>
    </xdr:from>
    <xdr:ext cx="259237" cy="180627"/>
    <xdr:sp macro="_xll.PtreeEvent_ObjectClick" textlink="">
      <xdr:nvSpPr>
        <xdr:cNvPr id="64" name="PTObj_DBranchName_1_10"/>
        <xdr:cNvSpPr txBox="1"/>
      </xdr:nvSpPr>
      <xdr:spPr>
        <a:xfrm>
          <a:off x="6443472" y="4286107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3</xdr:col>
      <xdr:colOff>127</xdr:colOff>
      <xdr:row>68</xdr:row>
      <xdr:rowOff>90170</xdr:rowOff>
    </xdr:from>
    <xdr:to>
      <xdr:col>3</xdr:col>
      <xdr:colOff>190627</xdr:colOff>
      <xdr:row>69</xdr:row>
      <xdr:rowOff>90170</xdr:rowOff>
    </xdr:to>
    <xdr:sp macro="_xll.PtreeEvent_ObjectClick" textlink="">
      <xdr:nvSpPr>
        <xdr:cNvPr id="82" name="PTObj_DNode_1_5"/>
        <xdr:cNvSpPr/>
      </xdr:nvSpPr>
      <xdr:spPr>
        <a:xfrm>
          <a:off x="4629277" y="580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68</xdr:row>
      <xdr:rowOff>95107</xdr:rowOff>
    </xdr:from>
    <xdr:ext cx="893834" cy="180627"/>
    <xdr:sp macro="_xll.PtreeEvent_ObjectClick" textlink="">
      <xdr:nvSpPr>
        <xdr:cNvPr id="85" name="PTObj_DBranchName_1_5"/>
        <xdr:cNvSpPr txBox="1"/>
      </xdr:nvSpPr>
      <xdr:spPr>
        <a:xfrm>
          <a:off x="3176397" y="5810107"/>
          <a:ext cx="8938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Long-term Disability</a:t>
          </a:r>
        </a:p>
      </xdr:txBody>
    </xdr:sp>
    <xdr:clientData/>
  </xdr:oneCellAnchor>
  <xdr:twoCellAnchor editAs="oneCell">
    <xdr:from>
      <xdr:col>4</xdr:col>
      <xdr:colOff>127</xdr:colOff>
      <xdr:row>70</xdr:row>
      <xdr:rowOff>90170</xdr:rowOff>
    </xdr:from>
    <xdr:to>
      <xdr:col>4</xdr:col>
      <xdr:colOff>190627</xdr:colOff>
      <xdr:row>71</xdr:row>
      <xdr:rowOff>90170</xdr:rowOff>
    </xdr:to>
    <xdr:sp macro="_xll.PtreeEvent_ObjectClick" textlink="">
      <xdr:nvSpPr>
        <xdr:cNvPr id="90" name="PTObj_DNode_1_12"/>
        <xdr:cNvSpPr/>
      </xdr:nvSpPr>
      <xdr:spPr>
        <a:xfrm rot="-5400000">
          <a:off x="6172327" y="656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70</xdr:row>
      <xdr:rowOff>95107</xdr:rowOff>
    </xdr:from>
    <xdr:ext cx="893835" cy="180627"/>
    <xdr:sp macro="_xll.PtreeEvent_ObjectClick" textlink="">
      <xdr:nvSpPr>
        <xdr:cNvPr id="93" name="PTObj_DBranchName_1_12"/>
        <xdr:cNvSpPr txBox="1"/>
      </xdr:nvSpPr>
      <xdr:spPr>
        <a:xfrm>
          <a:off x="5033772" y="7334107"/>
          <a:ext cx="89383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Long-term Disability</a:t>
          </a:r>
        </a:p>
      </xdr:txBody>
    </xdr:sp>
    <xdr:clientData/>
  </xdr:oneCellAnchor>
  <xdr:twoCellAnchor editAs="oneCell">
    <xdr:from>
      <xdr:col>4</xdr:col>
      <xdr:colOff>127</xdr:colOff>
      <xdr:row>64</xdr:row>
      <xdr:rowOff>90170</xdr:rowOff>
    </xdr:from>
    <xdr:to>
      <xdr:col>4</xdr:col>
      <xdr:colOff>190627</xdr:colOff>
      <xdr:row>65</xdr:row>
      <xdr:rowOff>90170</xdr:rowOff>
    </xdr:to>
    <xdr:sp macro="_xll.PtreeEvent_ObjectClick" textlink="">
      <xdr:nvSpPr>
        <xdr:cNvPr id="94" name="PTObj_DNode_1_11"/>
        <xdr:cNvSpPr/>
      </xdr:nvSpPr>
      <xdr:spPr>
        <a:xfrm>
          <a:off x="6172327" y="580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64</xdr:row>
      <xdr:rowOff>95107</xdr:rowOff>
    </xdr:from>
    <xdr:ext cx="158505" cy="180627"/>
    <xdr:sp macro="_xll.PtreeEvent_ObjectClick" textlink="">
      <xdr:nvSpPr>
        <xdr:cNvPr id="97" name="PTObj_DBranchName_1_11"/>
        <xdr:cNvSpPr txBox="1"/>
      </xdr:nvSpPr>
      <xdr:spPr>
        <a:xfrm>
          <a:off x="4909947" y="5810107"/>
          <a:ext cx="1585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PE</a:t>
          </a:r>
        </a:p>
      </xdr:txBody>
    </xdr:sp>
    <xdr:clientData/>
  </xdr:oneCellAnchor>
  <xdr:twoCellAnchor editAs="oneCell">
    <xdr:from>
      <xdr:col>5</xdr:col>
      <xdr:colOff>127</xdr:colOff>
      <xdr:row>62</xdr:row>
      <xdr:rowOff>90170</xdr:rowOff>
    </xdr:from>
    <xdr:to>
      <xdr:col>5</xdr:col>
      <xdr:colOff>190627</xdr:colOff>
      <xdr:row>63</xdr:row>
      <xdr:rowOff>90170</xdr:rowOff>
    </xdr:to>
    <xdr:sp macro="_xll.PtreeEvent_ObjectClick" textlink="">
      <xdr:nvSpPr>
        <xdr:cNvPr id="98" name="PTObj_DNode_1_13"/>
        <xdr:cNvSpPr/>
      </xdr:nvSpPr>
      <xdr:spPr>
        <a:xfrm rot="-5400000">
          <a:off x="7705852" y="580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62</xdr:row>
      <xdr:rowOff>95107</xdr:rowOff>
    </xdr:from>
    <xdr:ext cx="272574" cy="180627"/>
    <xdr:sp macro="_xll.PtreeEvent_ObjectClick" textlink="">
      <xdr:nvSpPr>
        <xdr:cNvPr id="101" name="PTObj_DBranchName_1_13"/>
        <xdr:cNvSpPr txBox="1"/>
      </xdr:nvSpPr>
      <xdr:spPr>
        <a:xfrm>
          <a:off x="6452997" y="5810107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5</xdr:col>
      <xdr:colOff>127</xdr:colOff>
      <xdr:row>66</xdr:row>
      <xdr:rowOff>90170</xdr:rowOff>
    </xdr:from>
    <xdr:to>
      <xdr:col>5</xdr:col>
      <xdr:colOff>190627</xdr:colOff>
      <xdr:row>67</xdr:row>
      <xdr:rowOff>90170</xdr:rowOff>
    </xdr:to>
    <xdr:sp macro="_xll.PtreeEvent_ObjectClick" textlink="">
      <xdr:nvSpPr>
        <xdr:cNvPr id="102" name="PTObj_DNode_1_14"/>
        <xdr:cNvSpPr/>
      </xdr:nvSpPr>
      <xdr:spPr>
        <a:xfrm rot="-5400000">
          <a:off x="7705852" y="656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66</xdr:row>
      <xdr:rowOff>95107</xdr:rowOff>
    </xdr:from>
    <xdr:ext cx="893835" cy="180627"/>
    <xdr:sp macro="_xll.PtreeEvent_ObjectClick" textlink="">
      <xdr:nvSpPr>
        <xdr:cNvPr id="105" name="PTObj_DBranchName_1_14"/>
        <xdr:cNvSpPr txBox="1"/>
      </xdr:nvSpPr>
      <xdr:spPr>
        <a:xfrm>
          <a:off x="6767322" y="6572107"/>
          <a:ext cx="89383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Long-term Disability</a:t>
          </a:r>
        </a:p>
      </xdr:txBody>
    </xdr:sp>
    <xdr:clientData/>
  </xdr:oneCellAnchor>
  <xdr:twoCellAnchor editAs="oneCell">
    <xdr:from>
      <xdr:col>2</xdr:col>
      <xdr:colOff>127</xdr:colOff>
      <xdr:row>82</xdr:row>
      <xdr:rowOff>90170</xdr:rowOff>
    </xdr:from>
    <xdr:to>
      <xdr:col>2</xdr:col>
      <xdr:colOff>190627</xdr:colOff>
      <xdr:row>83</xdr:row>
      <xdr:rowOff>90170</xdr:rowOff>
    </xdr:to>
    <xdr:sp macro="_xll.PtreeEvent_ObjectClick" textlink="">
      <xdr:nvSpPr>
        <xdr:cNvPr id="106" name="PTObj_DNode_1_3"/>
        <xdr:cNvSpPr/>
      </xdr:nvSpPr>
      <xdr:spPr>
        <a:xfrm>
          <a:off x="2895727" y="8472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82</xdr:row>
      <xdr:rowOff>95107</xdr:rowOff>
    </xdr:from>
    <xdr:ext cx="358944" cy="180627"/>
    <xdr:sp macro="_xll.PtreeEvent_ObjectClick" textlink="">
      <xdr:nvSpPr>
        <xdr:cNvPr id="109" name="PTObj_DBranchName_1_3"/>
        <xdr:cNvSpPr txBox="1"/>
      </xdr:nvSpPr>
      <xdr:spPr>
        <a:xfrm>
          <a:off x="1642872" y="8477107"/>
          <a:ext cx="3589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CVA</a:t>
          </a:r>
        </a:p>
      </xdr:txBody>
    </xdr:sp>
    <xdr:clientData/>
  </xdr:oneCellAnchor>
  <xdr:twoCellAnchor editAs="oneCell">
    <xdr:from>
      <xdr:col>3</xdr:col>
      <xdr:colOff>127</xdr:colOff>
      <xdr:row>84</xdr:row>
      <xdr:rowOff>90170</xdr:rowOff>
    </xdr:from>
    <xdr:to>
      <xdr:col>3</xdr:col>
      <xdr:colOff>190627</xdr:colOff>
      <xdr:row>85</xdr:row>
      <xdr:rowOff>90170</xdr:rowOff>
    </xdr:to>
    <xdr:sp macro="_xll.PtreeEvent_ObjectClick" textlink="">
      <xdr:nvSpPr>
        <xdr:cNvPr id="114" name="PTObj_DNode_1_16"/>
        <xdr:cNvSpPr/>
      </xdr:nvSpPr>
      <xdr:spPr>
        <a:xfrm rot="-5400000">
          <a:off x="4629277" y="923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84</xdr:row>
      <xdr:rowOff>95107</xdr:rowOff>
    </xdr:from>
    <xdr:ext cx="259237" cy="180627"/>
    <xdr:sp macro="_xll.PtreeEvent_ObjectClick" textlink="">
      <xdr:nvSpPr>
        <xdr:cNvPr id="117" name="PTObj_DBranchName_1_16"/>
        <xdr:cNvSpPr txBox="1"/>
      </xdr:nvSpPr>
      <xdr:spPr>
        <a:xfrm>
          <a:off x="3176397" y="9239107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3</xdr:col>
      <xdr:colOff>127</xdr:colOff>
      <xdr:row>78</xdr:row>
      <xdr:rowOff>90170</xdr:rowOff>
    </xdr:from>
    <xdr:to>
      <xdr:col>3</xdr:col>
      <xdr:colOff>190627</xdr:colOff>
      <xdr:row>79</xdr:row>
      <xdr:rowOff>90170</xdr:rowOff>
    </xdr:to>
    <xdr:sp macro="_xll.PtreeEvent_ObjectClick" textlink="">
      <xdr:nvSpPr>
        <xdr:cNvPr id="118" name="PTObj_DNode_1_15"/>
        <xdr:cNvSpPr/>
      </xdr:nvSpPr>
      <xdr:spPr>
        <a:xfrm>
          <a:off x="4629277" y="8472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78</xdr:row>
      <xdr:rowOff>95107</xdr:rowOff>
    </xdr:from>
    <xdr:ext cx="158505" cy="180627"/>
    <xdr:sp macro="_xll.PtreeEvent_ObjectClick" textlink="">
      <xdr:nvSpPr>
        <xdr:cNvPr id="121" name="PTObj_DBranchName_1_15"/>
        <xdr:cNvSpPr txBox="1"/>
      </xdr:nvSpPr>
      <xdr:spPr>
        <a:xfrm>
          <a:off x="3176397" y="8477107"/>
          <a:ext cx="1585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PE</a:t>
          </a:r>
        </a:p>
      </xdr:txBody>
    </xdr:sp>
    <xdr:clientData/>
  </xdr:oneCellAnchor>
  <xdr:twoCellAnchor editAs="oneCell">
    <xdr:from>
      <xdr:col>4</xdr:col>
      <xdr:colOff>127</xdr:colOff>
      <xdr:row>76</xdr:row>
      <xdr:rowOff>90170</xdr:rowOff>
    </xdr:from>
    <xdr:to>
      <xdr:col>4</xdr:col>
      <xdr:colOff>190627</xdr:colOff>
      <xdr:row>77</xdr:row>
      <xdr:rowOff>90170</xdr:rowOff>
    </xdr:to>
    <xdr:sp macro="_xll.PtreeEvent_ObjectClick" textlink="">
      <xdr:nvSpPr>
        <xdr:cNvPr id="122" name="PTObj_DNode_1_17"/>
        <xdr:cNvSpPr/>
      </xdr:nvSpPr>
      <xdr:spPr>
        <a:xfrm rot="-5400000">
          <a:off x="6172327" y="847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76</xdr:row>
      <xdr:rowOff>95107</xdr:rowOff>
    </xdr:from>
    <xdr:ext cx="272574" cy="180627"/>
    <xdr:sp macro="_xll.PtreeEvent_ObjectClick" textlink="">
      <xdr:nvSpPr>
        <xdr:cNvPr id="125" name="PTObj_DBranchName_1_17"/>
        <xdr:cNvSpPr txBox="1"/>
      </xdr:nvSpPr>
      <xdr:spPr>
        <a:xfrm>
          <a:off x="4909947" y="8477107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4</xdr:col>
      <xdr:colOff>127</xdr:colOff>
      <xdr:row>80</xdr:row>
      <xdr:rowOff>90170</xdr:rowOff>
    </xdr:from>
    <xdr:to>
      <xdr:col>4</xdr:col>
      <xdr:colOff>190627</xdr:colOff>
      <xdr:row>81</xdr:row>
      <xdr:rowOff>90170</xdr:rowOff>
    </xdr:to>
    <xdr:sp macro="_xll.PtreeEvent_ObjectClick" textlink="">
      <xdr:nvSpPr>
        <xdr:cNvPr id="126" name="PTObj_DNode_1_18"/>
        <xdr:cNvSpPr/>
      </xdr:nvSpPr>
      <xdr:spPr>
        <a:xfrm rot="-5400000">
          <a:off x="6172327" y="9234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80</xdr:row>
      <xdr:rowOff>95107</xdr:rowOff>
    </xdr:from>
    <xdr:ext cx="259237" cy="180627"/>
    <xdr:sp macro="_xll.PtreeEvent_ObjectClick" textlink="">
      <xdr:nvSpPr>
        <xdr:cNvPr id="129" name="PTObj_DBranchName_1_18"/>
        <xdr:cNvSpPr txBox="1"/>
      </xdr:nvSpPr>
      <xdr:spPr>
        <a:xfrm>
          <a:off x="4909947" y="9239107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1</xdr:col>
      <xdr:colOff>127</xdr:colOff>
      <xdr:row>116</xdr:row>
      <xdr:rowOff>90170</xdr:rowOff>
    </xdr:from>
    <xdr:to>
      <xdr:col>1</xdr:col>
      <xdr:colOff>190627</xdr:colOff>
      <xdr:row>117</xdr:row>
      <xdr:rowOff>90170</xdr:rowOff>
    </xdr:to>
    <xdr:sp macro="_xll.PtreeEvent_ObjectClick" textlink="">
      <xdr:nvSpPr>
        <xdr:cNvPr id="133" name="PTObj_DNode_2_1"/>
        <xdr:cNvSpPr/>
      </xdr:nvSpPr>
      <xdr:spPr>
        <a:xfrm>
          <a:off x="1486027" y="12663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116</xdr:row>
      <xdr:rowOff>95107</xdr:rowOff>
    </xdr:from>
    <xdr:ext cx="841576" cy="180627"/>
    <xdr:sp macro="_xll.PtreeEvent_ObjectClick" textlink="">
      <xdr:nvSpPr>
        <xdr:cNvPr id="135" name="PTObj_DBranchName_2_1"/>
        <xdr:cNvSpPr txBox="1"/>
      </xdr:nvSpPr>
      <xdr:spPr>
        <a:xfrm>
          <a:off x="215900" y="12668107"/>
          <a:ext cx="8415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Harpin and no DVT</a:t>
          </a:r>
        </a:p>
      </xdr:txBody>
    </xdr:sp>
    <xdr:clientData/>
  </xdr:oneCellAnchor>
  <xdr:twoCellAnchor editAs="oneCell">
    <xdr:from>
      <xdr:col>2</xdr:col>
      <xdr:colOff>127</xdr:colOff>
      <xdr:row>118</xdr:row>
      <xdr:rowOff>90170</xdr:rowOff>
    </xdr:from>
    <xdr:to>
      <xdr:col>2</xdr:col>
      <xdr:colOff>190627</xdr:colOff>
      <xdr:row>119</xdr:row>
      <xdr:rowOff>90170</xdr:rowOff>
    </xdr:to>
    <xdr:sp macro="_xll.PtreeEvent_ObjectClick" textlink="">
      <xdr:nvSpPr>
        <xdr:cNvPr id="140" name="PTObj_DNode_2_3"/>
        <xdr:cNvSpPr/>
      </xdr:nvSpPr>
      <xdr:spPr>
        <a:xfrm rot="-5400000">
          <a:off x="3019552" y="1342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118</xdr:row>
      <xdr:rowOff>95106</xdr:rowOff>
    </xdr:from>
    <xdr:ext cx="259237" cy="180627"/>
    <xdr:sp macro="_xll.PtreeEvent_ObjectClick" textlink="">
      <xdr:nvSpPr>
        <xdr:cNvPr id="143" name="PTObj_DBranchName_2_3"/>
        <xdr:cNvSpPr txBox="1"/>
      </xdr:nvSpPr>
      <xdr:spPr>
        <a:xfrm>
          <a:off x="1766697" y="13430106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2</xdr:col>
      <xdr:colOff>127</xdr:colOff>
      <xdr:row>110</xdr:row>
      <xdr:rowOff>90170</xdr:rowOff>
    </xdr:from>
    <xdr:to>
      <xdr:col>2</xdr:col>
      <xdr:colOff>190627</xdr:colOff>
      <xdr:row>111</xdr:row>
      <xdr:rowOff>90170</xdr:rowOff>
    </xdr:to>
    <xdr:sp macro="_xll.PtreeEvent_ObjectClick" textlink="">
      <xdr:nvSpPr>
        <xdr:cNvPr id="144" name="PTObj_DNode_2_2"/>
        <xdr:cNvSpPr/>
      </xdr:nvSpPr>
      <xdr:spPr>
        <a:xfrm>
          <a:off x="3029077" y="12663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110</xdr:row>
      <xdr:rowOff>95107</xdr:rowOff>
    </xdr:from>
    <xdr:ext cx="227691" cy="180627"/>
    <xdr:sp macro="_xll.PtreeEvent_ObjectClick" textlink="">
      <xdr:nvSpPr>
        <xdr:cNvPr id="147" name="PTObj_DBranchName_2_2"/>
        <xdr:cNvSpPr txBox="1"/>
      </xdr:nvSpPr>
      <xdr:spPr>
        <a:xfrm>
          <a:off x="1766697" y="12668107"/>
          <a:ext cx="2276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CVA</a:t>
          </a:r>
        </a:p>
      </xdr:txBody>
    </xdr:sp>
    <xdr:clientData/>
  </xdr:oneCellAnchor>
  <xdr:twoCellAnchor editAs="oneCell">
    <xdr:from>
      <xdr:col>3</xdr:col>
      <xdr:colOff>127</xdr:colOff>
      <xdr:row>108</xdr:row>
      <xdr:rowOff>90170</xdr:rowOff>
    </xdr:from>
    <xdr:to>
      <xdr:col>3</xdr:col>
      <xdr:colOff>190627</xdr:colOff>
      <xdr:row>109</xdr:row>
      <xdr:rowOff>90170</xdr:rowOff>
    </xdr:to>
    <xdr:sp macro="_xll.PtreeEvent_ObjectClick" textlink="">
      <xdr:nvSpPr>
        <xdr:cNvPr id="148" name="PTObj_DNode_2_4"/>
        <xdr:cNvSpPr/>
      </xdr:nvSpPr>
      <xdr:spPr>
        <a:xfrm rot="-5400000">
          <a:off x="4762627" y="12663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108</xdr:row>
      <xdr:rowOff>95107</xdr:rowOff>
    </xdr:from>
    <xdr:ext cx="259237" cy="180627"/>
    <xdr:sp macro="_xll.PtreeEvent_ObjectClick" textlink="">
      <xdr:nvSpPr>
        <xdr:cNvPr id="151" name="PTObj_DBranchName_2_4"/>
        <xdr:cNvSpPr txBox="1"/>
      </xdr:nvSpPr>
      <xdr:spPr>
        <a:xfrm>
          <a:off x="3309747" y="12668107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3</xdr:col>
      <xdr:colOff>127</xdr:colOff>
      <xdr:row>112</xdr:row>
      <xdr:rowOff>90170</xdr:rowOff>
    </xdr:from>
    <xdr:to>
      <xdr:col>3</xdr:col>
      <xdr:colOff>190627</xdr:colOff>
      <xdr:row>113</xdr:row>
      <xdr:rowOff>90170</xdr:rowOff>
    </xdr:to>
    <xdr:sp macro="_xll.PtreeEvent_ObjectClick" textlink="">
      <xdr:nvSpPr>
        <xdr:cNvPr id="152" name="PTObj_DNode_2_5"/>
        <xdr:cNvSpPr/>
      </xdr:nvSpPr>
      <xdr:spPr>
        <a:xfrm rot="-5400000">
          <a:off x="4762627" y="1342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112</xdr:row>
      <xdr:rowOff>95106</xdr:rowOff>
    </xdr:from>
    <xdr:ext cx="893835" cy="180627"/>
    <xdr:sp macro="_xll.PtreeEvent_ObjectClick" textlink="">
      <xdr:nvSpPr>
        <xdr:cNvPr id="155" name="PTObj_DBranchName_2_5"/>
        <xdr:cNvSpPr txBox="1"/>
      </xdr:nvSpPr>
      <xdr:spPr>
        <a:xfrm>
          <a:off x="3309747" y="13430106"/>
          <a:ext cx="89383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Long-term Disability</a:t>
          </a:r>
        </a:p>
      </xdr:txBody>
    </xdr:sp>
    <xdr:clientData/>
  </xdr:oneCellAnchor>
  <xdr:twoCellAnchor editAs="oneCell">
    <xdr:from>
      <xdr:col>3</xdr:col>
      <xdr:colOff>127</xdr:colOff>
      <xdr:row>114</xdr:row>
      <xdr:rowOff>90170</xdr:rowOff>
    </xdr:from>
    <xdr:to>
      <xdr:col>3</xdr:col>
      <xdr:colOff>190627</xdr:colOff>
      <xdr:row>115</xdr:row>
      <xdr:rowOff>90170</xdr:rowOff>
    </xdr:to>
    <xdr:sp macro="_xll.PtreeEvent_ObjectClick" textlink="">
      <xdr:nvSpPr>
        <xdr:cNvPr id="156" name="PTObj_DNode_2_6"/>
        <xdr:cNvSpPr/>
      </xdr:nvSpPr>
      <xdr:spPr>
        <a:xfrm rot="-5400000">
          <a:off x="4762627" y="1380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114</xdr:row>
      <xdr:rowOff>95106</xdr:rowOff>
    </xdr:from>
    <xdr:ext cx="272574" cy="180627"/>
    <xdr:sp macro="_xll.PtreeEvent_ObjectClick" textlink="">
      <xdr:nvSpPr>
        <xdr:cNvPr id="159" name="PTObj_DBranchName_2_6"/>
        <xdr:cNvSpPr txBox="1"/>
      </xdr:nvSpPr>
      <xdr:spPr>
        <a:xfrm>
          <a:off x="3309747" y="13811106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1</xdr:col>
      <xdr:colOff>127</xdr:colOff>
      <xdr:row>169</xdr:row>
      <xdr:rowOff>90170</xdr:rowOff>
    </xdr:from>
    <xdr:to>
      <xdr:col>1</xdr:col>
      <xdr:colOff>190627</xdr:colOff>
      <xdr:row>170</xdr:row>
      <xdr:rowOff>90170</xdr:rowOff>
    </xdr:to>
    <xdr:sp macro="_xll.PtreeEvent_ObjectClick" textlink="">
      <xdr:nvSpPr>
        <xdr:cNvPr id="163" name="PTObj_DNode_3_1"/>
        <xdr:cNvSpPr/>
      </xdr:nvSpPr>
      <xdr:spPr>
        <a:xfrm>
          <a:off x="1505077" y="1666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169</xdr:row>
      <xdr:rowOff>95106</xdr:rowOff>
    </xdr:from>
    <xdr:ext cx="853887" cy="180627"/>
    <xdr:sp macro="_xll.PtreeEvent_ObjectClick" textlink="">
      <xdr:nvSpPr>
        <xdr:cNvPr id="165" name="PTObj_DBranchName_3_1"/>
        <xdr:cNvSpPr txBox="1"/>
      </xdr:nvSpPr>
      <xdr:spPr>
        <a:xfrm>
          <a:off x="215900" y="16668606"/>
          <a:ext cx="8538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Harpin and DVT</a:t>
          </a:r>
        </a:p>
      </xdr:txBody>
    </xdr:sp>
    <xdr:clientData/>
  </xdr:oneCellAnchor>
  <xdr:twoCellAnchor editAs="oneCell">
    <xdr:from>
      <xdr:col>2</xdr:col>
      <xdr:colOff>127</xdr:colOff>
      <xdr:row>171</xdr:row>
      <xdr:rowOff>90170</xdr:rowOff>
    </xdr:from>
    <xdr:to>
      <xdr:col>2</xdr:col>
      <xdr:colOff>190627</xdr:colOff>
      <xdr:row>172</xdr:row>
      <xdr:rowOff>90170</xdr:rowOff>
    </xdr:to>
    <xdr:sp macro="_xll.PtreeEvent_ObjectClick" textlink="">
      <xdr:nvSpPr>
        <xdr:cNvPr id="170" name="PTObj_DNode_3_3"/>
        <xdr:cNvSpPr/>
      </xdr:nvSpPr>
      <xdr:spPr>
        <a:xfrm rot="-5400000">
          <a:off x="3048127" y="1742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171</xdr:row>
      <xdr:rowOff>95106</xdr:rowOff>
    </xdr:from>
    <xdr:ext cx="259237" cy="180627"/>
    <xdr:sp macro="_xll.PtreeEvent_ObjectClick" textlink="">
      <xdr:nvSpPr>
        <xdr:cNvPr id="173" name="PTObj_DBranchName_3_3"/>
        <xdr:cNvSpPr txBox="1"/>
      </xdr:nvSpPr>
      <xdr:spPr>
        <a:xfrm>
          <a:off x="1785747" y="17430606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2</xdr:col>
      <xdr:colOff>127</xdr:colOff>
      <xdr:row>165</xdr:row>
      <xdr:rowOff>90170</xdr:rowOff>
    </xdr:from>
    <xdr:to>
      <xdr:col>2</xdr:col>
      <xdr:colOff>190627</xdr:colOff>
      <xdr:row>166</xdr:row>
      <xdr:rowOff>90170</xdr:rowOff>
    </xdr:to>
    <xdr:sp macro="_xll.PtreeEvent_ObjectClick" textlink="">
      <xdr:nvSpPr>
        <xdr:cNvPr id="174" name="PTObj_DNode_3_2"/>
        <xdr:cNvSpPr/>
      </xdr:nvSpPr>
      <xdr:spPr>
        <a:xfrm>
          <a:off x="3048127" y="1666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165</xdr:row>
      <xdr:rowOff>95106</xdr:rowOff>
    </xdr:from>
    <xdr:ext cx="158505" cy="180627"/>
    <xdr:sp macro="_xll.PtreeEvent_ObjectClick" textlink="">
      <xdr:nvSpPr>
        <xdr:cNvPr id="177" name="PTObj_DBranchName_3_2"/>
        <xdr:cNvSpPr txBox="1"/>
      </xdr:nvSpPr>
      <xdr:spPr>
        <a:xfrm>
          <a:off x="1785747" y="16668606"/>
          <a:ext cx="1585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PE</a:t>
          </a:r>
        </a:p>
      </xdr:txBody>
    </xdr:sp>
    <xdr:clientData/>
  </xdr:oneCellAnchor>
  <xdr:twoCellAnchor editAs="oneCell">
    <xdr:from>
      <xdr:col>3</xdr:col>
      <xdr:colOff>127</xdr:colOff>
      <xdr:row>163</xdr:row>
      <xdr:rowOff>90170</xdr:rowOff>
    </xdr:from>
    <xdr:to>
      <xdr:col>3</xdr:col>
      <xdr:colOff>190627</xdr:colOff>
      <xdr:row>164</xdr:row>
      <xdr:rowOff>90170</xdr:rowOff>
    </xdr:to>
    <xdr:sp macro="_xll.PtreeEvent_ObjectClick" textlink="">
      <xdr:nvSpPr>
        <xdr:cNvPr id="178" name="PTObj_DNode_3_4"/>
        <xdr:cNvSpPr/>
      </xdr:nvSpPr>
      <xdr:spPr>
        <a:xfrm rot="-5400000">
          <a:off x="4781677" y="1666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163</xdr:row>
      <xdr:rowOff>95106</xdr:rowOff>
    </xdr:from>
    <xdr:ext cx="272574" cy="180627"/>
    <xdr:sp macro="_xll.PtreeEvent_ObjectClick" textlink="">
      <xdr:nvSpPr>
        <xdr:cNvPr id="181" name="PTObj_DBranchName_3_4"/>
        <xdr:cNvSpPr txBox="1"/>
      </xdr:nvSpPr>
      <xdr:spPr>
        <a:xfrm>
          <a:off x="3328797" y="16668606"/>
          <a:ext cx="2725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Dead</a:t>
          </a:r>
        </a:p>
      </xdr:txBody>
    </xdr:sp>
    <xdr:clientData/>
  </xdr:oneCellAnchor>
  <xdr:twoCellAnchor editAs="oneCell">
    <xdr:from>
      <xdr:col>3</xdr:col>
      <xdr:colOff>127</xdr:colOff>
      <xdr:row>167</xdr:row>
      <xdr:rowOff>90170</xdr:rowOff>
    </xdr:from>
    <xdr:to>
      <xdr:col>3</xdr:col>
      <xdr:colOff>190627</xdr:colOff>
      <xdr:row>168</xdr:row>
      <xdr:rowOff>90170</xdr:rowOff>
    </xdr:to>
    <xdr:sp macro="_xll.PtreeEvent_ObjectClick" textlink="">
      <xdr:nvSpPr>
        <xdr:cNvPr id="182" name="PTObj_DNode_3_5"/>
        <xdr:cNvSpPr/>
      </xdr:nvSpPr>
      <xdr:spPr>
        <a:xfrm rot="-5400000">
          <a:off x="4781677" y="1742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167</xdr:row>
      <xdr:rowOff>95106</xdr:rowOff>
    </xdr:from>
    <xdr:ext cx="259237" cy="180627"/>
    <xdr:sp macro="_xll.PtreeEvent_ObjectClick" textlink="">
      <xdr:nvSpPr>
        <xdr:cNvPr id="185" name="PTObj_DBranchName_3_5"/>
        <xdr:cNvSpPr txBox="1"/>
      </xdr:nvSpPr>
      <xdr:spPr>
        <a:xfrm>
          <a:off x="3328797" y="17430606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1</xdr:col>
      <xdr:colOff>127</xdr:colOff>
      <xdr:row>183</xdr:row>
      <xdr:rowOff>90170</xdr:rowOff>
    </xdr:from>
    <xdr:to>
      <xdr:col>1</xdr:col>
      <xdr:colOff>190627</xdr:colOff>
      <xdr:row>184</xdr:row>
      <xdr:rowOff>90170</xdr:rowOff>
    </xdr:to>
    <xdr:sp macro="_xll.PtreeEvent_ObjectClick" textlink="">
      <xdr:nvSpPr>
        <xdr:cNvPr id="189" name="PTObj_DNode_4_1"/>
        <xdr:cNvSpPr/>
      </xdr:nvSpPr>
      <xdr:spPr>
        <a:xfrm>
          <a:off x="1638427" y="2009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183</xdr:row>
      <xdr:rowOff>95106</xdr:rowOff>
    </xdr:from>
    <xdr:ext cx="997453" cy="180627"/>
    <xdr:sp macro="_xll.PtreeEvent_ObjectClick" textlink="">
      <xdr:nvSpPr>
        <xdr:cNvPr id="191" name="PTObj_DBranchName_4_1"/>
        <xdr:cNvSpPr txBox="1"/>
      </xdr:nvSpPr>
      <xdr:spPr>
        <a:xfrm>
          <a:off x="215900" y="20097606"/>
          <a:ext cx="9974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Harpin and No DVT</a:t>
          </a:r>
        </a:p>
      </xdr:txBody>
    </xdr:sp>
    <xdr:clientData/>
  </xdr:oneCellAnchor>
  <xdr:twoCellAnchor editAs="oneCell">
    <xdr:from>
      <xdr:col>2</xdr:col>
      <xdr:colOff>127</xdr:colOff>
      <xdr:row>181</xdr:row>
      <xdr:rowOff>90170</xdr:rowOff>
    </xdr:from>
    <xdr:to>
      <xdr:col>2</xdr:col>
      <xdr:colOff>190627</xdr:colOff>
      <xdr:row>182</xdr:row>
      <xdr:rowOff>90170</xdr:rowOff>
    </xdr:to>
    <xdr:sp macro="_xll.PtreeEvent_ObjectClick" textlink="">
      <xdr:nvSpPr>
        <xdr:cNvPr id="192" name="PTObj_DNode_4_2"/>
        <xdr:cNvSpPr/>
      </xdr:nvSpPr>
      <xdr:spPr>
        <a:xfrm rot="-5400000">
          <a:off x="3191002" y="2009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181</xdr:row>
      <xdr:rowOff>95106</xdr:rowOff>
    </xdr:from>
    <xdr:ext cx="259237" cy="180627"/>
    <xdr:sp macro="_xll.PtreeEvent_ObjectClick" textlink="">
      <xdr:nvSpPr>
        <xdr:cNvPr id="195" name="PTObj_DBranchName_4_2"/>
        <xdr:cNvSpPr txBox="1"/>
      </xdr:nvSpPr>
      <xdr:spPr>
        <a:xfrm>
          <a:off x="1928622" y="20097606"/>
          <a:ext cx="25923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Alive</a:t>
          </a:r>
        </a:p>
      </xdr:txBody>
    </xdr:sp>
    <xdr:clientData/>
  </xdr:oneCellAnchor>
  <xdr:twoCellAnchor editAs="oneCell">
    <xdr:from>
      <xdr:col>8</xdr:col>
      <xdr:colOff>127</xdr:colOff>
      <xdr:row>15</xdr:row>
      <xdr:rowOff>90170</xdr:rowOff>
    </xdr:from>
    <xdr:to>
      <xdr:col>8</xdr:col>
      <xdr:colOff>190627</xdr:colOff>
      <xdr:row>16</xdr:row>
      <xdr:rowOff>90170</xdr:rowOff>
    </xdr:to>
    <xdr:sp macro="_xll.PtreeEvent_ObjectClick" textlink="">
      <xdr:nvSpPr>
        <xdr:cNvPr id="202" name="PTObj_DNode_5_1"/>
        <xdr:cNvSpPr/>
      </xdr:nvSpPr>
      <xdr:spPr>
        <a:xfrm>
          <a:off x="11230102" y="180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215900</xdr:colOff>
      <xdr:row>15</xdr:row>
      <xdr:rowOff>95107</xdr:rowOff>
    </xdr:from>
    <xdr:ext cx="390813" cy="180627"/>
    <xdr:sp macro="_xll.PtreeEvent_ObjectClick" textlink="">
      <xdr:nvSpPr>
        <xdr:cNvPr id="204" name="PTObj_DBranchName_5_1"/>
        <xdr:cNvSpPr txBox="1"/>
      </xdr:nvSpPr>
      <xdr:spPr>
        <a:xfrm>
          <a:off x="10331450" y="1809607"/>
          <a:ext cx="39081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Doppler</a:t>
          </a:r>
        </a:p>
      </xdr:txBody>
    </xdr:sp>
    <xdr:clientData/>
  </xdr:oneCellAnchor>
  <xdr:twoCellAnchor editAs="oneCell">
    <xdr:from>
      <xdr:col>9</xdr:col>
      <xdr:colOff>127</xdr:colOff>
      <xdr:row>11</xdr:row>
      <xdr:rowOff>90170</xdr:rowOff>
    </xdr:from>
    <xdr:to>
      <xdr:col>9</xdr:col>
      <xdr:colOff>190627</xdr:colOff>
      <xdr:row>12</xdr:row>
      <xdr:rowOff>90170</xdr:rowOff>
    </xdr:to>
    <xdr:sp macro="_xll.PtreeEvent_ObjectClick" textlink="">
      <xdr:nvSpPr>
        <xdr:cNvPr id="213" name="PTObj_DNode_5_2"/>
        <xdr:cNvSpPr/>
      </xdr:nvSpPr>
      <xdr:spPr>
        <a:xfrm>
          <a:off x="12763627" y="180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11</xdr:row>
      <xdr:rowOff>95107</xdr:rowOff>
    </xdr:from>
    <xdr:ext cx="381515" cy="180627"/>
    <xdr:sp macro="_xll.PtreeEvent_ObjectClick" textlink="">
      <xdr:nvSpPr>
        <xdr:cNvPr id="216" name="PTObj_DBranchName_5_2"/>
        <xdr:cNvSpPr txBox="1"/>
      </xdr:nvSpPr>
      <xdr:spPr>
        <a:xfrm>
          <a:off x="11510772" y="1809607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10</xdr:col>
      <xdr:colOff>127</xdr:colOff>
      <xdr:row>9</xdr:row>
      <xdr:rowOff>90170</xdr:rowOff>
    </xdr:from>
    <xdr:to>
      <xdr:col>10</xdr:col>
      <xdr:colOff>190627</xdr:colOff>
      <xdr:row>10</xdr:row>
      <xdr:rowOff>90170</xdr:rowOff>
    </xdr:to>
    <xdr:sp macro="_xll.PtreeEvent_ObjectClick" textlink="">
      <xdr:nvSpPr>
        <xdr:cNvPr id="217" name="PTObj_DNode_5_4"/>
        <xdr:cNvSpPr/>
      </xdr:nvSpPr>
      <xdr:spPr>
        <a:xfrm rot="-5400000">
          <a:off x="13878052" y="180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9</xdr:row>
      <xdr:rowOff>95107</xdr:rowOff>
    </xdr:from>
    <xdr:ext cx="226729" cy="180627"/>
    <xdr:sp macro="_xll.PtreeEvent_ObjectClick" textlink="">
      <xdr:nvSpPr>
        <xdr:cNvPr id="220" name="PTObj_DBranchName_5_4"/>
        <xdr:cNvSpPr txBox="1"/>
      </xdr:nvSpPr>
      <xdr:spPr>
        <a:xfrm>
          <a:off x="13044297" y="18096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10</xdr:col>
      <xdr:colOff>127</xdr:colOff>
      <xdr:row>13</xdr:row>
      <xdr:rowOff>90170</xdr:rowOff>
    </xdr:from>
    <xdr:to>
      <xdr:col>10</xdr:col>
      <xdr:colOff>190627</xdr:colOff>
      <xdr:row>14</xdr:row>
      <xdr:rowOff>90170</xdr:rowOff>
    </xdr:to>
    <xdr:sp macro="_xll.PtreeEvent_ObjectClick" textlink="">
      <xdr:nvSpPr>
        <xdr:cNvPr id="221" name="PTObj_DNode_5_5"/>
        <xdr:cNvSpPr/>
      </xdr:nvSpPr>
      <xdr:spPr>
        <a:xfrm rot="-5400000">
          <a:off x="14154277" y="256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13</xdr:row>
      <xdr:rowOff>95107</xdr:rowOff>
    </xdr:from>
    <xdr:ext cx="357982" cy="180627"/>
    <xdr:sp macro="_xll.PtreeEvent_ObjectClick" textlink="">
      <xdr:nvSpPr>
        <xdr:cNvPr id="224" name="PTObj_DBranchName_5_5"/>
        <xdr:cNvSpPr txBox="1"/>
      </xdr:nvSpPr>
      <xdr:spPr>
        <a:xfrm>
          <a:off x="13044297" y="25716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9</xdr:col>
      <xdr:colOff>127</xdr:colOff>
      <xdr:row>19</xdr:row>
      <xdr:rowOff>90170</xdr:rowOff>
    </xdr:from>
    <xdr:to>
      <xdr:col>9</xdr:col>
      <xdr:colOff>190627</xdr:colOff>
      <xdr:row>20</xdr:row>
      <xdr:rowOff>90170</xdr:rowOff>
    </xdr:to>
    <xdr:sp macro="_xll.PtreeEvent_ObjectClick" textlink="">
      <xdr:nvSpPr>
        <xdr:cNvPr id="225" name="PTObj_DNode_5_3"/>
        <xdr:cNvSpPr/>
      </xdr:nvSpPr>
      <xdr:spPr>
        <a:xfrm>
          <a:off x="12763627" y="332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19</xdr:row>
      <xdr:rowOff>95107</xdr:rowOff>
    </xdr:from>
    <xdr:ext cx="425373" cy="180627"/>
    <xdr:sp macro="_xll.PtreeEvent_ObjectClick" textlink="">
      <xdr:nvSpPr>
        <xdr:cNvPr id="228" name="PTObj_DBranchName_5_3"/>
        <xdr:cNvSpPr txBox="1"/>
      </xdr:nvSpPr>
      <xdr:spPr>
        <a:xfrm>
          <a:off x="11510772" y="3333607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10</xdr:col>
      <xdr:colOff>127</xdr:colOff>
      <xdr:row>17</xdr:row>
      <xdr:rowOff>90170</xdr:rowOff>
    </xdr:from>
    <xdr:to>
      <xdr:col>10</xdr:col>
      <xdr:colOff>190627</xdr:colOff>
      <xdr:row>18</xdr:row>
      <xdr:rowOff>90170</xdr:rowOff>
    </xdr:to>
    <xdr:sp macro="_xll.PtreeEvent_ObjectClick" textlink="">
      <xdr:nvSpPr>
        <xdr:cNvPr id="229" name="PTObj_DNode_5_6"/>
        <xdr:cNvSpPr/>
      </xdr:nvSpPr>
      <xdr:spPr>
        <a:xfrm rot="-5400000">
          <a:off x="14297152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17</xdr:row>
      <xdr:rowOff>95107</xdr:rowOff>
    </xdr:from>
    <xdr:ext cx="226729" cy="180627"/>
    <xdr:sp macro="_xll.PtreeEvent_ObjectClick" textlink="">
      <xdr:nvSpPr>
        <xdr:cNvPr id="232" name="PTObj_DBranchName_5_6"/>
        <xdr:cNvSpPr txBox="1"/>
      </xdr:nvSpPr>
      <xdr:spPr>
        <a:xfrm>
          <a:off x="13044297" y="33336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10</xdr:col>
      <xdr:colOff>127</xdr:colOff>
      <xdr:row>21</xdr:row>
      <xdr:rowOff>90170</xdr:rowOff>
    </xdr:from>
    <xdr:to>
      <xdr:col>10</xdr:col>
      <xdr:colOff>190627</xdr:colOff>
      <xdr:row>22</xdr:row>
      <xdr:rowOff>90170</xdr:rowOff>
    </xdr:to>
    <xdr:sp macro="_xll.PtreeEvent_ObjectClick" textlink="">
      <xdr:nvSpPr>
        <xdr:cNvPr id="233" name="PTObj_DNode_5_7"/>
        <xdr:cNvSpPr/>
      </xdr:nvSpPr>
      <xdr:spPr>
        <a:xfrm rot="-5400000">
          <a:off x="14297152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21</xdr:row>
      <xdr:rowOff>95107</xdr:rowOff>
    </xdr:from>
    <xdr:ext cx="357982" cy="180627"/>
    <xdr:sp macro="_xll.PtreeEvent_ObjectClick" textlink="">
      <xdr:nvSpPr>
        <xdr:cNvPr id="236" name="PTObj_DBranchName_5_7"/>
        <xdr:cNvSpPr txBox="1"/>
      </xdr:nvSpPr>
      <xdr:spPr>
        <a:xfrm>
          <a:off x="13044297" y="40956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8</xdr:col>
      <xdr:colOff>127</xdr:colOff>
      <xdr:row>34</xdr:row>
      <xdr:rowOff>90170</xdr:rowOff>
    </xdr:from>
    <xdr:to>
      <xdr:col>8</xdr:col>
      <xdr:colOff>190627</xdr:colOff>
      <xdr:row>35</xdr:row>
      <xdr:rowOff>90170</xdr:rowOff>
    </xdr:to>
    <xdr:sp macro="_xll.PtreeEvent_ObjectClick" textlink="">
      <xdr:nvSpPr>
        <xdr:cNvPr id="240" name="PTObj_DNode_6_1"/>
        <xdr:cNvSpPr/>
      </xdr:nvSpPr>
      <xdr:spPr>
        <a:xfrm>
          <a:off x="11315827" y="580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215900</xdr:colOff>
      <xdr:row>34</xdr:row>
      <xdr:rowOff>95107</xdr:rowOff>
    </xdr:from>
    <xdr:ext cx="560153" cy="180627"/>
    <xdr:sp macro="_xll.PtreeEvent_ObjectClick" textlink="">
      <xdr:nvSpPr>
        <xdr:cNvPr id="242" name="PTObj_DBranchName_6_1"/>
        <xdr:cNvSpPr txBox="1"/>
      </xdr:nvSpPr>
      <xdr:spPr>
        <a:xfrm>
          <a:off x="10331450" y="5810107"/>
          <a:ext cx="5601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Venography</a:t>
          </a:r>
        </a:p>
      </xdr:txBody>
    </xdr:sp>
    <xdr:clientData/>
  </xdr:oneCellAnchor>
  <xdr:twoCellAnchor editAs="oneCell">
    <xdr:from>
      <xdr:col>9</xdr:col>
      <xdr:colOff>127</xdr:colOff>
      <xdr:row>32</xdr:row>
      <xdr:rowOff>90170</xdr:rowOff>
    </xdr:from>
    <xdr:to>
      <xdr:col>9</xdr:col>
      <xdr:colOff>190627</xdr:colOff>
      <xdr:row>33</xdr:row>
      <xdr:rowOff>90170</xdr:rowOff>
    </xdr:to>
    <xdr:sp macro="_xll.PtreeEvent_ObjectClick" textlink="">
      <xdr:nvSpPr>
        <xdr:cNvPr id="255" name="PTObj_DNode_6_2"/>
        <xdr:cNvSpPr/>
      </xdr:nvSpPr>
      <xdr:spPr>
        <a:xfrm>
          <a:off x="12868402" y="580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32</xdr:row>
      <xdr:rowOff>95107</xdr:rowOff>
    </xdr:from>
    <xdr:ext cx="381515" cy="180627"/>
    <xdr:sp macro="_xll.PtreeEvent_ObjectClick" textlink="">
      <xdr:nvSpPr>
        <xdr:cNvPr id="258" name="PTObj_DBranchName_6_2"/>
        <xdr:cNvSpPr txBox="1"/>
      </xdr:nvSpPr>
      <xdr:spPr>
        <a:xfrm>
          <a:off x="11606022" y="5810107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10</xdr:col>
      <xdr:colOff>127</xdr:colOff>
      <xdr:row>30</xdr:row>
      <xdr:rowOff>90170</xdr:rowOff>
    </xdr:from>
    <xdr:to>
      <xdr:col>10</xdr:col>
      <xdr:colOff>190627</xdr:colOff>
      <xdr:row>31</xdr:row>
      <xdr:rowOff>90170</xdr:rowOff>
    </xdr:to>
    <xdr:sp macro="_xll.PtreeEvent_ObjectClick" textlink="">
      <xdr:nvSpPr>
        <xdr:cNvPr id="259" name="PTObj_DNode_6_5"/>
        <xdr:cNvSpPr/>
      </xdr:nvSpPr>
      <xdr:spPr>
        <a:xfrm rot="-5400000">
          <a:off x="14411452" y="580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30</xdr:row>
      <xdr:rowOff>95107</xdr:rowOff>
    </xdr:from>
    <xdr:ext cx="226729" cy="180627"/>
    <xdr:sp macro="_xll.PtreeEvent_ObjectClick" textlink="">
      <xdr:nvSpPr>
        <xdr:cNvPr id="262" name="PTObj_DBranchName_6_5"/>
        <xdr:cNvSpPr txBox="1"/>
      </xdr:nvSpPr>
      <xdr:spPr>
        <a:xfrm>
          <a:off x="13720572" y="58101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9</xdr:col>
      <xdr:colOff>127</xdr:colOff>
      <xdr:row>38</xdr:row>
      <xdr:rowOff>90170</xdr:rowOff>
    </xdr:from>
    <xdr:to>
      <xdr:col>9</xdr:col>
      <xdr:colOff>190627</xdr:colOff>
      <xdr:row>39</xdr:row>
      <xdr:rowOff>90170</xdr:rowOff>
    </xdr:to>
    <xdr:sp macro="_xll.PtreeEvent_ObjectClick" textlink="">
      <xdr:nvSpPr>
        <xdr:cNvPr id="263" name="PTObj_DNode_6_3"/>
        <xdr:cNvSpPr/>
      </xdr:nvSpPr>
      <xdr:spPr>
        <a:xfrm>
          <a:off x="12868402" y="6948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38</xdr:row>
      <xdr:rowOff>95107</xdr:rowOff>
    </xdr:from>
    <xdr:ext cx="425373" cy="180627"/>
    <xdr:sp macro="_xll.PtreeEvent_ObjectClick" textlink="">
      <xdr:nvSpPr>
        <xdr:cNvPr id="266" name="PTObj_DBranchName_6_3"/>
        <xdr:cNvSpPr txBox="1"/>
      </xdr:nvSpPr>
      <xdr:spPr>
        <a:xfrm>
          <a:off x="11606022" y="6953107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10</xdr:col>
      <xdr:colOff>127</xdr:colOff>
      <xdr:row>36</xdr:row>
      <xdr:rowOff>90170</xdr:rowOff>
    </xdr:from>
    <xdr:to>
      <xdr:col>10</xdr:col>
      <xdr:colOff>190627</xdr:colOff>
      <xdr:row>37</xdr:row>
      <xdr:rowOff>90170</xdr:rowOff>
    </xdr:to>
    <xdr:sp macro="_xll.PtreeEvent_ObjectClick" textlink="">
      <xdr:nvSpPr>
        <xdr:cNvPr id="267" name="PTObj_DNode_6_6"/>
        <xdr:cNvSpPr/>
      </xdr:nvSpPr>
      <xdr:spPr>
        <a:xfrm rot="-5400000">
          <a:off x="14411452" y="6948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36</xdr:row>
      <xdr:rowOff>95107</xdr:rowOff>
    </xdr:from>
    <xdr:ext cx="226729" cy="180627"/>
    <xdr:sp macro="_xll.PtreeEvent_ObjectClick" textlink="">
      <xdr:nvSpPr>
        <xdr:cNvPr id="270" name="PTObj_DBranchName_6_6"/>
        <xdr:cNvSpPr txBox="1"/>
      </xdr:nvSpPr>
      <xdr:spPr>
        <a:xfrm>
          <a:off x="13149072" y="69531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10</xdr:col>
      <xdr:colOff>127</xdr:colOff>
      <xdr:row>40</xdr:row>
      <xdr:rowOff>90170</xdr:rowOff>
    </xdr:from>
    <xdr:to>
      <xdr:col>10</xdr:col>
      <xdr:colOff>190627</xdr:colOff>
      <xdr:row>41</xdr:row>
      <xdr:rowOff>90170</xdr:rowOff>
    </xdr:to>
    <xdr:sp macro="_xll.PtreeEvent_ObjectClick" textlink="">
      <xdr:nvSpPr>
        <xdr:cNvPr id="271" name="PTObj_DNode_6_7"/>
        <xdr:cNvSpPr/>
      </xdr:nvSpPr>
      <xdr:spPr>
        <a:xfrm rot="-5400000">
          <a:off x="14411452" y="771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40</xdr:row>
      <xdr:rowOff>95107</xdr:rowOff>
    </xdr:from>
    <xdr:ext cx="357982" cy="180627"/>
    <xdr:sp macro="_xll.PtreeEvent_ObjectClick" textlink="">
      <xdr:nvSpPr>
        <xdr:cNvPr id="274" name="PTObj_DBranchName_6_7"/>
        <xdr:cNvSpPr txBox="1"/>
      </xdr:nvSpPr>
      <xdr:spPr>
        <a:xfrm>
          <a:off x="13149072" y="77151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9</xdr:col>
      <xdr:colOff>127</xdr:colOff>
      <xdr:row>44</xdr:row>
      <xdr:rowOff>90170</xdr:rowOff>
    </xdr:from>
    <xdr:to>
      <xdr:col>9</xdr:col>
      <xdr:colOff>190627</xdr:colOff>
      <xdr:row>45</xdr:row>
      <xdr:rowOff>90170</xdr:rowOff>
    </xdr:to>
    <xdr:sp macro="_xll.PtreeEvent_ObjectClick" textlink="">
      <xdr:nvSpPr>
        <xdr:cNvPr id="275" name="PTObj_DNode_6_4"/>
        <xdr:cNvSpPr/>
      </xdr:nvSpPr>
      <xdr:spPr>
        <a:xfrm>
          <a:off x="12868402" y="8091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44</xdr:row>
      <xdr:rowOff>95107</xdr:rowOff>
    </xdr:from>
    <xdr:ext cx="685444" cy="180627"/>
    <xdr:sp macro="_xll.PtreeEvent_ObjectClick" textlink="">
      <xdr:nvSpPr>
        <xdr:cNvPr id="278" name="PTObj_DBranchName_6_4"/>
        <xdr:cNvSpPr txBox="1"/>
      </xdr:nvSpPr>
      <xdr:spPr>
        <a:xfrm>
          <a:off x="11606022" y="8096107"/>
          <a:ext cx="6854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Non-diagnostic</a:t>
          </a:r>
        </a:p>
      </xdr:txBody>
    </xdr:sp>
    <xdr:clientData/>
  </xdr:oneCellAnchor>
  <xdr:twoCellAnchor editAs="oneCell">
    <xdr:from>
      <xdr:col>10</xdr:col>
      <xdr:colOff>127</xdr:colOff>
      <xdr:row>42</xdr:row>
      <xdr:rowOff>90170</xdr:rowOff>
    </xdr:from>
    <xdr:to>
      <xdr:col>10</xdr:col>
      <xdr:colOff>190627</xdr:colOff>
      <xdr:row>43</xdr:row>
      <xdr:rowOff>90170</xdr:rowOff>
    </xdr:to>
    <xdr:sp macro="_xll.PtreeEvent_ObjectClick" textlink="">
      <xdr:nvSpPr>
        <xdr:cNvPr id="279" name="PTObj_DNode_6_8"/>
        <xdr:cNvSpPr/>
      </xdr:nvSpPr>
      <xdr:spPr>
        <a:xfrm rot="-5400000">
          <a:off x="14411452" y="8091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42</xdr:row>
      <xdr:rowOff>95107</xdr:rowOff>
    </xdr:from>
    <xdr:ext cx="226729" cy="180627"/>
    <xdr:sp macro="_xll.PtreeEvent_ObjectClick" textlink="">
      <xdr:nvSpPr>
        <xdr:cNvPr id="282" name="PTObj_DBranchName_6_8"/>
        <xdr:cNvSpPr txBox="1"/>
      </xdr:nvSpPr>
      <xdr:spPr>
        <a:xfrm>
          <a:off x="13149072" y="80961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10</xdr:col>
      <xdr:colOff>127</xdr:colOff>
      <xdr:row>46</xdr:row>
      <xdr:rowOff>90170</xdr:rowOff>
    </xdr:from>
    <xdr:to>
      <xdr:col>10</xdr:col>
      <xdr:colOff>190627</xdr:colOff>
      <xdr:row>47</xdr:row>
      <xdr:rowOff>90170</xdr:rowOff>
    </xdr:to>
    <xdr:sp macro="_xll.PtreeEvent_ObjectClick" textlink="">
      <xdr:nvSpPr>
        <xdr:cNvPr id="283" name="PTObj_DNode_6_9"/>
        <xdr:cNvSpPr/>
      </xdr:nvSpPr>
      <xdr:spPr>
        <a:xfrm rot="-5400000">
          <a:off x="14411452" y="8853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46</xdr:row>
      <xdr:rowOff>95107</xdr:rowOff>
    </xdr:from>
    <xdr:ext cx="357983" cy="180627"/>
    <xdr:sp macro="_xll.PtreeEvent_ObjectClick" textlink="">
      <xdr:nvSpPr>
        <xdr:cNvPr id="286" name="PTObj_DBranchName_6_9"/>
        <xdr:cNvSpPr txBox="1"/>
      </xdr:nvSpPr>
      <xdr:spPr>
        <a:xfrm>
          <a:off x="13149072" y="8858107"/>
          <a:ext cx="3579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8</xdr:col>
      <xdr:colOff>127</xdr:colOff>
      <xdr:row>96</xdr:row>
      <xdr:rowOff>90170</xdr:rowOff>
    </xdr:from>
    <xdr:to>
      <xdr:col>8</xdr:col>
      <xdr:colOff>190627</xdr:colOff>
      <xdr:row>97</xdr:row>
      <xdr:rowOff>90170</xdr:rowOff>
    </xdr:to>
    <xdr:sp macro="_xll.PtreeEvent_ObjectClick" textlink="">
      <xdr:nvSpPr>
        <xdr:cNvPr id="290" name="PTObj_DNode_7_1"/>
        <xdr:cNvSpPr/>
      </xdr:nvSpPr>
      <xdr:spPr>
        <a:xfrm>
          <a:off x="11325352" y="1723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215900</xdr:colOff>
      <xdr:row>96</xdr:row>
      <xdr:rowOff>95106</xdr:rowOff>
    </xdr:from>
    <xdr:ext cx="198965" cy="180627"/>
    <xdr:sp macro="_xll.PtreeEvent_ObjectClick" textlink="">
      <xdr:nvSpPr>
        <xdr:cNvPr id="292" name="PTObj_DBranchName_7_1"/>
        <xdr:cNvSpPr txBox="1"/>
      </xdr:nvSpPr>
      <xdr:spPr>
        <a:xfrm>
          <a:off x="10331450" y="17240106"/>
          <a:ext cx="19896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IPG</a:t>
          </a:r>
        </a:p>
      </xdr:txBody>
    </xdr:sp>
    <xdr:clientData/>
  </xdr:oneCellAnchor>
  <xdr:twoCellAnchor editAs="oneCell">
    <xdr:from>
      <xdr:col>9</xdr:col>
      <xdr:colOff>127</xdr:colOff>
      <xdr:row>98</xdr:row>
      <xdr:rowOff>90170</xdr:rowOff>
    </xdr:from>
    <xdr:to>
      <xdr:col>9</xdr:col>
      <xdr:colOff>190627</xdr:colOff>
      <xdr:row>99</xdr:row>
      <xdr:rowOff>90170</xdr:rowOff>
    </xdr:to>
    <xdr:sp macro="_xll.PtreeEvent_ObjectClick" textlink="">
      <xdr:nvSpPr>
        <xdr:cNvPr id="297" name="PTObj_DNode_7_3"/>
        <xdr:cNvSpPr/>
      </xdr:nvSpPr>
      <xdr:spPr>
        <a:xfrm rot="-5400000">
          <a:off x="12868402" y="1799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98</xdr:row>
      <xdr:rowOff>95106</xdr:rowOff>
    </xdr:from>
    <xdr:ext cx="425373" cy="180627"/>
    <xdr:sp macro="_xll.PtreeEvent_ObjectClick" textlink="">
      <xdr:nvSpPr>
        <xdr:cNvPr id="300" name="PTObj_DBranchName_7_3"/>
        <xdr:cNvSpPr txBox="1"/>
      </xdr:nvSpPr>
      <xdr:spPr>
        <a:xfrm>
          <a:off x="11606022" y="18002106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9</xdr:col>
      <xdr:colOff>127</xdr:colOff>
      <xdr:row>92</xdr:row>
      <xdr:rowOff>90170</xdr:rowOff>
    </xdr:from>
    <xdr:to>
      <xdr:col>9</xdr:col>
      <xdr:colOff>190627</xdr:colOff>
      <xdr:row>93</xdr:row>
      <xdr:rowOff>90170</xdr:rowOff>
    </xdr:to>
    <xdr:sp macro="_xll.PtreeEvent_ObjectClick" textlink="">
      <xdr:nvSpPr>
        <xdr:cNvPr id="301" name="PTObj_DNode_7_2"/>
        <xdr:cNvSpPr/>
      </xdr:nvSpPr>
      <xdr:spPr>
        <a:xfrm>
          <a:off x="12868402" y="1723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92</xdr:row>
      <xdr:rowOff>95106</xdr:rowOff>
    </xdr:from>
    <xdr:ext cx="381515" cy="180627"/>
    <xdr:sp macro="_xll.PtreeEvent_ObjectClick" textlink="">
      <xdr:nvSpPr>
        <xdr:cNvPr id="304" name="PTObj_DBranchName_7_2"/>
        <xdr:cNvSpPr txBox="1"/>
      </xdr:nvSpPr>
      <xdr:spPr>
        <a:xfrm>
          <a:off x="11606022" y="17240106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10</xdr:col>
      <xdr:colOff>127</xdr:colOff>
      <xdr:row>90</xdr:row>
      <xdr:rowOff>90170</xdr:rowOff>
    </xdr:from>
    <xdr:to>
      <xdr:col>10</xdr:col>
      <xdr:colOff>190627</xdr:colOff>
      <xdr:row>91</xdr:row>
      <xdr:rowOff>90170</xdr:rowOff>
    </xdr:to>
    <xdr:sp macro="_xll.PtreeEvent_ObjectClick" textlink="">
      <xdr:nvSpPr>
        <xdr:cNvPr id="305" name="PTObj_DNode_7_4"/>
        <xdr:cNvSpPr/>
      </xdr:nvSpPr>
      <xdr:spPr>
        <a:xfrm rot="-5400000">
          <a:off x="14411452" y="1723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90</xdr:row>
      <xdr:rowOff>95106</xdr:rowOff>
    </xdr:from>
    <xdr:ext cx="226729" cy="180627"/>
    <xdr:sp macro="_xll.PtreeEvent_ObjectClick" textlink="">
      <xdr:nvSpPr>
        <xdr:cNvPr id="308" name="PTObj_DBranchName_7_4"/>
        <xdr:cNvSpPr txBox="1"/>
      </xdr:nvSpPr>
      <xdr:spPr>
        <a:xfrm>
          <a:off x="13149072" y="17240106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10</xdr:col>
      <xdr:colOff>127</xdr:colOff>
      <xdr:row>94</xdr:row>
      <xdr:rowOff>90170</xdr:rowOff>
    </xdr:from>
    <xdr:to>
      <xdr:col>10</xdr:col>
      <xdr:colOff>190627</xdr:colOff>
      <xdr:row>95</xdr:row>
      <xdr:rowOff>90170</xdr:rowOff>
    </xdr:to>
    <xdr:sp macro="_xll.PtreeEvent_ObjectClick" textlink="">
      <xdr:nvSpPr>
        <xdr:cNvPr id="309" name="PTObj_DNode_7_5"/>
        <xdr:cNvSpPr/>
      </xdr:nvSpPr>
      <xdr:spPr>
        <a:xfrm rot="-5400000">
          <a:off x="14411452" y="17997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94</xdr:row>
      <xdr:rowOff>95106</xdr:rowOff>
    </xdr:from>
    <xdr:ext cx="357982" cy="180627"/>
    <xdr:sp macro="_xll.PtreeEvent_ObjectClick" textlink="">
      <xdr:nvSpPr>
        <xdr:cNvPr id="312" name="PTObj_DBranchName_7_5"/>
        <xdr:cNvSpPr txBox="1"/>
      </xdr:nvSpPr>
      <xdr:spPr>
        <a:xfrm>
          <a:off x="13149072" y="18002106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8</xdr:col>
      <xdr:colOff>127</xdr:colOff>
      <xdr:row>129</xdr:row>
      <xdr:rowOff>90170</xdr:rowOff>
    </xdr:from>
    <xdr:to>
      <xdr:col>8</xdr:col>
      <xdr:colOff>190627</xdr:colOff>
      <xdr:row>130</xdr:row>
      <xdr:rowOff>90170</xdr:rowOff>
    </xdr:to>
    <xdr:sp macro="_xll.PtreeEvent_ObjectClick" textlink="">
      <xdr:nvSpPr>
        <xdr:cNvPr id="316" name="PTObj_DNode_8_1"/>
        <xdr:cNvSpPr/>
      </xdr:nvSpPr>
      <xdr:spPr>
        <a:xfrm>
          <a:off x="11877802" y="2390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215900</xdr:colOff>
      <xdr:row>129</xdr:row>
      <xdr:rowOff>95106</xdr:rowOff>
    </xdr:from>
    <xdr:ext cx="1135246" cy="180627"/>
    <xdr:sp macro="_xll.PtreeEvent_ObjectClick" textlink="">
      <xdr:nvSpPr>
        <xdr:cNvPr id="318" name="PTObj_DBranchName_8_1"/>
        <xdr:cNvSpPr txBox="1"/>
      </xdr:nvSpPr>
      <xdr:spPr>
        <a:xfrm>
          <a:off x="10331450" y="23907606"/>
          <a:ext cx="1135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Venography then Doppler</a:t>
          </a:r>
        </a:p>
      </xdr:txBody>
    </xdr:sp>
    <xdr:clientData/>
  </xdr:oneCellAnchor>
  <xdr:twoCellAnchor editAs="oneCell">
    <xdr:from>
      <xdr:col>9</xdr:col>
      <xdr:colOff>127</xdr:colOff>
      <xdr:row>127</xdr:row>
      <xdr:rowOff>90170</xdr:rowOff>
    </xdr:from>
    <xdr:to>
      <xdr:col>9</xdr:col>
      <xdr:colOff>190627</xdr:colOff>
      <xdr:row>128</xdr:row>
      <xdr:rowOff>90170</xdr:rowOff>
    </xdr:to>
    <xdr:sp macro="_xll.PtreeEvent_ObjectClick" textlink="">
      <xdr:nvSpPr>
        <xdr:cNvPr id="331" name="PTObj_DNode_8_2"/>
        <xdr:cNvSpPr/>
      </xdr:nvSpPr>
      <xdr:spPr>
        <a:xfrm>
          <a:off x="13439902" y="2390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127</xdr:row>
      <xdr:rowOff>95106</xdr:rowOff>
    </xdr:from>
    <xdr:ext cx="381515" cy="180627"/>
    <xdr:sp macro="_xll.PtreeEvent_ObjectClick" textlink="">
      <xdr:nvSpPr>
        <xdr:cNvPr id="334" name="PTObj_DBranchName_8_2"/>
        <xdr:cNvSpPr txBox="1"/>
      </xdr:nvSpPr>
      <xdr:spPr>
        <a:xfrm>
          <a:off x="12177522" y="23907606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10</xdr:col>
      <xdr:colOff>127</xdr:colOff>
      <xdr:row>125</xdr:row>
      <xdr:rowOff>90170</xdr:rowOff>
    </xdr:from>
    <xdr:to>
      <xdr:col>10</xdr:col>
      <xdr:colOff>190627</xdr:colOff>
      <xdr:row>126</xdr:row>
      <xdr:rowOff>90170</xdr:rowOff>
    </xdr:to>
    <xdr:sp macro="_xll.PtreeEvent_ObjectClick" textlink="">
      <xdr:nvSpPr>
        <xdr:cNvPr id="335" name="PTObj_DNode_8_5"/>
        <xdr:cNvSpPr/>
      </xdr:nvSpPr>
      <xdr:spPr>
        <a:xfrm rot="-5400000">
          <a:off x="14982952" y="2390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125</xdr:row>
      <xdr:rowOff>95106</xdr:rowOff>
    </xdr:from>
    <xdr:ext cx="226729" cy="180627"/>
    <xdr:sp macro="_xll.PtreeEvent_ObjectClick" textlink="">
      <xdr:nvSpPr>
        <xdr:cNvPr id="338" name="PTObj_DBranchName_8_5"/>
        <xdr:cNvSpPr txBox="1"/>
      </xdr:nvSpPr>
      <xdr:spPr>
        <a:xfrm>
          <a:off x="13720572" y="23907606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9</xdr:col>
      <xdr:colOff>127</xdr:colOff>
      <xdr:row>151</xdr:row>
      <xdr:rowOff>90170</xdr:rowOff>
    </xdr:from>
    <xdr:to>
      <xdr:col>9</xdr:col>
      <xdr:colOff>190627</xdr:colOff>
      <xdr:row>152</xdr:row>
      <xdr:rowOff>90170</xdr:rowOff>
    </xdr:to>
    <xdr:sp macro="_xll.PtreeEvent_ObjectClick" textlink="">
      <xdr:nvSpPr>
        <xdr:cNvPr id="339" name="PTObj_DNode_8_4"/>
        <xdr:cNvSpPr/>
      </xdr:nvSpPr>
      <xdr:spPr>
        <a:xfrm>
          <a:off x="13439902" y="2542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151</xdr:row>
      <xdr:rowOff>95106</xdr:rowOff>
    </xdr:from>
    <xdr:ext cx="654025" cy="180627"/>
    <xdr:sp macro="_xll.PtreeEvent_ObjectClick" textlink="">
      <xdr:nvSpPr>
        <xdr:cNvPr id="342" name="PTObj_DBranchName_8_4"/>
        <xdr:cNvSpPr txBox="1"/>
      </xdr:nvSpPr>
      <xdr:spPr>
        <a:xfrm>
          <a:off x="12177522" y="25431606"/>
          <a:ext cx="6540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Nondiagnostic</a:t>
          </a:r>
        </a:p>
      </xdr:txBody>
    </xdr:sp>
    <xdr:clientData/>
  </xdr:oneCellAnchor>
  <xdr:twoCellAnchor editAs="oneCell">
    <xdr:from>
      <xdr:col>10</xdr:col>
      <xdr:colOff>127</xdr:colOff>
      <xdr:row>147</xdr:row>
      <xdr:rowOff>90170</xdr:rowOff>
    </xdr:from>
    <xdr:to>
      <xdr:col>10</xdr:col>
      <xdr:colOff>190627</xdr:colOff>
      <xdr:row>148</xdr:row>
      <xdr:rowOff>90170</xdr:rowOff>
    </xdr:to>
    <xdr:sp macro="_xll.PtreeEvent_ObjectClick" textlink="">
      <xdr:nvSpPr>
        <xdr:cNvPr id="351" name="PTObj_DNode_8_6"/>
        <xdr:cNvSpPr/>
      </xdr:nvSpPr>
      <xdr:spPr>
        <a:xfrm>
          <a:off x="14982952" y="2542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147</xdr:row>
      <xdr:rowOff>95106</xdr:rowOff>
    </xdr:from>
    <xdr:ext cx="381515" cy="180627"/>
    <xdr:sp macro="_xll.PtreeEvent_ObjectClick" textlink="">
      <xdr:nvSpPr>
        <xdr:cNvPr id="354" name="PTObj_DBranchName_8_6"/>
        <xdr:cNvSpPr txBox="1"/>
      </xdr:nvSpPr>
      <xdr:spPr>
        <a:xfrm>
          <a:off x="13720572" y="25431606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11</xdr:col>
      <xdr:colOff>127</xdr:colOff>
      <xdr:row>145</xdr:row>
      <xdr:rowOff>90170</xdr:rowOff>
    </xdr:from>
    <xdr:to>
      <xdr:col>11</xdr:col>
      <xdr:colOff>190627</xdr:colOff>
      <xdr:row>146</xdr:row>
      <xdr:rowOff>90170</xdr:rowOff>
    </xdr:to>
    <xdr:sp macro="_xll.PtreeEvent_ObjectClick" textlink="">
      <xdr:nvSpPr>
        <xdr:cNvPr id="355" name="PTObj_DNode_8_8"/>
        <xdr:cNvSpPr/>
      </xdr:nvSpPr>
      <xdr:spPr>
        <a:xfrm rot="-5400000">
          <a:off x="16097377" y="2542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145</xdr:row>
      <xdr:rowOff>95106</xdr:rowOff>
    </xdr:from>
    <xdr:ext cx="226729" cy="180627"/>
    <xdr:sp macro="_xll.PtreeEvent_ObjectClick" textlink="">
      <xdr:nvSpPr>
        <xdr:cNvPr id="358" name="PTObj_DBranchName_8_8"/>
        <xdr:cNvSpPr txBox="1"/>
      </xdr:nvSpPr>
      <xdr:spPr>
        <a:xfrm>
          <a:off x="15263622" y="25431606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11</xdr:col>
      <xdr:colOff>127</xdr:colOff>
      <xdr:row>149</xdr:row>
      <xdr:rowOff>90171</xdr:rowOff>
    </xdr:from>
    <xdr:to>
      <xdr:col>11</xdr:col>
      <xdr:colOff>190627</xdr:colOff>
      <xdr:row>150</xdr:row>
      <xdr:rowOff>90171</xdr:rowOff>
    </xdr:to>
    <xdr:sp macro="_xll.PtreeEvent_ObjectClick" textlink="">
      <xdr:nvSpPr>
        <xdr:cNvPr id="359" name="PTObj_DNode_8_9"/>
        <xdr:cNvSpPr/>
      </xdr:nvSpPr>
      <xdr:spPr>
        <a:xfrm rot="-5400000">
          <a:off x="16373602" y="2618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149</xdr:row>
      <xdr:rowOff>95107</xdr:rowOff>
    </xdr:from>
    <xdr:ext cx="357982" cy="180627"/>
    <xdr:sp macro="_xll.PtreeEvent_ObjectClick" textlink="">
      <xdr:nvSpPr>
        <xdr:cNvPr id="362" name="PTObj_DBranchName_8_9"/>
        <xdr:cNvSpPr txBox="1"/>
      </xdr:nvSpPr>
      <xdr:spPr>
        <a:xfrm>
          <a:off x="15263622" y="261936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10</xdr:col>
      <xdr:colOff>127</xdr:colOff>
      <xdr:row>155</xdr:row>
      <xdr:rowOff>90171</xdr:rowOff>
    </xdr:from>
    <xdr:to>
      <xdr:col>10</xdr:col>
      <xdr:colOff>190627</xdr:colOff>
      <xdr:row>156</xdr:row>
      <xdr:rowOff>90171</xdr:rowOff>
    </xdr:to>
    <xdr:sp macro="_xll.PtreeEvent_ObjectClick" textlink="">
      <xdr:nvSpPr>
        <xdr:cNvPr id="363" name="PTObj_DNode_8_7"/>
        <xdr:cNvSpPr/>
      </xdr:nvSpPr>
      <xdr:spPr>
        <a:xfrm>
          <a:off x="14982952" y="26950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155</xdr:row>
      <xdr:rowOff>95107</xdr:rowOff>
    </xdr:from>
    <xdr:ext cx="425373" cy="180627"/>
    <xdr:sp macro="_xll.PtreeEvent_ObjectClick" textlink="">
      <xdr:nvSpPr>
        <xdr:cNvPr id="366" name="PTObj_DBranchName_8_7"/>
        <xdr:cNvSpPr txBox="1"/>
      </xdr:nvSpPr>
      <xdr:spPr>
        <a:xfrm>
          <a:off x="13720572" y="26955607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11</xdr:col>
      <xdr:colOff>127</xdr:colOff>
      <xdr:row>153</xdr:row>
      <xdr:rowOff>90171</xdr:rowOff>
    </xdr:from>
    <xdr:to>
      <xdr:col>11</xdr:col>
      <xdr:colOff>190627</xdr:colOff>
      <xdr:row>154</xdr:row>
      <xdr:rowOff>90171</xdr:rowOff>
    </xdr:to>
    <xdr:sp macro="_xll.PtreeEvent_ObjectClick" textlink="">
      <xdr:nvSpPr>
        <xdr:cNvPr id="367" name="PTObj_DNode_8_10"/>
        <xdr:cNvSpPr/>
      </xdr:nvSpPr>
      <xdr:spPr>
        <a:xfrm rot="-5400000">
          <a:off x="16516477" y="2695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153</xdr:row>
      <xdr:rowOff>95107</xdr:rowOff>
    </xdr:from>
    <xdr:ext cx="226729" cy="180627"/>
    <xdr:sp macro="_xll.PtreeEvent_ObjectClick" textlink="">
      <xdr:nvSpPr>
        <xdr:cNvPr id="370" name="PTObj_DBranchName_8_10"/>
        <xdr:cNvSpPr txBox="1"/>
      </xdr:nvSpPr>
      <xdr:spPr>
        <a:xfrm>
          <a:off x="15263622" y="269556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11</xdr:col>
      <xdr:colOff>127</xdr:colOff>
      <xdr:row>157</xdr:row>
      <xdr:rowOff>90171</xdr:rowOff>
    </xdr:from>
    <xdr:to>
      <xdr:col>11</xdr:col>
      <xdr:colOff>190627</xdr:colOff>
      <xdr:row>158</xdr:row>
      <xdr:rowOff>90171</xdr:rowOff>
    </xdr:to>
    <xdr:sp macro="_xll.PtreeEvent_ObjectClick" textlink="">
      <xdr:nvSpPr>
        <xdr:cNvPr id="371" name="PTObj_DNode_8_11"/>
        <xdr:cNvSpPr/>
      </xdr:nvSpPr>
      <xdr:spPr>
        <a:xfrm rot="-5400000">
          <a:off x="16516477" y="27712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157</xdr:row>
      <xdr:rowOff>95107</xdr:rowOff>
    </xdr:from>
    <xdr:ext cx="357982" cy="180627"/>
    <xdr:sp macro="_xll.PtreeEvent_ObjectClick" textlink="">
      <xdr:nvSpPr>
        <xdr:cNvPr id="374" name="PTObj_DBranchName_8_11"/>
        <xdr:cNvSpPr txBox="1"/>
      </xdr:nvSpPr>
      <xdr:spPr>
        <a:xfrm>
          <a:off x="15263622" y="277176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9</xdr:col>
      <xdr:colOff>127</xdr:colOff>
      <xdr:row>137</xdr:row>
      <xdr:rowOff>90170</xdr:rowOff>
    </xdr:from>
    <xdr:to>
      <xdr:col>9</xdr:col>
      <xdr:colOff>190627</xdr:colOff>
      <xdr:row>138</xdr:row>
      <xdr:rowOff>90170</xdr:rowOff>
    </xdr:to>
    <xdr:sp macro="_xll.PtreeEvent_ObjectClick" textlink="">
      <xdr:nvSpPr>
        <xdr:cNvPr id="375" name="PTObj_DNode_8_3"/>
        <xdr:cNvSpPr/>
      </xdr:nvSpPr>
      <xdr:spPr>
        <a:xfrm>
          <a:off x="13439902" y="2504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280797</xdr:colOff>
      <xdr:row>137</xdr:row>
      <xdr:rowOff>95106</xdr:rowOff>
    </xdr:from>
    <xdr:ext cx="425373" cy="180627"/>
    <xdr:sp macro="_xll.PtreeEvent_ObjectClick" textlink="">
      <xdr:nvSpPr>
        <xdr:cNvPr id="378" name="PTObj_DBranchName_8_3"/>
        <xdr:cNvSpPr txBox="1"/>
      </xdr:nvSpPr>
      <xdr:spPr>
        <a:xfrm>
          <a:off x="12177522" y="25050606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10</xdr:col>
      <xdr:colOff>127</xdr:colOff>
      <xdr:row>133</xdr:row>
      <xdr:rowOff>90170</xdr:rowOff>
    </xdr:from>
    <xdr:to>
      <xdr:col>10</xdr:col>
      <xdr:colOff>190627</xdr:colOff>
      <xdr:row>134</xdr:row>
      <xdr:rowOff>90170</xdr:rowOff>
    </xdr:to>
    <xdr:sp macro="_xll.PtreeEvent_ObjectClick" textlink="">
      <xdr:nvSpPr>
        <xdr:cNvPr id="387" name="PTObj_DNode_8_12"/>
        <xdr:cNvSpPr/>
      </xdr:nvSpPr>
      <xdr:spPr>
        <a:xfrm>
          <a:off x="14982952" y="2504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133</xdr:row>
      <xdr:rowOff>95106</xdr:rowOff>
    </xdr:from>
    <xdr:ext cx="381515" cy="180627"/>
    <xdr:sp macro="_xll.PtreeEvent_ObjectClick" textlink="">
      <xdr:nvSpPr>
        <xdr:cNvPr id="390" name="PTObj_DBranchName_8_12"/>
        <xdr:cNvSpPr txBox="1"/>
      </xdr:nvSpPr>
      <xdr:spPr>
        <a:xfrm>
          <a:off x="13720572" y="25050606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11</xdr:col>
      <xdr:colOff>127</xdr:colOff>
      <xdr:row>131</xdr:row>
      <xdr:rowOff>90170</xdr:rowOff>
    </xdr:from>
    <xdr:to>
      <xdr:col>11</xdr:col>
      <xdr:colOff>190627</xdr:colOff>
      <xdr:row>132</xdr:row>
      <xdr:rowOff>90170</xdr:rowOff>
    </xdr:to>
    <xdr:sp macro="_xll.PtreeEvent_ObjectClick" textlink="">
      <xdr:nvSpPr>
        <xdr:cNvPr id="391" name="PTObj_DNode_8_14"/>
        <xdr:cNvSpPr/>
      </xdr:nvSpPr>
      <xdr:spPr>
        <a:xfrm rot="-5400000">
          <a:off x="16526002" y="2504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131</xdr:row>
      <xdr:rowOff>95106</xdr:rowOff>
    </xdr:from>
    <xdr:ext cx="226729" cy="180627"/>
    <xdr:sp macro="_xll.PtreeEvent_ObjectClick" textlink="">
      <xdr:nvSpPr>
        <xdr:cNvPr id="394" name="PTObj_DBranchName_8_14"/>
        <xdr:cNvSpPr txBox="1"/>
      </xdr:nvSpPr>
      <xdr:spPr>
        <a:xfrm>
          <a:off x="15263622" y="25050606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11</xdr:col>
      <xdr:colOff>127</xdr:colOff>
      <xdr:row>135</xdr:row>
      <xdr:rowOff>90170</xdr:rowOff>
    </xdr:from>
    <xdr:to>
      <xdr:col>11</xdr:col>
      <xdr:colOff>190627</xdr:colOff>
      <xdr:row>136</xdr:row>
      <xdr:rowOff>90170</xdr:rowOff>
    </xdr:to>
    <xdr:sp macro="_xll.PtreeEvent_ObjectClick" textlink="">
      <xdr:nvSpPr>
        <xdr:cNvPr id="395" name="PTObj_DNode_8_15"/>
        <xdr:cNvSpPr/>
      </xdr:nvSpPr>
      <xdr:spPr>
        <a:xfrm rot="-5400000">
          <a:off x="16526002" y="2580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135</xdr:row>
      <xdr:rowOff>95106</xdr:rowOff>
    </xdr:from>
    <xdr:ext cx="357982" cy="180627"/>
    <xdr:sp macro="_xll.PtreeEvent_ObjectClick" textlink="">
      <xdr:nvSpPr>
        <xdr:cNvPr id="398" name="PTObj_DBranchName_8_15"/>
        <xdr:cNvSpPr txBox="1"/>
      </xdr:nvSpPr>
      <xdr:spPr>
        <a:xfrm>
          <a:off x="15263622" y="25812606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  <xdr:twoCellAnchor editAs="oneCell">
    <xdr:from>
      <xdr:col>10</xdr:col>
      <xdr:colOff>127</xdr:colOff>
      <xdr:row>141</xdr:row>
      <xdr:rowOff>90171</xdr:rowOff>
    </xdr:from>
    <xdr:to>
      <xdr:col>10</xdr:col>
      <xdr:colOff>190627</xdr:colOff>
      <xdr:row>142</xdr:row>
      <xdr:rowOff>90171</xdr:rowOff>
    </xdr:to>
    <xdr:sp macro="_xll.PtreeEvent_ObjectClick" textlink="">
      <xdr:nvSpPr>
        <xdr:cNvPr id="399" name="PTObj_DNode_8_13"/>
        <xdr:cNvSpPr/>
      </xdr:nvSpPr>
      <xdr:spPr>
        <a:xfrm>
          <a:off x="14982952" y="2656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280797</xdr:colOff>
      <xdr:row>141</xdr:row>
      <xdr:rowOff>95107</xdr:rowOff>
    </xdr:from>
    <xdr:ext cx="425373" cy="180627"/>
    <xdr:sp macro="_xll.PtreeEvent_ObjectClick" textlink="">
      <xdr:nvSpPr>
        <xdr:cNvPr id="402" name="PTObj_DBranchName_8_13"/>
        <xdr:cNvSpPr txBox="1"/>
      </xdr:nvSpPr>
      <xdr:spPr>
        <a:xfrm>
          <a:off x="13720572" y="26574607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11</xdr:col>
      <xdr:colOff>127</xdr:colOff>
      <xdr:row>139</xdr:row>
      <xdr:rowOff>90171</xdr:rowOff>
    </xdr:from>
    <xdr:to>
      <xdr:col>11</xdr:col>
      <xdr:colOff>190627</xdr:colOff>
      <xdr:row>140</xdr:row>
      <xdr:rowOff>90171</xdr:rowOff>
    </xdr:to>
    <xdr:sp macro="_xll.PtreeEvent_ObjectClick" textlink="">
      <xdr:nvSpPr>
        <xdr:cNvPr id="403" name="PTObj_DNode_8_16"/>
        <xdr:cNvSpPr/>
      </xdr:nvSpPr>
      <xdr:spPr>
        <a:xfrm rot="-5400000">
          <a:off x="16526002" y="26569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139</xdr:row>
      <xdr:rowOff>95107</xdr:rowOff>
    </xdr:from>
    <xdr:ext cx="226729" cy="180627"/>
    <xdr:sp macro="_xll.PtreeEvent_ObjectClick" textlink="">
      <xdr:nvSpPr>
        <xdr:cNvPr id="406" name="PTObj_DBranchName_8_16"/>
        <xdr:cNvSpPr txBox="1"/>
      </xdr:nvSpPr>
      <xdr:spPr>
        <a:xfrm>
          <a:off x="15263622" y="26574607"/>
          <a:ext cx="2267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DVT</a:t>
          </a:r>
        </a:p>
      </xdr:txBody>
    </xdr:sp>
    <xdr:clientData/>
  </xdr:oneCellAnchor>
  <xdr:twoCellAnchor editAs="oneCell">
    <xdr:from>
      <xdr:col>11</xdr:col>
      <xdr:colOff>127</xdr:colOff>
      <xdr:row>143</xdr:row>
      <xdr:rowOff>90171</xdr:rowOff>
    </xdr:from>
    <xdr:to>
      <xdr:col>11</xdr:col>
      <xdr:colOff>190627</xdr:colOff>
      <xdr:row>144</xdr:row>
      <xdr:rowOff>90171</xdr:rowOff>
    </xdr:to>
    <xdr:sp macro="_xll.PtreeEvent_ObjectClick" textlink="">
      <xdr:nvSpPr>
        <xdr:cNvPr id="407" name="PTObj_DNode_8_17"/>
        <xdr:cNvSpPr/>
      </xdr:nvSpPr>
      <xdr:spPr>
        <a:xfrm rot="-5400000">
          <a:off x="16526002" y="2733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280797</xdr:colOff>
      <xdr:row>143</xdr:row>
      <xdr:rowOff>95107</xdr:rowOff>
    </xdr:from>
    <xdr:ext cx="357982" cy="180627"/>
    <xdr:sp macro="_xll.PtreeEvent_ObjectClick" textlink="">
      <xdr:nvSpPr>
        <xdr:cNvPr id="410" name="PTObj_DBranchName_8_17"/>
        <xdr:cNvSpPr txBox="1"/>
      </xdr:nvSpPr>
      <xdr:spPr>
        <a:xfrm>
          <a:off x="15263622" y="27336607"/>
          <a:ext cx="357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DVT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185"/>
  <sheetViews>
    <sheetView tabSelected="1" topLeftCell="A49" workbookViewId="0">
      <selection activeCell="C112" sqref="C112"/>
    </sheetView>
  </sheetViews>
  <sheetFormatPr defaultRowHeight="15" x14ac:dyDescent="0.25"/>
  <cols>
    <col min="1" max="1" width="24.7109375" customWidth="1"/>
    <col min="2" max="2" width="23.140625" customWidth="1"/>
    <col min="3" max="5" width="26" customWidth="1"/>
    <col min="6" max="6" width="16.7109375" customWidth="1"/>
    <col min="8" max="8" width="26.7109375" customWidth="1"/>
    <col min="9" max="11" width="23.140625" customWidth="1"/>
    <col min="12" max="12" width="16.7109375" customWidth="1"/>
  </cols>
  <sheetData>
    <row r="10" spans="8:11" ht="15" customHeight="1" x14ac:dyDescent="0.25">
      <c r="J10" s="10">
        <v>0.79800000000000004</v>
      </c>
      <c r="K10" s="5">
        <f>_xll.PTreeNodeProbability(treeCalc_5!$F$2,4)</f>
        <v>0.33196799999999999</v>
      </c>
    </row>
    <row r="11" spans="8:11" ht="15" customHeight="1" x14ac:dyDescent="0.25">
      <c r="J11" s="6">
        <v>0</v>
      </c>
      <c r="K11" s="4">
        <f>_xll.PTreeNodeValue(treeCalc_5!$F$2,4)</f>
        <v>0</v>
      </c>
    </row>
    <row r="12" spans="8:11" ht="15" customHeight="1" x14ac:dyDescent="0.25">
      <c r="I12" s="10">
        <v>0.41599999999999998</v>
      </c>
      <c r="J12" s="7" t="s">
        <v>85</v>
      </c>
    </row>
    <row r="13" spans="8:11" ht="15" customHeight="1" x14ac:dyDescent="0.25">
      <c r="I13" s="6"/>
      <c r="J13" s="8">
        <f>_xll.PTreeNodeValue(treeCalc_5!$F$2,2)</f>
        <v>0</v>
      </c>
    </row>
    <row r="14" spans="8:11" ht="15" customHeight="1" x14ac:dyDescent="0.25">
      <c r="J14" s="10">
        <v>0.20200000000000001</v>
      </c>
      <c r="K14" s="5">
        <f>_xll.PTreeNodeProbability(treeCalc_5!$F$2,5)</f>
        <v>8.4031999999999996E-2</v>
      </c>
    </row>
    <row r="15" spans="8:11" ht="15" customHeight="1" x14ac:dyDescent="0.25">
      <c r="J15" s="6">
        <v>0</v>
      </c>
      <c r="K15" s="4">
        <f>_xll.PTreeNodeValue(treeCalc_5!$F$2,5)</f>
        <v>0</v>
      </c>
    </row>
    <row r="16" spans="8:11" ht="15" customHeight="1" x14ac:dyDescent="0.25">
      <c r="H16" s="6"/>
      <c r="I16" s="7" t="s">
        <v>82</v>
      </c>
    </row>
    <row r="17" spans="8:11" ht="15" customHeight="1" x14ac:dyDescent="0.25">
      <c r="H17" s="6"/>
      <c r="I17" s="8">
        <f>_xll.PTreeNodeValue(treeCalc_5!$F$2,1)</f>
        <v>0</v>
      </c>
    </row>
    <row r="18" spans="8:11" ht="15" customHeight="1" x14ac:dyDescent="0.25">
      <c r="J18" s="10">
        <v>0.11600000000000001</v>
      </c>
      <c r="K18" s="5">
        <f>_xll.PTreeNodeProbability(treeCalc_5!$F$2,6)</f>
        <v>6.7743999999999999E-2</v>
      </c>
    </row>
    <row r="19" spans="8:11" ht="15" customHeight="1" x14ac:dyDescent="0.25">
      <c r="J19" s="6">
        <v>0</v>
      </c>
      <c r="K19" s="4">
        <f>_xll.PTreeNodeValue(treeCalc_5!$F$2,6)</f>
        <v>0</v>
      </c>
    </row>
    <row r="20" spans="8:11" ht="15" customHeight="1" x14ac:dyDescent="0.25">
      <c r="I20" s="10">
        <v>0.58399999999999996</v>
      </c>
      <c r="J20" s="7" t="s">
        <v>85</v>
      </c>
    </row>
    <row r="21" spans="8:11" ht="15" customHeight="1" x14ac:dyDescent="0.25">
      <c r="I21" s="6">
        <v>0</v>
      </c>
      <c r="J21" s="8">
        <f>_xll.PTreeNodeValue(treeCalc_5!$F$2,3)</f>
        <v>0</v>
      </c>
    </row>
    <row r="22" spans="8:11" ht="15" customHeight="1" x14ac:dyDescent="0.25">
      <c r="J22" s="10">
        <v>0.88400000000000001</v>
      </c>
      <c r="K22" s="5">
        <f>_xll.PTreeNodeProbability(treeCalc_5!$F$2,7)</f>
        <v>0.51625599999999994</v>
      </c>
    </row>
    <row r="23" spans="8:11" ht="15" customHeight="1" x14ac:dyDescent="0.25">
      <c r="J23" s="6">
        <v>0</v>
      </c>
      <c r="K23" s="4">
        <f>_xll.PTreeNodeValue(treeCalc_5!$F$2,7)</f>
        <v>0</v>
      </c>
    </row>
    <row r="31" spans="8:11" ht="15" customHeight="1" x14ac:dyDescent="0.25">
      <c r="J31" s="10">
        <v>1</v>
      </c>
      <c r="K31" s="5">
        <f>_xll.PTreeNodeProbability(treeCalc_6!$F$2,5)</f>
        <v>0.36399999999999999</v>
      </c>
    </row>
    <row r="32" spans="8:11" ht="15" customHeight="1" x14ac:dyDescent="0.25">
      <c r="J32" s="6">
        <v>0</v>
      </c>
      <c r="K32" s="4">
        <f>_xll.PTreeNodeValue(treeCalc_6!$F$2,5)</f>
        <v>0</v>
      </c>
    </row>
    <row r="33" spans="8:11" ht="15" customHeight="1" x14ac:dyDescent="0.25">
      <c r="I33" s="10">
        <v>0.36399999999999999</v>
      </c>
      <c r="J33" s="7" t="s">
        <v>85</v>
      </c>
    </row>
    <row r="34" spans="8:11" ht="15" customHeight="1" x14ac:dyDescent="0.25">
      <c r="I34" s="6">
        <v>0</v>
      </c>
      <c r="J34" s="8">
        <f>_xll.PTreeNodeValue(treeCalc_6!$F$2,2)</f>
        <v>0</v>
      </c>
    </row>
    <row r="35" spans="8:11" ht="15" customHeight="1" x14ac:dyDescent="0.25">
      <c r="H35" s="6"/>
      <c r="I35" s="7" t="s">
        <v>82</v>
      </c>
    </row>
    <row r="36" spans="8:11" ht="15" customHeight="1" x14ac:dyDescent="0.25">
      <c r="H36" s="6"/>
      <c r="I36" s="8">
        <f>_xll.PTreeNodeValue(treeCalc_6!$F$2,1)</f>
        <v>0</v>
      </c>
    </row>
    <row r="37" spans="8:11" ht="15" customHeight="1" x14ac:dyDescent="0.25">
      <c r="J37" s="10">
        <v>0.03</v>
      </c>
      <c r="K37" s="5">
        <f>_xll.PTreeNodeProbability(treeCalc_6!$F$2,6)</f>
        <v>1.6380000000000002E-2</v>
      </c>
    </row>
    <row r="38" spans="8:11" ht="15" customHeight="1" x14ac:dyDescent="0.25">
      <c r="J38" s="6">
        <v>0</v>
      </c>
      <c r="K38" s="4">
        <f>_xll.PTreeNodeValue(treeCalc_6!$F$2,6)</f>
        <v>0</v>
      </c>
    </row>
    <row r="39" spans="8:11" ht="15" customHeight="1" x14ac:dyDescent="0.25">
      <c r="I39" s="10">
        <v>0.54600000000000004</v>
      </c>
      <c r="J39" s="7" t="s">
        <v>85</v>
      </c>
    </row>
    <row r="40" spans="8:11" ht="15" customHeight="1" x14ac:dyDescent="0.25">
      <c r="I40" s="6">
        <v>0</v>
      </c>
      <c r="J40" s="8">
        <f>_xll.PTreeNodeValue(treeCalc_6!$F$2,3)</f>
        <v>0</v>
      </c>
    </row>
    <row r="41" spans="8:11" ht="15" customHeight="1" x14ac:dyDescent="0.25">
      <c r="J41" s="10">
        <v>0.97</v>
      </c>
      <c r="K41" s="5">
        <f>_xll.PTreeNodeProbability(treeCalc_6!$F$2,7)</f>
        <v>0.52961999999999998</v>
      </c>
    </row>
    <row r="42" spans="8:11" ht="15" customHeight="1" x14ac:dyDescent="0.25">
      <c r="J42" s="6">
        <v>0</v>
      </c>
      <c r="K42" s="4">
        <f>_xll.PTreeNodeValue(treeCalc_6!$F$2,7)</f>
        <v>0</v>
      </c>
    </row>
    <row r="43" spans="8:11" ht="15" customHeight="1" x14ac:dyDescent="0.25">
      <c r="J43" s="10">
        <v>0.4</v>
      </c>
      <c r="K43" s="5">
        <f>_xll.PTreeNodeProbability(treeCalc_6!$F$2,8)</f>
        <v>3.5999999999999997E-2</v>
      </c>
    </row>
    <row r="44" spans="8:11" ht="15" customHeight="1" x14ac:dyDescent="0.25">
      <c r="J44" s="6">
        <v>0</v>
      </c>
      <c r="K44" s="4">
        <f>_xll.PTreeNodeValue(treeCalc_6!$F$2,8)</f>
        <v>0</v>
      </c>
    </row>
    <row r="45" spans="8:11" ht="15" customHeight="1" x14ac:dyDescent="0.25">
      <c r="I45" s="10">
        <v>0.09</v>
      </c>
      <c r="J45" s="7" t="s">
        <v>85</v>
      </c>
    </row>
    <row r="46" spans="8:11" ht="15" customHeight="1" x14ac:dyDescent="0.25">
      <c r="I46" s="6">
        <v>0</v>
      </c>
      <c r="J46" s="8">
        <f>_xll.PTreeNodeValue(treeCalc_6!$F$2,4)</f>
        <v>0</v>
      </c>
    </row>
    <row r="47" spans="8:11" ht="15" customHeight="1" x14ac:dyDescent="0.25">
      <c r="J47" s="10">
        <v>0.6</v>
      </c>
      <c r="K47" s="5">
        <f>_xll.PTreeNodeProbability(treeCalc_6!$F$2,9)</f>
        <v>5.3999999999999999E-2</v>
      </c>
    </row>
    <row r="48" spans="8:11" ht="15" customHeight="1" x14ac:dyDescent="0.25">
      <c r="J48" s="6">
        <v>0</v>
      </c>
      <c r="K48" s="4">
        <f>_xll.PTreeNodeValue(treeCalc_6!$F$2,9)</f>
        <v>0</v>
      </c>
    </row>
    <row r="51" spans="2:6" ht="15" customHeight="1" x14ac:dyDescent="0.25">
      <c r="E51" s="10">
        <v>0.01</v>
      </c>
      <c r="F51" s="5">
        <f>_xll.PTreeNodeProbability(treeCalc_1!$F$2,9)</f>
        <v>5.7599999999999999E-6</v>
      </c>
    </row>
    <row r="52" spans="2:6" ht="15" customHeight="1" x14ac:dyDescent="0.25">
      <c r="E52" s="6">
        <v>0</v>
      </c>
      <c r="F52" s="4">
        <f>_xll.PTreeNodeValue(treeCalc_1!$F$2,9)</f>
        <v>0</v>
      </c>
    </row>
    <row r="53" spans="2:6" ht="15" customHeight="1" x14ac:dyDescent="0.25">
      <c r="D53" s="10">
        <v>0.16</v>
      </c>
      <c r="E53" s="7" t="s">
        <v>62</v>
      </c>
    </row>
    <row r="54" spans="2:6" ht="15" customHeight="1" x14ac:dyDescent="0.25">
      <c r="D54" s="6">
        <v>0</v>
      </c>
      <c r="E54" s="8">
        <f>_xll.PTreeNodeValue(treeCalc_1!$F$2,7)</f>
        <v>0</v>
      </c>
    </row>
    <row r="55" spans="2:6" ht="15" customHeight="1" x14ac:dyDescent="0.25">
      <c r="E55" s="10">
        <v>0.99</v>
      </c>
      <c r="F55" s="5">
        <f>_xll.PTreeNodeProbability(treeCalc_1!$F$2,10)</f>
        <v>5.7023999999999996E-4</v>
      </c>
    </row>
    <row r="56" spans="2:6" ht="15" customHeight="1" x14ac:dyDescent="0.25">
      <c r="E56" s="6">
        <v>0</v>
      </c>
      <c r="F56" s="4">
        <f>_xll.PTreeNodeValue(treeCalc_1!$F$2,10)</f>
        <v>0</v>
      </c>
    </row>
    <row r="57" spans="2:6" ht="15" customHeight="1" x14ac:dyDescent="0.25">
      <c r="C57" s="10">
        <v>0.36</v>
      </c>
      <c r="D57" s="7" t="s">
        <v>57</v>
      </c>
    </row>
    <row r="58" spans="2:6" ht="15" customHeight="1" x14ac:dyDescent="0.25">
      <c r="C58" s="6">
        <v>0</v>
      </c>
      <c r="D58" s="8">
        <f>_xll.PTreeNodeValue(treeCalc_1!$F$2,4)</f>
        <v>0</v>
      </c>
    </row>
    <row r="59" spans="2:6" ht="15" customHeight="1" x14ac:dyDescent="0.25">
      <c r="D59" s="10">
        <v>0.84</v>
      </c>
      <c r="E59" s="5">
        <f>_xll.PTreeNodeProbability(treeCalc_1!$F$2,8)</f>
        <v>3.0239999999999998E-3</v>
      </c>
    </row>
    <row r="60" spans="2:6" ht="15" customHeight="1" x14ac:dyDescent="0.25">
      <c r="D60" s="6">
        <v>0</v>
      </c>
      <c r="E60" s="4">
        <f>_xll.PTreeNodeValue(treeCalc_1!$F$2,8)</f>
        <v>0</v>
      </c>
    </row>
    <row r="61" spans="2:6" ht="15" customHeight="1" x14ac:dyDescent="0.25">
      <c r="B61" s="9">
        <v>0.01</v>
      </c>
      <c r="C61" s="7" t="s">
        <v>50</v>
      </c>
    </row>
    <row r="62" spans="2:6" ht="15" customHeight="1" x14ac:dyDescent="0.25">
      <c r="B62" s="6"/>
      <c r="C62" s="8">
        <f>_xll.PTreeNodeValue(treeCalc_1!$F$2,2)</f>
        <v>0</v>
      </c>
    </row>
    <row r="63" spans="2:6" ht="15" customHeight="1" x14ac:dyDescent="0.25">
      <c r="E63" s="10">
        <v>0.01</v>
      </c>
      <c r="F63" s="5">
        <f>_xll.PTreeNodeProbability(treeCalc_1!$F$2,13)</f>
        <v>8.6400000000000003E-6</v>
      </c>
    </row>
    <row r="64" spans="2:6" ht="15" customHeight="1" x14ac:dyDescent="0.25">
      <c r="E64" s="6">
        <v>0</v>
      </c>
      <c r="F64" s="4">
        <f>_xll.PTreeNodeValue(treeCalc_1!$F$2,13)</f>
        <v>0</v>
      </c>
    </row>
    <row r="65" spans="1:6" ht="15" customHeight="1" x14ac:dyDescent="0.25">
      <c r="D65" s="10">
        <v>0.16</v>
      </c>
      <c r="E65" s="7" t="s">
        <v>62</v>
      </c>
    </row>
    <row r="66" spans="1:6" ht="15" customHeight="1" x14ac:dyDescent="0.25">
      <c r="D66" s="6">
        <v>0</v>
      </c>
      <c r="E66" s="8">
        <f>_xll.PTreeNodeValue(treeCalc_1!$F$2,11)</f>
        <v>0</v>
      </c>
    </row>
    <row r="67" spans="1:6" ht="15" customHeight="1" x14ac:dyDescent="0.25">
      <c r="E67" s="10">
        <v>0.99</v>
      </c>
      <c r="F67" s="5">
        <f>_xll.PTreeNodeProbability(treeCalc_1!$F$2,14)</f>
        <v>8.553600000000001E-4</v>
      </c>
    </row>
    <row r="68" spans="1:6" ht="15" customHeight="1" x14ac:dyDescent="0.25">
      <c r="E68" s="6">
        <v>0</v>
      </c>
      <c r="F68" s="4">
        <f>_xll.PTreeNodeValue(treeCalc_1!$F$2,14)</f>
        <v>0</v>
      </c>
    </row>
    <row r="69" spans="1:6" ht="15" customHeight="1" x14ac:dyDescent="0.25">
      <c r="C69" s="10">
        <v>0.54</v>
      </c>
      <c r="D69" s="7" t="s">
        <v>57</v>
      </c>
    </row>
    <row r="70" spans="1:6" ht="15" customHeight="1" x14ac:dyDescent="0.25">
      <c r="C70" s="6">
        <v>0</v>
      </c>
      <c r="D70" s="8">
        <f>_xll.PTreeNodeValue(treeCalc_1!$F$2,5)</f>
        <v>0</v>
      </c>
    </row>
    <row r="71" spans="1:6" ht="15" customHeight="1" x14ac:dyDescent="0.25">
      <c r="D71" s="10">
        <v>0.84</v>
      </c>
      <c r="E71" s="5">
        <f>_xll.PTreeNodeProbability(treeCalc_1!$F$2,12)</f>
        <v>4.5360000000000001E-3</v>
      </c>
    </row>
    <row r="72" spans="1:6" ht="15" customHeight="1" x14ac:dyDescent="0.25">
      <c r="D72" s="6">
        <v>0</v>
      </c>
      <c r="E72" s="4">
        <f>_xll.PTreeNodeValue(treeCalc_1!$F$2,12)</f>
        <v>0</v>
      </c>
    </row>
    <row r="73" spans="1:6" ht="15" customHeight="1" x14ac:dyDescent="0.25">
      <c r="C73" s="10">
        <v>0.1</v>
      </c>
      <c r="D73" s="5">
        <f>_xll.PTreeNodeProbability(treeCalc_1!$F$2,6)</f>
        <v>1E-3</v>
      </c>
    </row>
    <row r="74" spans="1:6" ht="15" customHeight="1" x14ac:dyDescent="0.25">
      <c r="C74" s="6">
        <v>0</v>
      </c>
      <c r="D74" s="4">
        <f>_xll.PTreeNodeValue(treeCalc_1!$F$2,6)</f>
        <v>0</v>
      </c>
    </row>
    <row r="75" spans="1:6" ht="15" customHeight="1" x14ac:dyDescent="0.25">
      <c r="A75" s="6"/>
      <c r="B75" s="7" t="s">
        <v>61</v>
      </c>
    </row>
    <row r="76" spans="1:6" ht="15" customHeight="1" x14ac:dyDescent="0.25">
      <c r="A76" s="6"/>
      <c r="B76" s="8">
        <f>_xll.PTreeNodeValue(treeCalc_1!$F$2,1)</f>
        <v>0</v>
      </c>
    </row>
    <row r="77" spans="1:6" ht="15" customHeight="1" x14ac:dyDescent="0.25">
      <c r="D77" s="10">
        <v>0.01</v>
      </c>
      <c r="E77" s="5">
        <f>_xll.PTreeNodeProbability(treeCalc_1!$F$2,17)</f>
        <v>1.5840000000000001E-3</v>
      </c>
    </row>
    <row r="78" spans="1:6" ht="15" customHeight="1" x14ac:dyDescent="0.25">
      <c r="D78" s="6">
        <v>0</v>
      </c>
      <c r="E78" s="4">
        <f>_xll.PTreeNodeValue(treeCalc_1!$F$2,17)</f>
        <v>0</v>
      </c>
    </row>
    <row r="79" spans="1:6" ht="15" customHeight="1" x14ac:dyDescent="0.25">
      <c r="C79" s="10">
        <v>0.16</v>
      </c>
      <c r="D79" s="7" t="s">
        <v>62</v>
      </c>
    </row>
    <row r="80" spans="1:6" ht="15" customHeight="1" x14ac:dyDescent="0.25">
      <c r="C80" s="6">
        <v>0</v>
      </c>
      <c r="D80" s="8">
        <f>_xll.PTreeNodeValue(treeCalc_1!$F$2,15)</f>
        <v>0</v>
      </c>
    </row>
    <row r="81" spans="2:11" ht="15" customHeight="1" x14ac:dyDescent="0.25">
      <c r="D81" s="10">
        <v>0.99</v>
      </c>
      <c r="E81" s="5">
        <f>_xll.PTreeNodeProbability(treeCalc_1!$F$2,18)</f>
        <v>0.15681600000000001</v>
      </c>
    </row>
    <row r="82" spans="2:11" ht="15" customHeight="1" x14ac:dyDescent="0.25">
      <c r="D82" s="6">
        <v>0</v>
      </c>
      <c r="E82" s="4">
        <f>_xll.PTreeNodeValue(treeCalc_1!$F$2,18)</f>
        <v>0</v>
      </c>
    </row>
    <row r="83" spans="2:11" ht="15" customHeight="1" x14ac:dyDescent="0.25">
      <c r="B83" s="9">
        <v>0.99</v>
      </c>
      <c r="C83" s="7" t="s">
        <v>57</v>
      </c>
    </row>
    <row r="84" spans="2:11" ht="15" customHeight="1" x14ac:dyDescent="0.25">
      <c r="B84" s="6"/>
      <c r="C84" s="8">
        <f>_xll.PTreeNodeValue(treeCalc_1!$F$2,3)</f>
        <v>0</v>
      </c>
    </row>
    <row r="85" spans="2:11" ht="15" customHeight="1" x14ac:dyDescent="0.25">
      <c r="C85" s="10">
        <v>0.84</v>
      </c>
      <c r="D85" s="5">
        <f>_xll.PTreeNodeProbability(treeCalc_1!$F$2,16)</f>
        <v>0.83160000000000001</v>
      </c>
    </row>
    <row r="86" spans="2:11" ht="15" customHeight="1" x14ac:dyDescent="0.25">
      <c r="C86" s="6">
        <v>0</v>
      </c>
      <c r="D86" s="4">
        <f>_xll.PTreeNodeValue(treeCalc_1!$F$2,16)</f>
        <v>0</v>
      </c>
    </row>
    <row r="91" spans="2:11" ht="15" customHeight="1" x14ac:dyDescent="0.25">
      <c r="J91" s="10">
        <v>0.92</v>
      </c>
      <c r="K91" s="5">
        <f>_xll.PTreeNodeProbability(treeCalc_7!$F$2,4)</f>
        <v>0.39999760000000001</v>
      </c>
    </row>
    <row r="92" spans="2:11" ht="15" customHeight="1" x14ac:dyDescent="0.25">
      <c r="J92" s="6">
        <v>0</v>
      </c>
      <c r="K92" s="4">
        <f>_xll.PTreeNodeValue(treeCalc_7!$F$2,4)</f>
        <v>0</v>
      </c>
    </row>
    <row r="93" spans="2:11" ht="15" customHeight="1" x14ac:dyDescent="0.25">
      <c r="I93" s="10">
        <v>0.43478</v>
      </c>
      <c r="J93" s="7" t="s">
        <v>85</v>
      </c>
    </row>
    <row r="94" spans="2:11" ht="15" customHeight="1" x14ac:dyDescent="0.25">
      <c r="I94" s="6">
        <v>0</v>
      </c>
      <c r="J94" s="8">
        <f>_xll.PTreeNodeValue(treeCalc_7!$F$2,2)</f>
        <v>0</v>
      </c>
    </row>
    <row r="95" spans="2:11" ht="15" customHeight="1" x14ac:dyDescent="0.25">
      <c r="J95" s="10">
        <v>0.08</v>
      </c>
      <c r="K95" s="5">
        <f>_xll.PTreeNodeProbability(treeCalc_7!$F$2,5)</f>
        <v>3.4782399999999998E-2</v>
      </c>
    </row>
    <row r="96" spans="2:11" ht="15" customHeight="1" x14ac:dyDescent="0.25">
      <c r="J96" s="6">
        <v>0</v>
      </c>
      <c r="K96" s="4">
        <f>_xll.PTreeNodeValue(treeCalc_7!$F$2,5)</f>
        <v>0</v>
      </c>
    </row>
    <row r="97" spans="2:10" ht="15" customHeight="1" x14ac:dyDescent="0.25">
      <c r="H97" s="6"/>
      <c r="I97" s="7" t="s">
        <v>82</v>
      </c>
    </row>
    <row r="98" spans="2:10" ht="15" customHeight="1" x14ac:dyDescent="0.25">
      <c r="H98" s="6"/>
      <c r="I98" s="8">
        <f>_xll.PTreeNodeValue(treeCalc_7!$F$2,1)</f>
        <v>0</v>
      </c>
    </row>
    <row r="99" spans="2:10" ht="15" customHeight="1" x14ac:dyDescent="0.25">
      <c r="I99" s="10">
        <v>0.56521999999999994</v>
      </c>
      <c r="J99" s="5">
        <f>_xll.PTreeNodeProbability(treeCalc_7!$F$2,3)</f>
        <v>0.56521999999999994</v>
      </c>
    </row>
    <row r="100" spans="2:10" ht="15" customHeight="1" x14ac:dyDescent="0.25">
      <c r="I100" s="6">
        <v>0</v>
      </c>
      <c r="J100" s="4">
        <f>_xll.PTreeNodeValue(treeCalc_7!$F$2,3)</f>
        <v>0</v>
      </c>
    </row>
    <row r="109" spans="2:10" ht="15" customHeight="1" x14ac:dyDescent="0.25">
      <c r="C109" s="10">
        <v>0.36</v>
      </c>
      <c r="D109" s="5">
        <f>_xll.PTreeNodeProbability(treeCalc_2!$F$2,4)</f>
        <v>3.5999999999999999E-3</v>
      </c>
    </row>
    <row r="110" spans="2:10" ht="15" customHeight="1" x14ac:dyDescent="0.25">
      <c r="C110" s="6">
        <v>0</v>
      </c>
      <c r="D110" s="4">
        <f>_xll.PTreeNodeValue(treeCalc_2!$F$2,4)</f>
        <v>0</v>
      </c>
    </row>
    <row r="111" spans="2:10" ht="15" customHeight="1" x14ac:dyDescent="0.25">
      <c r="B111" s="10">
        <v>0.01</v>
      </c>
      <c r="C111" s="7" t="s">
        <v>50</v>
      </c>
    </row>
    <row r="112" spans="2:10" ht="15" customHeight="1" x14ac:dyDescent="0.25">
      <c r="B112" s="6">
        <v>0</v>
      </c>
      <c r="C112" s="8">
        <f>_xll.PTreeNodeValue(treeCalc_2!$F$2,2)</f>
        <v>0</v>
      </c>
    </row>
    <row r="113" spans="1:11" ht="15" customHeight="1" x14ac:dyDescent="0.25">
      <c r="C113" s="10">
        <v>0.54</v>
      </c>
      <c r="D113" s="5">
        <f>_xll.PTreeNodeProbability(treeCalc_2!$F$2,5)</f>
        <v>5.4000000000000003E-3</v>
      </c>
    </row>
    <row r="114" spans="1:11" ht="15" customHeight="1" x14ac:dyDescent="0.25">
      <c r="C114" s="6">
        <v>0</v>
      </c>
      <c r="D114" s="4">
        <f>_xll.PTreeNodeValue(treeCalc_2!$F$2,5)</f>
        <v>0</v>
      </c>
    </row>
    <row r="115" spans="1:11" ht="15" customHeight="1" x14ac:dyDescent="0.25">
      <c r="C115" s="10">
        <v>0.1</v>
      </c>
      <c r="D115" s="5">
        <f>_xll.PTreeNodeProbability(treeCalc_2!$F$2,6)</f>
        <v>1E-3</v>
      </c>
    </row>
    <row r="116" spans="1:11" ht="15" customHeight="1" x14ac:dyDescent="0.25">
      <c r="C116" s="6">
        <v>0</v>
      </c>
      <c r="D116" s="4">
        <f>_xll.PTreeNodeValue(treeCalc_2!$F$2,6)</f>
        <v>0</v>
      </c>
    </row>
    <row r="117" spans="1:11" ht="15" customHeight="1" x14ac:dyDescent="0.25">
      <c r="A117" s="6"/>
      <c r="B117" s="7" t="s">
        <v>61</v>
      </c>
    </row>
    <row r="118" spans="1:11" ht="15" customHeight="1" x14ac:dyDescent="0.25">
      <c r="A118" s="6"/>
      <c r="B118" s="8">
        <f>_xll.PTreeNodeValue(treeCalc_2!$F$2,1)</f>
        <v>0</v>
      </c>
    </row>
    <row r="119" spans="1:11" ht="15" customHeight="1" x14ac:dyDescent="0.25">
      <c r="B119" s="10">
        <v>0.99</v>
      </c>
      <c r="C119" s="5">
        <f>_xll.PTreeNodeProbability(treeCalc_2!$F$2,3)</f>
        <v>0.99</v>
      </c>
    </row>
    <row r="120" spans="1:11" ht="15" customHeight="1" x14ac:dyDescent="0.25">
      <c r="B120" s="6">
        <v>0</v>
      </c>
      <c r="C120" s="4">
        <f>_xll.PTreeNodeValue(treeCalc_2!$F$2,3)</f>
        <v>0</v>
      </c>
    </row>
    <row r="126" spans="1:11" ht="15" customHeight="1" x14ac:dyDescent="0.25">
      <c r="J126" s="10">
        <v>1</v>
      </c>
      <c r="K126" s="5">
        <f>_xll.PTreeNodeProbability(treeCalc_8!$F$2,5)</f>
        <v>0.36399999999999999</v>
      </c>
    </row>
    <row r="127" spans="1:11" ht="15" customHeight="1" x14ac:dyDescent="0.25">
      <c r="J127" s="6">
        <v>0</v>
      </c>
      <c r="K127" s="4">
        <f>_xll.PTreeNodeValue(treeCalc_8!$F$2,5)</f>
        <v>0</v>
      </c>
    </row>
    <row r="128" spans="1:11" ht="15" customHeight="1" x14ac:dyDescent="0.25">
      <c r="I128" s="10">
        <v>0.36399999999999999</v>
      </c>
      <c r="J128" s="7" t="s">
        <v>85</v>
      </c>
    </row>
    <row r="129" spans="8:12" ht="15" customHeight="1" x14ac:dyDescent="0.25">
      <c r="I129" s="6">
        <v>0</v>
      </c>
      <c r="J129" s="8">
        <f>_xll.PTreeNodeValue(treeCalc_8!$F$2,2)</f>
        <v>0</v>
      </c>
    </row>
    <row r="130" spans="8:12" ht="15" customHeight="1" x14ac:dyDescent="0.25">
      <c r="H130" s="6"/>
      <c r="I130" s="7" t="s">
        <v>82</v>
      </c>
    </row>
    <row r="131" spans="8:12" ht="15" customHeight="1" x14ac:dyDescent="0.25">
      <c r="H131" s="6"/>
      <c r="I131" s="8">
        <f>_xll.PTreeNodeValue(treeCalc_8!$F$2,1)</f>
        <v>0</v>
      </c>
    </row>
    <row r="132" spans="8:12" ht="15" customHeight="1" x14ac:dyDescent="0.25">
      <c r="K132" s="10">
        <v>0.155</v>
      </c>
      <c r="L132" s="5">
        <f>_xll.PTreeNodeProbability(treeCalc_8!$F$2,14)</f>
        <v>1.3625430000000003E-2</v>
      </c>
    </row>
    <row r="133" spans="8:12" ht="15" customHeight="1" x14ac:dyDescent="0.25">
      <c r="K133" s="6">
        <v>0</v>
      </c>
      <c r="L133" s="4">
        <f>_xll.PTreeNodeValue(treeCalc_8!$F$2,14)</f>
        <v>0</v>
      </c>
    </row>
    <row r="134" spans="8:12" ht="15" customHeight="1" x14ac:dyDescent="0.25">
      <c r="J134" s="10">
        <v>0.161</v>
      </c>
      <c r="K134" s="7" t="s">
        <v>85</v>
      </c>
    </row>
    <row r="135" spans="8:12" ht="15" customHeight="1" x14ac:dyDescent="0.25">
      <c r="J135" s="6">
        <v>0</v>
      </c>
      <c r="K135" s="8">
        <f>_xll.PTreeNodeValue(treeCalc_8!$F$2,12)</f>
        <v>0</v>
      </c>
    </row>
    <row r="136" spans="8:12" ht="15" customHeight="1" x14ac:dyDescent="0.25">
      <c r="K136" s="10">
        <v>0.84499999999999997</v>
      </c>
      <c r="L136" s="5">
        <f>_xll.PTreeNodeProbability(treeCalc_8!$F$2,15)</f>
        <v>7.4280570000000004E-2</v>
      </c>
    </row>
    <row r="137" spans="8:12" ht="15" customHeight="1" x14ac:dyDescent="0.25">
      <c r="K137" s="6">
        <v>0</v>
      </c>
      <c r="L137" s="4">
        <f>_xll.PTreeNodeValue(treeCalc_8!$F$2,15)</f>
        <v>0</v>
      </c>
    </row>
    <row r="138" spans="8:12" ht="15" customHeight="1" x14ac:dyDescent="0.25">
      <c r="I138" s="10">
        <v>0.54600000000000004</v>
      </c>
      <c r="J138" s="7" t="s">
        <v>81</v>
      </c>
    </row>
    <row r="139" spans="8:12" ht="15" customHeight="1" x14ac:dyDescent="0.25">
      <c r="I139" s="6">
        <v>0</v>
      </c>
      <c r="J139" s="8">
        <f>_xll.PTreeNodeValue(treeCalc_8!$F$2,3)</f>
        <v>0</v>
      </c>
    </row>
    <row r="140" spans="8:12" ht="15" customHeight="1" x14ac:dyDescent="0.25">
      <c r="K140" s="10">
        <v>6.0000000000000001E-3</v>
      </c>
      <c r="L140" s="5">
        <f>_xll.PTreeNodeProbability(treeCalc_8!$F$2,16)</f>
        <v>2.7485640000000002E-3</v>
      </c>
    </row>
    <row r="141" spans="8:12" ht="15" customHeight="1" x14ac:dyDescent="0.25">
      <c r="K141" s="6">
        <v>0</v>
      </c>
      <c r="L141" s="4">
        <f>_xll.PTreeNodeValue(treeCalc_8!$F$2,16)</f>
        <v>0</v>
      </c>
    </row>
    <row r="142" spans="8:12" ht="15" customHeight="1" x14ac:dyDescent="0.25">
      <c r="J142" s="10">
        <v>0.83899999999999997</v>
      </c>
      <c r="K142" s="7" t="s">
        <v>85</v>
      </c>
    </row>
    <row r="143" spans="8:12" ht="15" customHeight="1" x14ac:dyDescent="0.25">
      <c r="J143" s="6">
        <v>0</v>
      </c>
      <c r="K143" s="8">
        <f>_xll.PTreeNodeValue(treeCalc_8!$F$2,13)</f>
        <v>0</v>
      </c>
    </row>
    <row r="144" spans="8:12" ht="15" customHeight="1" x14ac:dyDescent="0.25">
      <c r="K144" s="10">
        <v>0.99399999999999999</v>
      </c>
      <c r="L144" s="5">
        <f>_xll.PTreeNodeProbability(treeCalc_8!$F$2,17)</f>
        <v>0.45534543599999999</v>
      </c>
    </row>
    <row r="145" spans="9:12" ht="15" customHeight="1" x14ac:dyDescent="0.25">
      <c r="K145" s="6">
        <v>0</v>
      </c>
      <c r="L145" s="4">
        <f>_xll.PTreeNodeValue(treeCalc_8!$F$2,17)</f>
        <v>0</v>
      </c>
    </row>
    <row r="146" spans="9:12" ht="15" customHeight="1" x14ac:dyDescent="0.25">
      <c r="K146" s="10">
        <v>0.79800000000000004</v>
      </c>
      <c r="L146" s="5">
        <f>_xll.PTreeNodeProbability(treeCalc_8!$F$2,8)</f>
        <v>2.9877119999999997E-2</v>
      </c>
    </row>
    <row r="147" spans="9:12" ht="15" customHeight="1" x14ac:dyDescent="0.25">
      <c r="K147" s="6">
        <v>0</v>
      </c>
      <c r="L147" s="4">
        <f>_xll.PTreeNodeValue(treeCalc_8!$F$2,8)</f>
        <v>0</v>
      </c>
    </row>
    <row r="148" spans="9:12" ht="15" customHeight="1" x14ac:dyDescent="0.25">
      <c r="J148" s="10">
        <v>0.41599999999999998</v>
      </c>
      <c r="K148" s="7" t="s">
        <v>85</v>
      </c>
    </row>
    <row r="149" spans="9:12" ht="15" customHeight="1" x14ac:dyDescent="0.25">
      <c r="J149" s="6">
        <v>0</v>
      </c>
      <c r="K149" s="8">
        <f>_xll.PTreeNodeValue(treeCalc_8!$F$2,6)</f>
        <v>0</v>
      </c>
    </row>
    <row r="150" spans="9:12" ht="15" customHeight="1" x14ac:dyDescent="0.25">
      <c r="K150" s="10">
        <v>0.20200000000000001</v>
      </c>
      <c r="L150" s="5">
        <f>_xll.PTreeNodeProbability(treeCalc_8!$F$2,9)</f>
        <v>7.5628799999999993E-3</v>
      </c>
    </row>
    <row r="151" spans="9:12" ht="15" customHeight="1" x14ac:dyDescent="0.25">
      <c r="K151" s="6">
        <v>0</v>
      </c>
      <c r="L151" s="4">
        <f>_xll.PTreeNodeValue(treeCalc_8!$F$2,9)</f>
        <v>0</v>
      </c>
    </row>
    <row r="152" spans="9:12" ht="15" customHeight="1" x14ac:dyDescent="0.25">
      <c r="I152" s="10">
        <v>0.09</v>
      </c>
      <c r="J152" s="7" t="s">
        <v>81</v>
      </c>
    </row>
    <row r="153" spans="9:12" ht="15" customHeight="1" x14ac:dyDescent="0.25">
      <c r="I153" s="6">
        <v>0</v>
      </c>
      <c r="J153" s="8">
        <f>_xll.PTreeNodeValue(treeCalc_8!$F$2,4)</f>
        <v>0</v>
      </c>
    </row>
    <row r="154" spans="9:12" ht="15" customHeight="1" x14ac:dyDescent="0.25">
      <c r="K154" s="10">
        <v>0.11600000000000001</v>
      </c>
      <c r="L154" s="5">
        <f>_xll.PTreeNodeProbability(treeCalc_8!$F$2,10)</f>
        <v>6.0969600000000002E-3</v>
      </c>
    </row>
    <row r="155" spans="9:12" ht="15" customHeight="1" x14ac:dyDescent="0.25">
      <c r="K155" s="6">
        <v>0</v>
      </c>
      <c r="L155" s="4">
        <f>_xll.PTreeNodeValue(treeCalc_8!$F$2,10)</f>
        <v>0</v>
      </c>
    </row>
    <row r="156" spans="9:12" ht="15" customHeight="1" x14ac:dyDescent="0.25">
      <c r="J156" s="10">
        <v>0.58399999999999996</v>
      </c>
      <c r="K156" s="7" t="s">
        <v>85</v>
      </c>
    </row>
    <row r="157" spans="9:12" ht="15" customHeight="1" x14ac:dyDescent="0.25">
      <c r="J157" s="6">
        <v>0</v>
      </c>
      <c r="K157" s="8">
        <f>_xll.PTreeNodeValue(treeCalc_8!$F$2,7)</f>
        <v>0</v>
      </c>
    </row>
    <row r="158" spans="9:12" ht="15" customHeight="1" x14ac:dyDescent="0.25">
      <c r="K158" s="10">
        <v>0.88400000000000001</v>
      </c>
      <c r="L158" s="5">
        <f>_xll.PTreeNodeProbability(treeCalc_8!$F$2,11)</f>
        <v>4.6463039999999997E-2</v>
      </c>
    </row>
    <row r="159" spans="9:12" ht="15" customHeight="1" x14ac:dyDescent="0.25">
      <c r="K159" s="6">
        <v>0</v>
      </c>
      <c r="L159" s="4">
        <f>_xll.PTreeNodeValue(treeCalc_8!$F$2,11)</f>
        <v>0</v>
      </c>
    </row>
    <row r="164" spans="1:4" ht="15" customHeight="1" x14ac:dyDescent="0.25">
      <c r="C164" s="10">
        <v>0.25</v>
      </c>
      <c r="D164" s="5">
        <f>_xll.PTreeNodeProbability(treeCalc_3!$F$2,4)</f>
        <v>0.125</v>
      </c>
    </row>
    <row r="165" spans="1:4" ht="15" customHeight="1" x14ac:dyDescent="0.25">
      <c r="C165" s="6">
        <v>0</v>
      </c>
      <c r="D165" s="4">
        <f>_xll.PTreeNodeValue(treeCalc_3!$F$2,4)</f>
        <v>0</v>
      </c>
    </row>
    <row r="166" spans="1:4" ht="15" customHeight="1" x14ac:dyDescent="0.25">
      <c r="B166" s="10">
        <v>0.5</v>
      </c>
      <c r="C166" s="7" t="s">
        <v>62</v>
      </c>
    </row>
    <row r="167" spans="1:4" ht="15" customHeight="1" x14ac:dyDescent="0.25">
      <c r="B167" s="6">
        <v>0</v>
      </c>
      <c r="C167" s="8">
        <f>_xll.PTreeNodeValue(treeCalc_3!$F$2,2)</f>
        <v>0</v>
      </c>
    </row>
    <row r="168" spans="1:4" ht="15" customHeight="1" x14ac:dyDescent="0.25">
      <c r="C168" s="10">
        <v>0.75</v>
      </c>
      <c r="D168" s="5">
        <f>_xll.PTreeNodeProbability(treeCalc_3!$F$2,5)</f>
        <v>0.375</v>
      </c>
    </row>
    <row r="169" spans="1:4" ht="15" customHeight="1" x14ac:dyDescent="0.25">
      <c r="C169" s="6">
        <v>0</v>
      </c>
      <c r="D169" s="4">
        <f>_xll.PTreeNodeValue(treeCalc_3!$F$2,5)</f>
        <v>0</v>
      </c>
    </row>
    <row r="170" spans="1:4" ht="15" customHeight="1" x14ac:dyDescent="0.25">
      <c r="A170" s="6"/>
      <c r="B170" s="7" t="s">
        <v>57</v>
      </c>
    </row>
    <row r="171" spans="1:4" ht="15" customHeight="1" x14ac:dyDescent="0.25">
      <c r="A171" s="6"/>
      <c r="B171" s="8">
        <f>_xll.PTreeNodeValue(treeCalc_3!$F$2,1)</f>
        <v>0</v>
      </c>
    </row>
    <row r="172" spans="1:4" ht="15" customHeight="1" x14ac:dyDescent="0.25">
      <c r="B172" s="10">
        <v>0.5</v>
      </c>
      <c r="C172" s="5">
        <f>_xll.PTreeNodeProbability(treeCalc_3!$F$2,3)</f>
        <v>0.5</v>
      </c>
    </row>
    <row r="173" spans="1:4" ht="15" customHeight="1" x14ac:dyDescent="0.25">
      <c r="B173" s="6">
        <v>0</v>
      </c>
      <c r="C173" s="4">
        <f>_xll.PTreeNodeValue(treeCalc_3!$F$2,3)</f>
        <v>0</v>
      </c>
    </row>
    <row r="182" spans="1:3" ht="15" customHeight="1" x14ac:dyDescent="0.25">
      <c r="B182" s="10">
        <v>1</v>
      </c>
      <c r="C182" s="5">
        <f>_xll.PTreeNodeProbability(treeCalc_4!$F$2,2)</f>
        <v>1</v>
      </c>
    </row>
    <row r="183" spans="1:3" ht="15" customHeight="1" x14ac:dyDescent="0.25">
      <c r="B183" s="6">
        <v>0</v>
      </c>
      <c r="C183" s="4">
        <f>_xll.PTreeNodeValue(treeCalc_4!$F$2,2)</f>
        <v>0</v>
      </c>
    </row>
    <row r="184" spans="1:3" ht="15" customHeight="1" x14ac:dyDescent="0.25">
      <c r="A184" s="6"/>
      <c r="B184" s="7" t="s">
        <v>49</v>
      </c>
    </row>
    <row r="185" spans="1:3" ht="15" customHeight="1" x14ac:dyDescent="0.25">
      <c r="A185" s="6"/>
      <c r="B185" s="8">
        <f>_xll.PTreeNodeValue(treeCalc_4!$F$2,1)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97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_xll.PTreeEvaluate5(B3,$L$11:$L$27,$J$11:$J$27,$K$11:$K$27,$N$11:$N$27,$G$11:$G$27,,L1)</f>
        <v>7049480</v>
      </c>
    </row>
    <row r="3" spans="1:16" x14ac:dyDescent="0.25">
      <c r="A3" s="1" t="s">
        <v>2</v>
      </c>
      <c r="B3" s="1" t="s">
        <v>96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17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Sheet1!$I$131</f>
        <v>0</v>
      </c>
      <c r="B11" s="1" t="str">
        <f>B1</f>
        <v>Venography then Doppler</v>
      </c>
      <c r="C11" s="1">
        <v>0</v>
      </c>
      <c r="I11" s="1" t="s">
        <v>41</v>
      </c>
      <c r="J11" s="1">
        <f>Sheet1!$H$131</f>
        <v>0</v>
      </c>
      <c r="K11" s="1">
        <f>Sheet1!$H$130</f>
        <v>0</v>
      </c>
      <c r="L11" s="1" t="s">
        <v>90</v>
      </c>
      <c r="M11" s="2" t="s">
        <v>42</v>
      </c>
      <c r="O11" s="1" t="str">
        <f>Sheet1!$I$130</f>
        <v>Result</v>
      </c>
      <c r="P11" s="1" t="b">
        <v>0</v>
      </c>
    </row>
    <row r="12" spans="1:16" x14ac:dyDescent="0.25">
      <c r="A12" s="1">
        <f>Sheet1!$J$129</f>
        <v>0</v>
      </c>
      <c r="B12" s="2" t="s">
        <v>83</v>
      </c>
      <c r="C12" s="1">
        <v>0</v>
      </c>
      <c r="I12" s="1" t="s">
        <v>41</v>
      </c>
      <c r="J12" s="1">
        <f>Sheet1!$I$129</f>
        <v>0</v>
      </c>
      <c r="K12" s="1">
        <f>Sheet1!$I$128</f>
        <v>0.36399999999999999</v>
      </c>
      <c r="L12" s="1" t="s">
        <v>92</v>
      </c>
      <c r="M12" s="2" t="s">
        <v>42</v>
      </c>
      <c r="O12" s="1" t="str">
        <f>Sheet1!$J$128</f>
        <v>DVT</v>
      </c>
      <c r="P12" s="1" t="b">
        <v>0</v>
      </c>
    </row>
    <row r="13" spans="1:16" x14ac:dyDescent="0.25">
      <c r="A13" s="1">
        <f>Sheet1!$J$139</f>
        <v>0</v>
      </c>
      <c r="B13" s="2" t="s">
        <v>84</v>
      </c>
      <c r="C13" s="1">
        <v>0</v>
      </c>
      <c r="I13" s="1" t="s">
        <v>41</v>
      </c>
      <c r="J13" s="1">
        <f>Sheet1!$I$139</f>
        <v>0</v>
      </c>
      <c r="K13" s="1">
        <f>Sheet1!$I$138</f>
        <v>0.54600000000000004</v>
      </c>
      <c r="L13" s="1" t="s">
        <v>102</v>
      </c>
      <c r="M13" s="2" t="s">
        <v>42</v>
      </c>
      <c r="O13" s="1" t="str">
        <f>Sheet1!$J$138</f>
        <v>Doppler</v>
      </c>
      <c r="P13" s="1" t="b">
        <v>0</v>
      </c>
    </row>
    <row r="14" spans="1:16" x14ac:dyDescent="0.25">
      <c r="A14" s="1">
        <f>Sheet1!$J$153</f>
        <v>0</v>
      </c>
      <c r="B14" s="2" t="s">
        <v>98</v>
      </c>
      <c r="C14" s="1">
        <v>0</v>
      </c>
      <c r="I14" s="1" t="s">
        <v>41</v>
      </c>
      <c r="J14" s="1">
        <f>Sheet1!$I$153</f>
        <v>0</v>
      </c>
      <c r="K14" s="1">
        <f>Sheet1!$I$152</f>
        <v>0.09</v>
      </c>
      <c r="L14" s="1" t="s">
        <v>87</v>
      </c>
      <c r="M14" s="2" t="s">
        <v>42</v>
      </c>
      <c r="O14" s="1" t="str">
        <f>Sheet1!$J$152</f>
        <v>Doppler</v>
      </c>
      <c r="P14" s="1" t="b">
        <v>0</v>
      </c>
    </row>
    <row r="15" spans="1:16" x14ac:dyDescent="0.25">
      <c r="A15" s="1">
        <f>Sheet1!$K$127</f>
        <v>0</v>
      </c>
      <c r="B15" s="2" t="s">
        <v>85</v>
      </c>
      <c r="C15" s="1">
        <v>0</v>
      </c>
      <c r="H15" s="1" t="s">
        <v>41</v>
      </c>
      <c r="I15" s="1" t="s">
        <v>41</v>
      </c>
      <c r="J15" s="1">
        <f>Sheet1!$J$127</f>
        <v>0</v>
      </c>
      <c r="K15" s="1">
        <f>Sheet1!$J$126</f>
        <v>1</v>
      </c>
      <c r="L15" s="1" t="s">
        <v>51</v>
      </c>
      <c r="M15" s="2" t="s">
        <v>42</v>
      </c>
      <c r="P15" s="1" t="b">
        <v>0</v>
      </c>
    </row>
    <row r="16" spans="1:16" x14ac:dyDescent="0.25">
      <c r="A16" s="1">
        <f>Sheet1!$K$149</f>
        <v>0</v>
      </c>
      <c r="B16" s="2" t="s">
        <v>83</v>
      </c>
      <c r="C16" s="1">
        <v>0</v>
      </c>
      <c r="I16" s="1" t="s">
        <v>41</v>
      </c>
      <c r="J16" s="1">
        <f>Sheet1!$J$149</f>
        <v>0</v>
      </c>
      <c r="K16" s="1">
        <f>Sheet1!$J$148</f>
        <v>0.41599999999999998</v>
      </c>
      <c r="L16" s="1" t="s">
        <v>100</v>
      </c>
      <c r="M16" s="2" t="s">
        <v>42</v>
      </c>
      <c r="O16" s="1" t="str">
        <f>Sheet1!$K$148</f>
        <v>DVT</v>
      </c>
      <c r="P16" s="1" t="b">
        <v>0</v>
      </c>
    </row>
    <row r="17" spans="1:16" x14ac:dyDescent="0.25">
      <c r="A17" s="1">
        <f>Sheet1!$K$157</f>
        <v>0</v>
      </c>
      <c r="B17" s="2" t="s">
        <v>84</v>
      </c>
      <c r="C17" s="1">
        <v>0</v>
      </c>
      <c r="I17" s="1" t="s">
        <v>41</v>
      </c>
      <c r="J17" s="1">
        <f>Sheet1!$J$157</f>
        <v>0</v>
      </c>
      <c r="K17" s="1">
        <f>Sheet1!$J$156</f>
        <v>0.58399999999999996</v>
      </c>
      <c r="L17" s="1" t="s">
        <v>101</v>
      </c>
      <c r="M17" s="2" t="s">
        <v>42</v>
      </c>
      <c r="O17" s="1" t="str">
        <f>Sheet1!$K$156</f>
        <v>DVT</v>
      </c>
      <c r="P17" s="1" t="b">
        <v>0</v>
      </c>
    </row>
    <row r="18" spans="1:16" x14ac:dyDescent="0.25">
      <c r="A18" s="1">
        <f>Sheet1!$L$147</f>
        <v>0</v>
      </c>
      <c r="B18" s="2" t="s">
        <v>85</v>
      </c>
      <c r="C18" s="1">
        <v>0</v>
      </c>
      <c r="H18" s="1" t="s">
        <v>41</v>
      </c>
      <c r="I18" s="1" t="s">
        <v>41</v>
      </c>
      <c r="J18" s="1">
        <f>Sheet1!$K$147</f>
        <v>0</v>
      </c>
      <c r="K18" s="1">
        <f>Sheet1!$K$146</f>
        <v>0.79800000000000004</v>
      </c>
      <c r="L18" s="1" t="s">
        <v>99</v>
      </c>
      <c r="M18" s="2" t="s">
        <v>42</v>
      </c>
      <c r="P18" s="1" t="b">
        <v>0</v>
      </c>
    </row>
    <row r="19" spans="1:16" x14ac:dyDescent="0.25">
      <c r="A19" s="1">
        <f>Sheet1!$L$151</f>
        <v>0</v>
      </c>
      <c r="B19" s="2" t="s">
        <v>86</v>
      </c>
      <c r="C19" s="1">
        <v>0</v>
      </c>
      <c r="H19" s="1" t="s">
        <v>41</v>
      </c>
      <c r="I19" s="1" t="s">
        <v>41</v>
      </c>
      <c r="J19" s="1">
        <f>Sheet1!$K$151</f>
        <v>0</v>
      </c>
      <c r="K19" s="1">
        <f>Sheet1!$K$150</f>
        <v>0.20200000000000001</v>
      </c>
      <c r="L19" s="1" t="s">
        <v>99</v>
      </c>
      <c r="M19" s="2" t="s">
        <v>42</v>
      </c>
      <c r="P19" s="1" t="b">
        <v>0</v>
      </c>
    </row>
    <row r="20" spans="1:16" x14ac:dyDescent="0.25">
      <c r="A20" s="1">
        <f>Sheet1!$L$155</f>
        <v>0</v>
      </c>
      <c r="B20" s="2" t="s">
        <v>85</v>
      </c>
      <c r="C20" s="1">
        <v>0</v>
      </c>
      <c r="H20" s="1" t="s">
        <v>41</v>
      </c>
      <c r="I20" s="1" t="s">
        <v>41</v>
      </c>
      <c r="J20" s="1">
        <f>Sheet1!$K$155</f>
        <v>0</v>
      </c>
      <c r="K20" s="1">
        <f>Sheet1!$K$154</f>
        <v>0.11600000000000001</v>
      </c>
      <c r="L20" s="1" t="s">
        <v>63</v>
      </c>
      <c r="M20" s="2" t="s">
        <v>42</v>
      </c>
      <c r="P20" s="1" t="b">
        <v>0</v>
      </c>
    </row>
    <row r="21" spans="1:16" x14ac:dyDescent="0.25">
      <c r="A21" s="1">
        <f>Sheet1!$L$159</f>
        <v>0</v>
      </c>
      <c r="B21" s="2" t="s">
        <v>86</v>
      </c>
      <c r="C21" s="1">
        <v>0</v>
      </c>
      <c r="H21" s="1" t="s">
        <v>41</v>
      </c>
      <c r="I21" s="1" t="s">
        <v>41</v>
      </c>
      <c r="J21" s="1">
        <f>Sheet1!$K$159</f>
        <v>0</v>
      </c>
      <c r="K21" s="1">
        <f>Sheet1!$K$158</f>
        <v>0.88400000000000001</v>
      </c>
      <c r="L21" s="1" t="s">
        <v>63</v>
      </c>
      <c r="M21" s="2" t="s">
        <v>42</v>
      </c>
      <c r="P21" s="1" t="b">
        <v>0</v>
      </c>
    </row>
    <row r="22" spans="1:16" x14ac:dyDescent="0.25">
      <c r="A22" s="1">
        <f>Sheet1!$K$135</f>
        <v>0</v>
      </c>
      <c r="B22" s="2" t="s">
        <v>83</v>
      </c>
      <c r="C22" s="1">
        <v>0</v>
      </c>
      <c r="I22" s="1" t="s">
        <v>41</v>
      </c>
      <c r="J22" s="1">
        <f>Sheet1!$J$135</f>
        <v>0</v>
      </c>
      <c r="K22" s="1">
        <f>Sheet1!$J$134</f>
        <v>0.161</v>
      </c>
      <c r="L22" s="1" t="s">
        <v>104</v>
      </c>
      <c r="M22" s="2" t="s">
        <v>42</v>
      </c>
      <c r="O22" s="1" t="str">
        <f>Sheet1!$K$134</f>
        <v>DVT</v>
      </c>
      <c r="P22" s="1" t="b">
        <v>0</v>
      </c>
    </row>
    <row r="23" spans="1:16" x14ac:dyDescent="0.25">
      <c r="A23" s="1">
        <f>Sheet1!$K$143</f>
        <v>0</v>
      </c>
      <c r="B23" s="2" t="s">
        <v>84</v>
      </c>
      <c r="C23" s="1">
        <v>0</v>
      </c>
      <c r="I23" s="1" t="s">
        <v>41</v>
      </c>
      <c r="J23" s="1">
        <f>Sheet1!$J$143</f>
        <v>0</v>
      </c>
      <c r="K23" s="1">
        <f>Sheet1!$J$142</f>
        <v>0.83899999999999997</v>
      </c>
      <c r="L23" s="1" t="s">
        <v>106</v>
      </c>
      <c r="M23" s="2" t="s">
        <v>42</v>
      </c>
      <c r="O23" s="1" t="str">
        <f>Sheet1!$K$142</f>
        <v>DVT</v>
      </c>
      <c r="P23" s="1" t="b">
        <v>0</v>
      </c>
    </row>
    <row r="24" spans="1:16" x14ac:dyDescent="0.25">
      <c r="A24" s="1">
        <f>Sheet1!$L$133</f>
        <v>0</v>
      </c>
      <c r="B24" s="2" t="s">
        <v>85</v>
      </c>
      <c r="C24" s="1">
        <v>0</v>
      </c>
      <c r="H24" s="1" t="s">
        <v>41</v>
      </c>
      <c r="I24" s="1" t="s">
        <v>41</v>
      </c>
      <c r="J24" s="1">
        <f>Sheet1!$K$133</f>
        <v>0</v>
      </c>
      <c r="K24" s="1">
        <f>Sheet1!$K$132</f>
        <v>0.155</v>
      </c>
      <c r="L24" s="1" t="s">
        <v>103</v>
      </c>
      <c r="M24" s="2" t="s">
        <v>42</v>
      </c>
      <c r="P24" s="1" t="b">
        <v>0</v>
      </c>
    </row>
    <row r="25" spans="1:16" x14ac:dyDescent="0.25">
      <c r="A25" s="1">
        <f>Sheet1!$L$137</f>
        <v>0</v>
      </c>
      <c r="B25" s="2" t="s">
        <v>86</v>
      </c>
      <c r="C25" s="1">
        <v>0</v>
      </c>
      <c r="H25" s="1" t="s">
        <v>41</v>
      </c>
      <c r="I25" s="1" t="s">
        <v>41</v>
      </c>
      <c r="J25" s="1">
        <f>Sheet1!$K$137</f>
        <v>0</v>
      </c>
      <c r="K25" s="1">
        <f>Sheet1!$K$136</f>
        <v>0.84499999999999997</v>
      </c>
      <c r="L25" s="1" t="s">
        <v>103</v>
      </c>
      <c r="M25" s="2" t="s">
        <v>42</v>
      </c>
      <c r="P25" s="1" t="b">
        <v>0</v>
      </c>
    </row>
    <row r="26" spans="1:16" x14ac:dyDescent="0.25">
      <c r="A26" s="1">
        <f>Sheet1!$L$141</f>
        <v>0</v>
      </c>
      <c r="B26" s="2" t="s">
        <v>85</v>
      </c>
      <c r="C26" s="1">
        <v>0</v>
      </c>
      <c r="H26" s="1" t="s">
        <v>41</v>
      </c>
      <c r="I26" s="1" t="s">
        <v>41</v>
      </c>
      <c r="J26" s="1">
        <f>Sheet1!$K$141</f>
        <v>0</v>
      </c>
      <c r="K26" s="1">
        <f>Sheet1!$K$140</f>
        <v>6.0000000000000001E-3</v>
      </c>
      <c r="L26" s="1" t="s">
        <v>105</v>
      </c>
      <c r="M26" s="2" t="s">
        <v>42</v>
      </c>
      <c r="P26" s="1" t="b">
        <v>0</v>
      </c>
    </row>
    <row r="27" spans="1:16" x14ac:dyDescent="0.25">
      <c r="A27" s="1">
        <f>Sheet1!$L$145</f>
        <v>0</v>
      </c>
      <c r="B27" s="2" t="s">
        <v>86</v>
      </c>
      <c r="C27" s="1">
        <v>0</v>
      </c>
      <c r="H27" s="1" t="s">
        <v>41</v>
      </c>
      <c r="I27" s="1" t="s">
        <v>41</v>
      </c>
      <c r="J27" s="1">
        <f>Sheet1!$K$145</f>
        <v>0</v>
      </c>
      <c r="K27" s="1">
        <f>Sheet1!$K$144</f>
        <v>0.99399999999999999</v>
      </c>
      <c r="L27" s="1" t="s">
        <v>105</v>
      </c>
      <c r="M27" s="2" t="s">
        <v>42</v>
      </c>
      <c r="P27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95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_xll.PTreeEvaluate5(B3,$L$11:$L$15,$J$11:$J$15,$K$11:$K$15,$N$11:$N$15,$G$11:$G$15,,L1)</f>
        <v>7075207</v>
      </c>
    </row>
    <row r="3" spans="1:16" x14ac:dyDescent="0.25">
      <c r="A3" s="1" t="s">
        <v>2</v>
      </c>
      <c r="B3" s="1" t="s">
        <v>94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5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Sheet1!$I$98</f>
        <v>0</v>
      </c>
      <c r="B11" s="1" t="str">
        <f>B1</f>
        <v>IPG</v>
      </c>
      <c r="C11" s="1">
        <v>0</v>
      </c>
      <c r="I11" s="1" t="s">
        <v>41</v>
      </c>
      <c r="J11" s="1">
        <f>Sheet1!$H$98</f>
        <v>0</v>
      </c>
      <c r="K11" s="1">
        <f>Sheet1!$H$97</f>
        <v>0</v>
      </c>
      <c r="L11" s="1" t="s">
        <v>48</v>
      </c>
      <c r="M11" s="2" t="s">
        <v>42</v>
      </c>
      <c r="O11" s="1" t="str">
        <f>Sheet1!$I$97</f>
        <v>Result</v>
      </c>
      <c r="P11" s="1" t="b">
        <v>0</v>
      </c>
    </row>
    <row r="12" spans="1:16" x14ac:dyDescent="0.25">
      <c r="A12" s="1">
        <f>Sheet1!$J$94</f>
        <v>0</v>
      </c>
      <c r="B12" s="2" t="s">
        <v>83</v>
      </c>
      <c r="C12" s="1">
        <v>0</v>
      </c>
      <c r="I12" s="1" t="s">
        <v>41</v>
      </c>
      <c r="J12" s="1">
        <f>Sheet1!$I$94</f>
        <v>0</v>
      </c>
      <c r="K12" s="1">
        <f>Sheet1!$I$93</f>
        <v>0.43478</v>
      </c>
      <c r="L12" s="1" t="s">
        <v>52</v>
      </c>
      <c r="M12" s="2" t="s">
        <v>42</v>
      </c>
      <c r="O12" s="1" t="str">
        <f>Sheet1!$J$93</f>
        <v>DVT</v>
      </c>
      <c r="P12" s="1" t="b">
        <v>0</v>
      </c>
    </row>
    <row r="13" spans="1:16" x14ac:dyDescent="0.25">
      <c r="A13" s="1">
        <f>Sheet1!$J$100</f>
        <v>0</v>
      </c>
      <c r="B13" s="2" t="s">
        <v>84</v>
      </c>
      <c r="C13" s="1">
        <v>0</v>
      </c>
      <c r="H13" s="1" t="s">
        <v>41</v>
      </c>
      <c r="I13" s="1" t="s">
        <v>41</v>
      </c>
      <c r="J13" s="1">
        <f>Sheet1!$I$100</f>
        <v>0</v>
      </c>
      <c r="K13" s="1">
        <f>Sheet1!$I$99</f>
        <v>0.56521999999999994</v>
      </c>
      <c r="L13" s="1" t="s">
        <v>45</v>
      </c>
      <c r="M13" s="2" t="s">
        <v>42</v>
      </c>
      <c r="P13" s="1" t="b">
        <v>0</v>
      </c>
    </row>
    <row r="14" spans="1:16" x14ac:dyDescent="0.25">
      <c r="A14" s="1">
        <f>Sheet1!$K$92</f>
        <v>0</v>
      </c>
      <c r="B14" s="2" t="s">
        <v>85</v>
      </c>
      <c r="C14" s="1">
        <v>0</v>
      </c>
      <c r="H14" s="1" t="s">
        <v>41</v>
      </c>
      <c r="I14" s="1" t="s">
        <v>41</v>
      </c>
      <c r="J14" s="1">
        <f>Sheet1!$J$92</f>
        <v>0</v>
      </c>
      <c r="K14" s="1">
        <f>Sheet1!$J$91</f>
        <v>0.92</v>
      </c>
      <c r="L14" s="1" t="s">
        <v>51</v>
      </c>
      <c r="M14" s="2" t="s">
        <v>42</v>
      </c>
      <c r="P14" s="1" t="b">
        <v>0</v>
      </c>
    </row>
    <row r="15" spans="1:16" x14ac:dyDescent="0.25">
      <c r="A15" s="1">
        <f>Sheet1!$K$96</f>
        <v>0</v>
      </c>
      <c r="B15" s="2" t="s">
        <v>86</v>
      </c>
      <c r="C15" s="1">
        <v>0</v>
      </c>
      <c r="H15" s="1" t="s">
        <v>41</v>
      </c>
      <c r="I15" s="1" t="s">
        <v>41</v>
      </c>
      <c r="J15" s="1">
        <f>Sheet1!$J$96</f>
        <v>0</v>
      </c>
      <c r="K15" s="1">
        <f>Sheet1!$J$95</f>
        <v>0.08</v>
      </c>
      <c r="L15" s="1" t="s">
        <v>51</v>
      </c>
      <c r="M15" s="2" t="s">
        <v>42</v>
      </c>
      <c r="P15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89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_xll.PTreeEvaluate5(B3,$L$11:$L$19,$J$11:$J$19,$K$11:$K$19,$N$11:$N$19,$G$11:$G$19,,L1)</f>
        <v>7100934</v>
      </c>
    </row>
    <row r="3" spans="1:16" x14ac:dyDescent="0.25">
      <c r="A3" s="1" t="s">
        <v>2</v>
      </c>
      <c r="B3" s="1" t="s">
        <v>88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9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Sheet1!$I$36</f>
        <v>0</v>
      </c>
      <c r="B11" s="1" t="str">
        <f>B1</f>
        <v>Venography</v>
      </c>
      <c r="C11" s="1">
        <v>0</v>
      </c>
      <c r="I11" s="1" t="s">
        <v>41</v>
      </c>
      <c r="J11" s="1">
        <f>Sheet1!$H$36</f>
        <v>0</v>
      </c>
      <c r="K11" s="1">
        <f>Sheet1!$H$35</f>
        <v>0</v>
      </c>
      <c r="L11" s="1" t="s">
        <v>90</v>
      </c>
      <c r="M11" s="2" t="s">
        <v>42</v>
      </c>
      <c r="O11" s="1" t="str">
        <f>Sheet1!$I$35</f>
        <v>Result</v>
      </c>
      <c r="P11" s="1" t="b">
        <v>0</v>
      </c>
    </row>
    <row r="12" spans="1:16" x14ac:dyDescent="0.25">
      <c r="A12" s="1">
        <f>Sheet1!$J$34</f>
        <v>0</v>
      </c>
      <c r="B12" s="2" t="s">
        <v>83</v>
      </c>
      <c r="C12" s="1">
        <v>0</v>
      </c>
      <c r="I12" s="1" t="s">
        <v>41</v>
      </c>
      <c r="J12" s="1">
        <f>Sheet1!$I$34</f>
        <v>0</v>
      </c>
      <c r="K12" s="1">
        <f>Sheet1!$I$33</f>
        <v>0.36399999999999999</v>
      </c>
      <c r="L12" s="1" t="s">
        <v>92</v>
      </c>
      <c r="M12" s="2" t="s">
        <v>42</v>
      </c>
      <c r="O12" s="1" t="str">
        <f>Sheet1!$J$33</f>
        <v>DVT</v>
      </c>
      <c r="P12" s="1" t="b">
        <v>0</v>
      </c>
    </row>
    <row r="13" spans="1:16" x14ac:dyDescent="0.25">
      <c r="A13" s="1">
        <f>Sheet1!$J$40</f>
        <v>0</v>
      </c>
      <c r="B13" s="2" t="s">
        <v>84</v>
      </c>
      <c r="C13" s="1">
        <v>0</v>
      </c>
      <c r="I13" s="1" t="s">
        <v>41</v>
      </c>
      <c r="J13" s="1">
        <f>Sheet1!$I$40</f>
        <v>0</v>
      </c>
      <c r="K13" s="1">
        <f>Sheet1!$I$39</f>
        <v>0.54600000000000004</v>
      </c>
      <c r="L13" s="1" t="s">
        <v>87</v>
      </c>
      <c r="M13" s="2" t="s">
        <v>42</v>
      </c>
      <c r="O13" s="1" t="str">
        <f>Sheet1!$J$39</f>
        <v>DVT</v>
      </c>
      <c r="P13" s="1" t="b">
        <v>0</v>
      </c>
    </row>
    <row r="14" spans="1:16" x14ac:dyDescent="0.25">
      <c r="A14" s="1">
        <f>Sheet1!$J$46</f>
        <v>0</v>
      </c>
      <c r="B14" s="2" t="s">
        <v>91</v>
      </c>
      <c r="C14" s="1">
        <v>0</v>
      </c>
      <c r="I14" s="1" t="s">
        <v>41</v>
      </c>
      <c r="J14" s="1">
        <f>Sheet1!$I$46</f>
        <v>0</v>
      </c>
      <c r="K14" s="1">
        <f>Sheet1!$I$45</f>
        <v>0.09</v>
      </c>
      <c r="L14" s="1" t="s">
        <v>93</v>
      </c>
      <c r="M14" s="2" t="s">
        <v>42</v>
      </c>
      <c r="O14" s="1" t="str">
        <f>Sheet1!$J$45</f>
        <v>DVT</v>
      </c>
      <c r="P14" s="1" t="b">
        <v>0</v>
      </c>
    </row>
    <row r="15" spans="1:16" x14ac:dyDescent="0.25">
      <c r="A15" s="1">
        <f>Sheet1!$K$32</f>
        <v>0</v>
      </c>
      <c r="B15" s="2" t="s">
        <v>85</v>
      </c>
      <c r="C15" s="1">
        <v>0</v>
      </c>
      <c r="H15" s="1" t="s">
        <v>41</v>
      </c>
      <c r="I15" s="1" t="s">
        <v>41</v>
      </c>
      <c r="J15" s="1">
        <f>Sheet1!$J$32</f>
        <v>0</v>
      </c>
      <c r="K15" s="1">
        <f>Sheet1!$J$31</f>
        <v>1</v>
      </c>
      <c r="L15" s="1" t="s">
        <v>51</v>
      </c>
      <c r="M15" s="2" t="s">
        <v>42</v>
      </c>
      <c r="P15" s="1" t="b">
        <v>0</v>
      </c>
    </row>
    <row r="16" spans="1:16" x14ac:dyDescent="0.25">
      <c r="A16" s="1">
        <f>Sheet1!$K$38</f>
        <v>0</v>
      </c>
      <c r="B16" s="2" t="s">
        <v>85</v>
      </c>
      <c r="C16" s="1">
        <v>0</v>
      </c>
      <c r="H16" s="1" t="s">
        <v>41</v>
      </c>
      <c r="I16" s="1" t="s">
        <v>41</v>
      </c>
      <c r="J16" s="1">
        <f>Sheet1!$J$38</f>
        <v>0</v>
      </c>
      <c r="K16" s="1">
        <f>Sheet1!$J$37</f>
        <v>0.03</v>
      </c>
      <c r="L16" s="1" t="s">
        <v>69</v>
      </c>
      <c r="M16" s="2" t="s">
        <v>42</v>
      </c>
      <c r="P16" s="1" t="b">
        <v>0</v>
      </c>
    </row>
    <row r="17" spans="1:16" x14ac:dyDescent="0.25">
      <c r="A17" s="1">
        <f>Sheet1!$K$42</f>
        <v>0</v>
      </c>
      <c r="B17" s="2" t="s">
        <v>86</v>
      </c>
      <c r="C17" s="1">
        <v>0</v>
      </c>
      <c r="H17" s="1" t="s">
        <v>41</v>
      </c>
      <c r="I17" s="1" t="s">
        <v>41</v>
      </c>
      <c r="J17" s="1">
        <f>Sheet1!$J$42</f>
        <v>0</v>
      </c>
      <c r="K17" s="1">
        <f>Sheet1!$J$41</f>
        <v>0.97</v>
      </c>
      <c r="L17" s="1" t="s">
        <v>69</v>
      </c>
      <c r="M17" s="2" t="s">
        <v>42</v>
      </c>
      <c r="P17" s="1" t="b">
        <v>0</v>
      </c>
    </row>
    <row r="18" spans="1:16" x14ac:dyDescent="0.25">
      <c r="A18" s="1">
        <f>Sheet1!$K$44</f>
        <v>0</v>
      </c>
      <c r="B18" s="2" t="s">
        <v>85</v>
      </c>
      <c r="C18" s="1">
        <v>0</v>
      </c>
      <c r="H18" s="1" t="s">
        <v>41</v>
      </c>
      <c r="I18" s="1" t="s">
        <v>41</v>
      </c>
      <c r="J18" s="1">
        <f>Sheet1!$J$44</f>
        <v>0</v>
      </c>
      <c r="K18" s="1">
        <f>Sheet1!$J$43</f>
        <v>0.4</v>
      </c>
      <c r="L18" s="1" t="s">
        <v>58</v>
      </c>
      <c r="M18" s="2" t="s">
        <v>42</v>
      </c>
      <c r="P18" s="1" t="b">
        <v>0</v>
      </c>
    </row>
    <row r="19" spans="1:16" x14ac:dyDescent="0.25">
      <c r="A19" s="1">
        <f>Sheet1!$K$48</f>
        <v>0</v>
      </c>
      <c r="B19" s="2" t="s">
        <v>86</v>
      </c>
      <c r="C19" s="1">
        <v>0</v>
      </c>
      <c r="H19" s="1" t="s">
        <v>41</v>
      </c>
      <c r="I19" s="1" t="s">
        <v>41</v>
      </c>
      <c r="J19" s="1">
        <f>Sheet1!$J$48</f>
        <v>0</v>
      </c>
      <c r="K19" s="1">
        <f>Sheet1!$J$47</f>
        <v>0.6</v>
      </c>
      <c r="L19" s="1" t="s">
        <v>58</v>
      </c>
      <c r="M19" s="2" t="s">
        <v>42</v>
      </c>
      <c r="P19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81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_xll.PTreeEvaluate5(B3,$L$11:$L$17,$J$11:$J$17,$K$11:$K$17,$N$11:$N$17,$G$11:$G$17,,L1)</f>
        <v>7126661</v>
      </c>
    </row>
    <row r="3" spans="1:16" x14ac:dyDescent="0.25">
      <c r="A3" s="1" t="s">
        <v>2</v>
      </c>
      <c r="B3" s="1" t="s">
        <v>80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7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Sheet1!$I$17</f>
        <v>0</v>
      </c>
      <c r="B11" s="1" t="str">
        <f>B1</f>
        <v>Doppler</v>
      </c>
      <c r="C11" s="1">
        <v>0</v>
      </c>
      <c r="I11" s="1" t="s">
        <v>41</v>
      </c>
      <c r="J11" s="1">
        <f>Sheet1!$H$17</f>
        <v>0</v>
      </c>
      <c r="K11" s="1">
        <f>Sheet1!$H$16</f>
        <v>0</v>
      </c>
      <c r="L11" s="1" t="s">
        <v>48</v>
      </c>
      <c r="M11" s="2" t="s">
        <v>42</v>
      </c>
      <c r="O11" s="1" t="str">
        <f>Sheet1!$I$16</f>
        <v>Result</v>
      </c>
      <c r="P11" s="1" t="b">
        <v>0</v>
      </c>
    </row>
    <row r="12" spans="1:16" x14ac:dyDescent="0.25">
      <c r="A12" s="1">
        <f>Sheet1!$J$13</f>
        <v>0</v>
      </c>
      <c r="B12" s="2" t="s">
        <v>83</v>
      </c>
      <c r="C12" s="1">
        <v>0</v>
      </c>
      <c r="I12" s="1" t="s">
        <v>41</v>
      </c>
      <c r="J12" s="1">
        <f>Sheet1!$I$13</f>
        <v>0</v>
      </c>
      <c r="K12" s="1">
        <f>Sheet1!$I$12</f>
        <v>0.41599999999999998</v>
      </c>
      <c r="L12" s="1" t="s">
        <v>52</v>
      </c>
      <c r="M12" s="2" t="s">
        <v>42</v>
      </c>
      <c r="O12" s="1" t="str">
        <f>Sheet1!$J$12</f>
        <v>DVT</v>
      </c>
      <c r="P12" s="1" t="b">
        <v>0</v>
      </c>
    </row>
    <row r="13" spans="1:16" x14ac:dyDescent="0.25">
      <c r="A13" s="1">
        <f>Sheet1!$J$21</f>
        <v>0</v>
      </c>
      <c r="B13" s="2" t="s">
        <v>84</v>
      </c>
      <c r="C13" s="1">
        <v>0</v>
      </c>
      <c r="I13" s="1" t="s">
        <v>41</v>
      </c>
      <c r="J13" s="1">
        <f>Sheet1!$I$21</f>
        <v>0</v>
      </c>
      <c r="K13" s="1">
        <f>Sheet1!$I$20</f>
        <v>0.58399999999999996</v>
      </c>
      <c r="L13" s="1" t="s">
        <v>87</v>
      </c>
      <c r="M13" s="2" t="s">
        <v>42</v>
      </c>
      <c r="O13" s="1" t="str">
        <f>Sheet1!$J$20</f>
        <v>DVT</v>
      </c>
      <c r="P13" s="1" t="b">
        <v>0</v>
      </c>
    </row>
    <row r="14" spans="1:16" x14ac:dyDescent="0.25">
      <c r="A14" s="1">
        <f>Sheet1!$K$11</f>
        <v>0</v>
      </c>
      <c r="B14" s="2" t="s">
        <v>85</v>
      </c>
      <c r="C14" s="1">
        <v>0</v>
      </c>
      <c r="H14" s="1" t="s">
        <v>41</v>
      </c>
      <c r="I14" s="1" t="s">
        <v>41</v>
      </c>
      <c r="J14" s="1">
        <f>Sheet1!$J$11</f>
        <v>0</v>
      </c>
      <c r="K14" s="1">
        <f>Sheet1!$J$10</f>
        <v>0.79800000000000004</v>
      </c>
      <c r="L14" s="1" t="s">
        <v>51</v>
      </c>
      <c r="M14" s="2" t="s">
        <v>42</v>
      </c>
      <c r="P14" s="1" t="b">
        <v>0</v>
      </c>
    </row>
    <row r="15" spans="1:16" x14ac:dyDescent="0.25">
      <c r="A15" s="1">
        <f>Sheet1!$K$15</f>
        <v>0</v>
      </c>
      <c r="B15" s="2" t="s">
        <v>86</v>
      </c>
      <c r="C15" s="1">
        <v>0</v>
      </c>
      <c r="H15" s="1" t="s">
        <v>41</v>
      </c>
      <c r="I15" s="1" t="s">
        <v>41</v>
      </c>
      <c r="J15" s="1">
        <f>Sheet1!$J$15</f>
        <v>0</v>
      </c>
      <c r="K15" s="1">
        <f>Sheet1!$J$14</f>
        <v>0.20200000000000001</v>
      </c>
      <c r="L15" s="1" t="s">
        <v>51</v>
      </c>
      <c r="M15" s="2" t="s">
        <v>42</v>
      </c>
      <c r="P15" s="1" t="b">
        <v>0</v>
      </c>
    </row>
    <row r="16" spans="1:16" x14ac:dyDescent="0.25">
      <c r="A16" s="1">
        <f>Sheet1!$K$19</f>
        <v>0</v>
      </c>
      <c r="B16" s="2" t="s">
        <v>85</v>
      </c>
      <c r="C16" s="1">
        <v>0</v>
      </c>
      <c r="H16" s="1" t="s">
        <v>41</v>
      </c>
      <c r="I16" s="1" t="s">
        <v>41</v>
      </c>
      <c r="J16" s="1">
        <f>Sheet1!$J$19</f>
        <v>0</v>
      </c>
      <c r="K16" s="1">
        <f>Sheet1!$J$18</f>
        <v>0.11600000000000001</v>
      </c>
      <c r="L16" s="1" t="s">
        <v>69</v>
      </c>
      <c r="M16" s="2" t="s">
        <v>42</v>
      </c>
      <c r="P16" s="1" t="b">
        <v>0</v>
      </c>
    </row>
    <row r="17" spans="1:16" x14ac:dyDescent="0.25">
      <c r="A17" s="1">
        <f>Sheet1!$K$23</f>
        <v>0</v>
      </c>
      <c r="B17" s="2" t="s">
        <v>86</v>
      </c>
      <c r="C17" s="1">
        <v>0</v>
      </c>
      <c r="H17" s="1" t="s">
        <v>41</v>
      </c>
      <c r="I17" s="1" t="s">
        <v>41</v>
      </c>
      <c r="J17" s="1">
        <f>Sheet1!$J$23</f>
        <v>0</v>
      </c>
      <c r="K17" s="1">
        <f>Sheet1!$J$22</f>
        <v>0.88400000000000001</v>
      </c>
      <c r="L17" s="1" t="s">
        <v>69</v>
      </c>
      <c r="M17" s="2" t="s">
        <v>42</v>
      </c>
      <c r="P17" s="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79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_xll.PTreeEvaluate5(B3,$L$11:$L$12,$J$11:$J$12,$K$11:$K$12,$N$11:$N$12,$G$11:$G$12,,L1)</f>
        <v>7152388</v>
      </c>
    </row>
    <row r="3" spans="1:16" x14ac:dyDescent="0.25">
      <c r="A3" s="1" t="s">
        <v>2</v>
      </c>
      <c r="B3" s="1" t="s">
        <v>78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2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Sheet1!$B$185</f>
        <v>0</v>
      </c>
      <c r="B11" s="1" t="str">
        <f>B1</f>
        <v>No Harpin and No DVT</v>
      </c>
      <c r="C11" s="1">
        <v>0</v>
      </c>
      <c r="I11" s="1" t="s">
        <v>41</v>
      </c>
      <c r="J11" s="1">
        <f>Sheet1!$A$185</f>
        <v>0</v>
      </c>
      <c r="K11" s="1">
        <f>Sheet1!$A$184</f>
        <v>0</v>
      </c>
      <c r="L11" s="1" t="s">
        <v>75</v>
      </c>
      <c r="M11" s="2" t="s">
        <v>42</v>
      </c>
      <c r="O11" s="1" t="str">
        <f>Sheet1!$B$184</f>
        <v>Chance</v>
      </c>
      <c r="P11" s="1" t="b">
        <v>0</v>
      </c>
    </row>
    <row r="12" spans="1:16" x14ac:dyDescent="0.25">
      <c r="A12" s="1">
        <f>Sheet1!$C$183</f>
        <v>0</v>
      </c>
      <c r="B12" s="2" t="s">
        <v>54</v>
      </c>
      <c r="C12" s="1">
        <v>0</v>
      </c>
      <c r="H12" s="1" t="s">
        <v>41</v>
      </c>
      <c r="I12" s="1" t="s">
        <v>41</v>
      </c>
      <c r="J12" s="1">
        <f>Sheet1!$B$183</f>
        <v>0</v>
      </c>
      <c r="K12" s="1">
        <f>Sheet1!$B$182</f>
        <v>1</v>
      </c>
      <c r="L12" s="1" t="s">
        <v>45</v>
      </c>
      <c r="M12" s="2" t="s">
        <v>42</v>
      </c>
      <c r="P12" s="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77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_xll.PTreeEvaluate5(B3,$L$11:$L$15,$J$11:$J$15,$K$11:$K$15,$N$11:$N$15,$G$11:$G$15,,L1)</f>
        <v>7178115</v>
      </c>
    </row>
    <row r="3" spans="1:16" x14ac:dyDescent="0.25">
      <c r="A3" s="1" t="s">
        <v>2</v>
      </c>
      <c r="B3" s="1" t="s">
        <v>76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5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Sheet1!$B$171</f>
        <v>0</v>
      </c>
      <c r="B11" s="1" t="str">
        <f>B1</f>
        <v>No Harpin and DVT</v>
      </c>
      <c r="C11" s="1">
        <v>0</v>
      </c>
      <c r="I11" s="1" t="s">
        <v>41</v>
      </c>
      <c r="J11" s="1">
        <f>Sheet1!$A$171</f>
        <v>0</v>
      </c>
      <c r="K11" s="1">
        <f>Sheet1!$A$170</f>
        <v>0</v>
      </c>
      <c r="L11" s="1" t="s">
        <v>48</v>
      </c>
      <c r="M11" s="2" t="s">
        <v>42</v>
      </c>
      <c r="O11" s="1" t="str">
        <f>Sheet1!$B$170</f>
        <v>PE chance</v>
      </c>
      <c r="P11" s="1" t="b">
        <v>0</v>
      </c>
    </row>
    <row r="12" spans="1:16" x14ac:dyDescent="0.25">
      <c r="A12" s="1">
        <f>Sheet1!$C$167</f>
        <v>0</v>
      </c>
      <c r="B12" s="2" t="s">
        <v>60</v>
      </c>
      <c r="C12" s="1">
        <v>0</v>
      </c>
      <c r="I12" s="1" t="s">
        <v>41</v>
      </c>
      <c r="J12" s="1">
        <f>Sheet1!$B$167</f>
        <v>0</v>
      </c>
      <c r="K12" s="1">
        <f>Sheet1!$B$166</f>
        <v>0.5</v>
      </c>
      <c r="L12" s="1" t="s">
        <v>52</v>
      </c>
      <c r="M12" s="2" t="s">
        <v>42</v>
      </c>
      <c r="O12" s="1" t="str">
        <f>Sheet1!$C$166</f>
        <v>PE outcome</v>
      </c>
      <c r="P12" s="1" t="b">
        <v>0</v>
      </c>
    </row>
    <row r="13" spans="1:16" x14ac:dyDescent="0.25">
      <c r="A13" s="1">
        <f>Sheet1!$C$173</f>
        <v>0</v>
      </c>
      <c r="B13" s="2" t="s">
        <v>54</v>
      </c>
      <c r="C13" s="1">
        <v>0</v>
      </c>
      <c r="H13" s="1" t="s">
        <v>41</v>
      </c>
      <c r="I13" s="1" t="s">
        <v>41</v>
      </c>
      <c r="J13" s="1">
        <f>Sheet1!$B$173</f>
        <v>0</v>
      </c>
      <c r="K13" s="1">
        <f>Sheet1!$B$172</f>
        <v>0.5</v>
      </c>
      <c r="L13" s="1" t="s">
        <v>45</v>
      </c>
      <c r="M13" s="2" t="s">
        <v>42</v>
      </c>
      <c r="P13" s="1" t="b">
        <v>0</v>
      </c>
    </row>
    <row r="14" spans="1:16" x14ac:dyDescent="0.25">
      <c r="A14" s="1">
        <f>Sheet1!$D$165</f>
        <v>0</v>
      </c>
      <c r="B14" s="2" t="s">
        <v>56</v>
      </c>
      <c r="C14" s="1">
        <v>0</v>
      </c>
      <c r="H14" s="1" t="s">
        <v>41</v>
      </c>
      <c r="I14" s="1" t="s">
        <v>41</v>
      </c>
      <c r="J14" s="1">
        <f>Sheet1!$C$165</f>
        <v>0</v>
      </c>
      <c r="K14" s="1">
        <f>Sheet1!$C$164</f>
        <v>0.25</v>
      </c>
      <c r="L14" s="1" t="s">
        <v>51</v>
      </c>
      <c r="M14" s="2" t="s">
        <v>42</v>
      </c>
      <c r="P14" s="1" t="b">
        <v>0</v>
      </c>
    </row>
    <row r="15" spans="1:16" x14ac:dyDescent="0.25">
      <c r="A15" s="1">
        <f>Sheet1!$D$169</f>
        <v>0</v>
      </c>
      <c r="B15" s="2" t="s">
        <v>54</v>
      </c>
      <c r="C15" s="1">
        <v>0</v>
      </c>
      <c r="H15" s="1" t="s">
        <v>41</v>
      </c>
      <c r="I15" s="1" t="s">
        <v>41</v>
      </c>
      <c r="J15" s="1">
        <f>Sheet1!$C$169</f>
        <v>0</v>
      </c>
      <c r="K15" s="1">
        <f>Sheet1!$C$168</f>
        <v>0.75</v>
      </c>
      <c r="L15" s="1" t="s">
        <v>51</v>
      </c>
      <c r="M15" s="2" t="s">
        <v>42</v>
      </c>
      <c r="P15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74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_xll.PTreeEvaluate5(B3,$L$11:$L$16,$J$11:$J$16,$K$11:$K$16,$N$11:$N$16,$G$11:$G$16,,L1)</f>
        <v>7281026</v>
      </c>
    </row>
    <row r="3" spans="1:16" x14ac:dyDescent="0.25">
      <c r="A3" s="1" t="s">
        <v>2</v>
      </c>
      <c r="B3" s="1" t="s">
        <v>73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6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Sheet1!$B$118</f>
        <v>0</v>
      </c>
      <c r="B11" s="1" t="str">
        <f>B1</f>
        <v>Harpin and no DVT</v>
      </c>
      <c r="C11" s="1">
        <v>0</v>
      </c>
      <c r="I11" s="1" t="s">
        <v>41</v>
      </c>
      <c r="J11" s="1">
        <f>Sheet1!$A$118</f>
        <v>0</v>
      </c>
      <c r="K11" s="1">
        <f>Sheet1!$A$117</f>
        <v>0</v>
      </c>
      <c r="L11" s="1" t="s">
        <v>48</v>
      </c>
      <c r="M11" s="2" t="s">
        <v>42</v>
      </c>
      <c r="O11" s="1" t="str">
        <f>Sheet1!$B$117</f>
        <v>CVA chance</v>
      </c>
      <c r="P11" s="1" t="b">
        <v>0</v>
      </c>
    </row>
    <row r="12" spans="1:16" x14ac:dyDescent="0.25">
      <c r="A12" s="1">
        <f>Sheet1!$C$112</f>
        <v>0</v>
      </c>
      <c r="B12" s="2" t="s">
        <v>46</v>
      </c>
      <c r="C12" s="1">
        <v>0</v>
      </c>
      <c r="I12" s="1" t="s">
        <v>41</v>
      </c>
      <c r="J12" s="1">
        <f>Sheet1!$B$112</f>
        <v>0</v>
      </c>
      <c r="K12" s="1">
        <f>Sheet1!$B$111</f>
        <v>0.01</v>
      </c>
      <c r="L12" s="1" t="s">
        <v>53</v>
      </c>
      <c r="M12" s="2" t="s">
        <v>42</v>
      </c>
      <c r="O12" s="1" t="str">
        <f>Sheet1!$C$111</f>
        <v>CVA outcome</v>
      </c>
      <c r="P12" s="1" t="b">
        <v>0</v>
      </c>
    </row>
    <row r="13" spans="1:16" x14ac:dyDescent="0.25">
      <c r="A13" s="1">
        <f>Sheet1!$C$120</f>
        <v>0</v>
      </c>
      <c r="B13" s="2" t="s">
        <v>54</v>
      </c>
      <c r="C13" s="1">
        <v>0</v>
      </c>
      <c r="H13" s="1" t="s">
        <v>41</v>
      </c>
      <c r="I13" s="1" t="s">
        <v>41</v>
      </c>
      <c r="J13" s="1">
        <f>Sheet1!$B$120</f>
        <v>0</v>
      </c>
      <c r="K13" s="1">
        <f>Sheet1!$B$119</f>
        <v>0.99</v>
      </c>
      <c r="L13" s="1" t="s">
        <v>45</v>
      </c>
      <c r="M13" s="2" t="s">
        <v>42</v>
      </c>
      <c r="P13" s="1" t="b">
        <v>0</v>
      </c>
    </row>
    <row r="14" spans="1:16" x14ac:dyDescent="0.25">
      <c r="A14" s="1">
        <f>Sheet1!$D$110</f>
        <v>0</v>
      </c>
      <c r="B14" s="2" t="s">
        <v>54</v>
      </c>
      <c r="C14" s="1">
        <v>0</v>
      </c>
      <c r="H14" s="1" t="s">
        <v>41</v>
      </c>
      <c r="I14" s="1" t="s">
        <v>41</v>
      </c>
      <c r="J14" s="1">
        <f>Sheet1!$C$110</f>
        <v>0</v>
      </c>
      <c r="K14" s="1">
        <f>Sheet1!$C$109</f>
        <v>0.36</v>
      </c>
      <c r="L14" s="1" t="s">
        <v>51</v>
      </c>
      <c r="M14" s="2" t="s">
        <v>42</v>
      </c>
      <c r="P14" s="1" t="b">
        <v>0</v>
      </c>
    </row>
    <row r="15" spans="1:16" x14ac:dyDescent="0.25">
      <c r="A15" s="1">
        <f>Sheet1!$D$114</f>
        <v>0</v>
      </c>
      <c r="B15" s="2" t="s">
        <v>55</v>
      </c>
      <c r="C15" s="1">
        <v>0</v>
      </c>
      <c r="H15" s="1" t="s">
        <v>41</v>
      </c>
      <c r="I15" s="1" t="s">
        <v>41</v>
      </c>
      <c r="J15" s="1">
        <f>Sheet1!$C$114</f>
        <v>0</v>
      </c>
      <c r="K15" s="1">
        <f>Sheet1!$C$113</f>
        <v>0.54</v>
      </c>
      <c r="L15" s="1" t="s">
        <v>51</v>
      </c>
      <c r="M15" s="2" t="s">
        <v>42</v>
      </c>
      <c r="P15" s="1" t="b">
        <v>0</v>
      </c>
    </row>
    <row r="16" spans="1:16" x14ac:dyDescent="0.25">
      <c r="A16" s="1">
        <f>Sheet1!$D$116</f>
        <v>0</v>
      </c>
      <c r="B16" s="2" t="s">
        <v>56</v>
      </c>
      <c r="C16" s="1">
        <v>0</v>
      </c>
      <c r="H16" s="1" t="s">
        <v>41</v>
      </c>
      <c r="I16" s="1" t="s">
        <v>41</v>
      </c>
      <c r="J16" s="1">
        <f>Sheet1!$C$116</f>
        <v>0</v>
      </c>
      <c r="K16" s="1">
        <f>Sheet1!$C$115</f>
        <v>0.1</v>
      </c>
      <c r="L16" s="1" t="s">
        <v>51</v>
      </c>
      <c r="M16" s="2" t="s">
        <v>42</v>
      </c>
      <c r="P16" s="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44</v>
      </c>
      <c r="E1" s="1" t="s">
        <v>8</v>
      </c>
      <c r="F1" s="1">
        <v>3</v>
      </c>
      <c r="H1" s="1" t="s">
        <v>14</v>
      </c>
      <c r="I1" s="2" t="s">
        <v>40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Sheet1!#REF!</f>
        <v>#REF!</v>
      </c>
      <c r="E2" s="1" t="s">
        <v>9</v>
      </c>
      <c r="F2" s="1">
        <f>_xll.PTreeEvaluate5(B3,$L$11:$L$28,$J$11:$J$28,$K$11:$K$28,$N$11:$N$28,$G$11:$G$28,,L1)</f>
        <v>7255297</v>
      </c>
    </row>
    <row r="3" spans="1:16" x14ac:dyDescent="0.25">
      <c r="A3" s="1" t="s">
        <v>2</v>
      </c>
      <c r="B3" s="1" t="s">
        <v>43</v>
      </c>
      <c r="E3" s="1" t="s">
        <v>10</v>
      </c>
      <c r="F3" s="2" t="s">
        <v>36</v>
      </c>
      <c r="H3" s="1" t="s">
        <v>15</v>
      </c>
      <c r="I3" s="3" t="s">
        <v>38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37</v>
      </c>
      <c r="H4" s="1" t="s">
        <v>16</v>
      </c>
      <c r="I4" s="2" t="s">
        <v>39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37</v>
      </c>
      <c r="H5" s="1" t="s">
        <v>17</v>
      </c>
      <c r="I5" s="3" t="s">
        <v>38</v>
      </c>
    </row>
    <row r="6" spans="1:16" x14ac:dyDescent="0.25">
      <c r="A6" s="1" t="s">
        <v>5</v>
      </c>
      <c r="E6" s="1" t="s">
        <v>13</v>
      </c>
      <c r="F6" s="2" t="s">
        <v>36</v>
      </c>
      <c r="H6" s="1" t="s">
        <v>18</v>
      </c>
      <c r="I6" s="2" t="s">
        <v>39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18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Sheet1!$B$76</f>
        <v>0</v>
      </c>
      <c r="B11" s="1" t="str">
        <f>B1</f>
        <v>Harpin and DVT</v>
      </c>
      <c r="C11" s="1">
        <v>0</v>
      </c>
      <c r="I11" s="1" t="s">
        <v>41</v>
      </c>
      <c r="J11" s="1">
        <f>Sheet1!$A$76</f>
        <v>0</v>
      </c>
      <c r="K11" s="1">
        <f>Sheet1!$A$75</f>
        <v>0</v>
      </c>
      <c r="L11" s="1" t="s">
        <v>48</v>
      </c>
      <c r="M11" s="2" t="s">
        <v>42</v>
      </c>
      <c r="O11" s="1" t="str">
        <f>Sheet1!$B$75</f>
        <v>CVA chance</v>
      </c>
      <c r="P11" s="1" t="b">
        <v>0</v>
      </c>
    </row>
    <row r="12" spans="1:16" x14ac:dyDescent="0.25">
      <c r="A12" s="1">
        <f>Sheet1!$C$62</f>
        <v>0</v>
      </c>
      <c r="B12" s="2" t="s">
        <v>46</v>
      </c>
      <c r="C12" s="1">
        <v>0</v>
      </c>
      <c r="I12" s="1" t="s">
        <v>41</v>
      </c>
      <c r="J12" s="1">
        <f>Sheet1!$B$62</f>
        <v>0</v>
      </c>
      <c r="K12" s="1">
        <f>Sheet1!$B$61</f>
        <v>0.01</v>
      </c>
      <c r="L12" s="1" t="s">
        <v>53</v>
      </c>
      <c r="M12" s="2" t="s">
        <v>42</v>
      </c>
      <c r="O12" s="1" t="str">
        <f>Sheet1!$C$61</f>
        <v>CVA outcome</v>
      </c>
      <c r="P12" s="1" t="b">
        <v>0</v>
      </c>
    </row>
    <row r="13" spans="1:16" x14ac:dyDescent="0.25">
      <c r="A13" s="1">
        <f>Sheet1!$C$84</f>
        <v>0</v>
      </c>
      <c r="B13" s="2" t="s">
        <v>47</v>
      </c>
      <c r="C13" s="1">
        <v>0</v>
      </c>
      <c r="I13" s="1" t="s">
        <v>41</v>
      </c>
      <c r="J13" s="1">
        <f>Sheet1!$B$84</f>
        <v>0</v>
      </c>
      <c r="K13" s="1">
        <f>Sheet1!$B$83</f>
        <v>0.99</v>
      </c>
      <c r="L13" s="1" t="s">
        <v>70</v>
      </c>
      <c r="M13" s="2" t="s">
        <v>42</v>
      </c>
      <c r="O13" s="1" t="str">
        <f>Sheet1!$C$83</f>
        <v>PE chance</v>
      </c>
      <c r="P13" s="1" t="b">
        <v>0</v>
      </c>
    </row>
    <row r="14" spans="1:16" x14ac:dyDescent="0.25">
      <c r="A14" s="1">
        <f>Sheet1!$D$58</f>
        <v>0</v>
      </c>
      <c r="B14" s="2" t="s">
        <v>54</v>
      </c>
      <c r="C14" s="1">
        <v>0</v>
      </c>
      <c r="I14" s="1" t="s">
        <v>41</v>
      </c>
      <c r="J14" s="1">
        <f>Sheet1!$C$58</f>
        <v>0</v>
      </c>
      <c r="K14" s="1">
        <f>Sheet1!$C$57</f>
        <v>0.36</v>
      </c>
      <c r="L14" s="1" t="s">
        <v>59</v>
      </c>
      <c r="M14" s="2" t="s">
        <v>42</v>
      </c>
      <c r="O14" s="1" t="str">
        <f>Sheet1!$D$57</f>
        <v>PE chance</v>
      </c>
      <c r="P14" s="1" t="b">
        <v>0</v>
      </c>
    </row>
    <row r="15" spans="1:16" x14ac:dyDescent="0.25">
      <c r="A15" s="1">
        <f>Sheet1!$D$70</f>
        <v>0</v>
      </c>
      <c r="B15" s="2" t="s">
        <v>55</v>
      </c>
      <c r="C15" s="1">
        <v>0</v>
      </c>
      <c r="I15" s="1" t="s">
        <v>41</v>
      </c>
      <c r="J15" s="1">
        <f>Sheet1!$C$70</f>
        <v>0</v>
      </c>
      <c r="K15" s="1">
        <f>Sheet1!$C$69</f>
        <v>0.54</v>
      </c>
      <c r="L15" s="1" t="s">
        <v>66</v>
      </c>
      <c r="M15" s="2" t="s">
        <v>42</v>
      </c>
      <c r="O15" s="1" t="str">
        <f>Sheet1!$D$69</f>
        <v>PE chance</v>
      </c>
      <c r="P15" s="1" t="b">
        <v>0</v>
      </c>
    </row>
    <row r="16" spans="1:16" x14ac:dyDescent="0.25">
      <c r="A16" s="1">
        <f>Sheet1!$D$74</f>
        <v>0</v>
      </c>
      <c r="B16" s="2" t="s">
        <v>56</v>
      </c>
      <c r="C16" s="1">
        <v>0</v>
      </c>
      <c r="H16" s="1" t="s">
        <v>41</v>
      </c>
      <c r="I16" s="1" t="s">
        <v>41</v>
      </c>
      <c r="J16" s="1">
        <f>Sheet1!$C$74</f>
        <v>0</v>
      </c>
      <c r="K16" s="1">
        <f>Sheet1!$C$73</f>
        <v>0.1</v>
      </c>
      <c r="L16" s="1" t="s">
        <v>51</v>
      </c>
      <c r="M16" s="2" t="s">
        <v>42</v>
      </c>
      <c r="P16" s="1" t="b">
        <v>0</v>
      </c>
    </row>
    <row r="17" spans="1:16" x14ac:dyDescent="0.25">
      <c r="A17" s="1">
        <f>Sheet1!$E$54</f>
        <v>0</v>
      </c>
      <c r="B17" s="2" t="s">
        <v>60</v>
      </c>
      <c r="C17" s="1">
        <v>0</v>
      </c>
      <c r="I17" s="1" t="s">
        <v>41</v>
      </c>
      <c r="J17" s="1">
        <f>Sheet1!$D$54</f>
        <v>0</v>
      </c>
      <c r="K17" s="1">
        <f>Sheet1!$D$53</f>
        <v>0.16</v>
      </c>
      <c r="L17" s="1" t="s">
        <v>64</v>
      </c>
      <c r="M17" s="2" t="s">
        <v>42</v>
      </c>
      <c r="O17" s="1" t="str">
        <f>Sheet1!$E$53</f>
        <v>PE outcome</v>
      </c>
      <c r="P17" s="1" t="b">
        <v>0</v>
      </c>
    </row>
    <row r="18" spans="1:16" x14ac:dyDescent="0.25">
      <c r="A18" s="1">
        <f>Sheet1!$E$60</f>
        <v>0</v>
      </c>
      <c r="B18" s="2" t="s">
        <v>54</v>
      </c>
      <c r="C18" s="1">
        <v>0</v>
      </c>
      <c r="H18" s="1" t="s">
        <v>41</v>
      </c>
      <c r="I18" s="1" t="s">
        <v>41</v>
      </c>
      <c r="J18" s="1">
        <f>Sheet1!$D$60</f>
        <v>0</v>
      </c>
      <c r="K18" s="1">
        <f>Sheet1!$D$59</f>
        <v>0.84</v>
      </c>
      <c r="L18" s="1" t="s">
        <v>58</v>
      </c>
      <c r="M18" s="2" t="s">
        <v>42</v>
      </c>
      <c r="P18" s="1" t="b">
        <v>0</v>
      </c>
    </row>
    <row r="19" spans="1:16" x14ac:dyDescent="0.25">
      <c r="A19" s="1">
        <f>Sheet1!$F$52</f>
        <v>0</v>
      </c>
      <c r="B19" s="2" t="s">
        <v>56</v>
      </c>
      <c r="C19" s="1">
        <v>0</v>
      </c>
      <c r="H19" s="1" t="s">
        <v>41</v>
      </c>
      <c r="I19" s="1" t="s">
        <v>41</v>
      </c>
      <c r="J19" s="1">
        <f>Sheet1!$E$52</f>
        <v>0</v>
      </c>
      <c r="K19" s="1">
        <f>Sheet1!$E$51</f>
        <v>0.01</v>
      </c>
      <c r="L19" s="1" t="s">
        <v>63</v>
      </c>
      <c r="M19" s="2" t="s">
        <v>42</v>
      </c>
      <c r="P19" s="1" t="b">
        <v>0</v>
      </c>
    </row>
    <row r="20" spans="1:16" x14ac:dyDescent="0.25">
      <c r="A20" s="1">
        <f>Sheet1!$F$56</f>
        <v>0</v>
      </c>
      <c r="B20" s="2" t="s">
        <v>54</v>
      </c>
      <c r="C20" s="1">
        <v>0</v>
      </c>
      <c r="H20" s="1" t="s">
        <v>41</v>
      </c>
      <c r="I20" s="1" t="s">
        <v>41</v>
      </c>
      <c r="J20" s="1">
        <f>Sheet1!$E$56</f>
        <v>0</v>
      </c>
      <c r="K20" s="1">
        <f>Sheet1!$E$55</f>
        <v>0.99</v>
      </c>
      <c r="L20" s="1" t="s">
        <v>63</v>
      </c>
      <c r="M20" s="2" t="s">
        <v>42</v>
      </c>
      <c r="P20" s="1" t="b">
        <v>0</v>
      </c>
    </row>
    <row r="21" spans="1:16" x14ac:dyDescent="0.25">
      <c r="A21" s="1">
        <f>Sheet1!$E$66</f>
        <v>0</v>
      </c>
      <c r="B21" s="2" t="s">
        <v>60</v>
      </c>
      <c r="C21" s="1">
        <v>0</v>
      </c>
      <c r="I21" s="1" t="s">
        <v>41</v>
      </c>
      <c r="J21" s="1">
        <f>Sheet1!$D$66</f>
        <v>0</v>
      </c>
      <c r="K21" s="1">
        <f>Sheet1!$D$65</f>
        <v>0.16</v>
      </c>
      <c r="L21" s="1" t="s">
        <v>68</v>
      </c>
      <c r="M21" s="2" t="s">
        <v>42</v>
      </c>
      <c r="O21" s="1" t="str">
        <f>Sheet1!$E$65</f>
        <v>PE outcome</v>
      </c>
      <c r="P21" s="1" t="b">
        <v>0</v>
      </c>
    </row>
    <row r="22" spans="1:16" x14ac:dyDescent="0.25">
      <c r="A22" s="1">
        <f>Sheet1!$E$72</f>
        <v>0</v>
      </c>
      <c r="B22" s="2" t="s">
        <v>55</v>
      </c>
      <c r="C22" s="1">
        <v>0</v>
      </c>
      <c r="H22" s="1" t="s">
        <v>41</v>
      </c>
      <c r="I22" s="1" t="s">
        <v>41</v>
      </c>
      <c r="J22" s="1">
        <f>Sheet1!$D$72</f>
        <v>0</v>
      </c>
      <c r="K22" s="1">
        <f>Sheet1!$D$71</f>
        <v>0.84</v>
      </c>
      <c r="L22" s="1" t="s">
        <v>65</v>
      </c>
      <c r="M22" s="2" t="s">
        <v>42</v>
      </c>
      <c r="P22" s="1" t="b">
        <v>0</v>
      </c>
    </row>
    <row r="23" spans="1:16" x14ac:dyDescent="0.25">
      <c r="A23" s="1">
        <f>Sheet1!$F$64</f>
        <v>0</v>
      </c>
      <c r="B23" s="2" t="s">
        <v>56</v>
      </c>
      <c r="C23" s="1">
        <v>0</v>
      </c>
      <c r="H23" s="1" t="s">
        <v>41</v>
      </c>
      <c r="I23" s="1" t="s">
        <v>41</v>
      </c>
      <c r="J23" s="1">
        <f>Sheet1!$E$64</f>
        <v>0</v>
      </c>
      <c r="K23" s="1">
        <f>Sheet1!$E$63</f>
        <v>0.01</v>
      </c>
      <c r="L23" s="1" t="s">
        <v>67</v>
      </c>
      <c r="M23" s="2" t="s">
        <v>42</v>
      </c>
      <c r="P23" s="1" t="b">
        <v>0</v>
      </c>
    </row>
    <row r="24" spans="1:16" x14ac:dyDescent="0.25">
      <c r="A24" s="1">
        <f>Sheet1!$F$68</f>
        <v>0</v>
      </c>
      <c r="B24" s="2" t="s">
        <v>55</v>
      </c>
      <c r="C24" s="1">
        <v>0</v>
      </c>
      <c r="H24" s="1" t="s">
        <v>41</v>
      </c>
      <c r="I24" s="1" t="s">
        <v>41</v>
      </c>
      <c r="J24" s="1">
        <f>Sheet1!$E$68</f>
        <v>0</v>
      </c>
      <c r="K24" s="1">
        <f>Sheet1!$E$67</f>
        <v>0.99</v>
      </c>
      <c r="L24" s="1" t="s">
        <v>67</v>
      </c>
      <c r="M24" s="2" t="s">
        <v>42</v>
      </c>
      <c r="P24" s="1" t="b">
        <v>0</v>
      </c>
    </row>
    <row r="25" spans="1:16" x14ac:dyDescent="0.25">
      <c r="A25" s="1">
        <f>Sheet1!$D$80</f>
        <v>0</v>
      </c>
      <c r="B25" s="2" t="s">
        <v>60</v>
      </c>
      <c r="C25" s="1">
        <v>0</v>
      </c>
      <c r="I25" s="1" t="s">
        <v>41</v>
      </c>
      <c r="J25" s="1">
        <f>Sheet1!$C$80</f>
        <v>0</v>
      </c>
      <c r="K25" s="1">
        <f>Sheet1!$C$79</f>
        <v>0.16</v>
      </c>
      <c r="L25" s="1" t="s">
        <v>72</v>
      </c>
      <c r="M25" s="2" t="s">
        <v>42</v>
      </c>
      <c r="O25" s="1" t="str">
        <f>Sheet1!$D$79</f>
        <v>PE outcome</v>
      </c>
      <c r="P25" s="1" t="b">
        <v>0</v>
      </c>
    </row>
    <row r="26" spans="1:16" x14ac:dyDescent="0.25">
      <c r="A26" s="1">
        <f>Sheet1!$D$86</f>
        <v>0</v>
      </c>
      <c r="B26" s="2" t="s">
        <v>54</v>
      </c>
      <c r="C26" s="1">
        <v>0</v>
      </c>
      <c r="H26" s="1" t="s">
        <v>41</v>
      </c>
      <c r="I26" s="1" t="s">
        <v>41</v>
      </c>
      <c r="J26" s="1">
        <f>Sheet1!$C$86</f>
        <v>0</v>
      </c>
      <c r="K26" s="1">
        <f>Sheet1!$C$85</f>
        <v>0.84</v>
      </c>
      <c r="L26" s="1" t="s">
        <v>69</v>
      </c>
      <c r="M26" s="2" t="s">
        <v>42</v>
      </c>
      <c r="P26" s="1" t="b">
        <v>0</v>
      </c>
    </row>
    <row r="27" spans="1:16" x14ac:dyDescent="0.25">
      <c r="A27" s="1">
        <f>Sheet1!$E$78</f>
        <v>0</v>
      </c>
      <c r="B27" s="2" t="s">
        <v>56</v>
      </c>
      <c r="C27" s="1">
        <v>0</v>
      </c>
      <c r="H27" s="1" t="s">
        <v>41</v>
      </c>
      <c r="I27" s="1" t="s">
        <v>41</v>
      </c>
      <c r="J27" s="1">
        <f>Sheet1!$D$78</f>
        <v>0</v>
      </c>
      <c r="K27" s="1">
        <f>Sheet1!$D$77</f>
        <v>0.01</v>
      </c>
      <c r="L27" s="1" t="s">
        <v>71</v>
      </c>
      <c r="M27" s="2" t="s">
        <v>42</v>
      </c>
      <c r="P27" s="1" t="b">
        <v>0</v>
      </c>
    </row>
    <row r="28" spans="1:16" x14ac:dyDescent="0.25">
      <c r="A28" s="1">
        <f>Sheet1!$E$82</f>
        <v>0</v>
      </c>
      <c r="B28" s="2" t="s">
        <v>54</v>
      </c>
      <c r="C28" s="1">
        <v>0</v>
      </c>
      <c r="H28" s="1" t="s">
        <v>41</v>
      </c>
      <c r="I28" s="1" t="s">
        <v>41</v>
      </c>
      <c r="J28" s="1">
        <f>Sheet1!$D$82</f>
        <v>0</v>
      </c>
      <c r="K28" s="1">
        <f>Sheet1!$D$81</f>
        <v>0.99</v>
      </c>
      <c r="L28" s="1" t="s">
        <v>71</v>
      </c>
      <c r="M28" s="2" t="s">
        <v>42</v>
      </c>
      <c r="P2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treeCalc_8</vt:lpstr>
      <vt:lpstr>treeCalc_7</vt:lpstr>
      <vt:lpstr>treeCalc_6</vt:lpstr>
      <vt:lpstr>treeCalc_5</vt:lpstr>
      <vt:lpstr>treeCalc_4</vt:lpstr>
      <vt:lpstr>treeCalc_3</vt:lpstr>
      <vt:lpstr>treeCalc_2</vt:lpstr>
      <vt:lpstr>treeCalc_1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Chenhao</dc:creator>
  <cp:lastModifiedBy>Zheng Chenhao</cp:lastModifiedBy>
  <dcterms:created xsi:type="dcterms:W3CDTF">2016-03-24T19:49:13Z</dcterms:created>
  <dcterms:modified xsi:type="dcterms:W3CDTF">2016-03-24T21:24:22Z</dcterms:modified>
</cp:coreProperties>
</file>