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4"/>
  </bookViews>
  <sheets>
    <sheet name="Sensitivity Report 1" sheetId="5" r:id="rId1"/>
    <sheet name="Base" sheetId="1" r:id="rId2"/>
    <sheet name="Column Generator" sheetId="3" r:id="rId3"/>
    <sheet name="Sensitivity Report 2" sheetId="6" r:id="rId4"/>
    <sheet name="New" sheetId="4" r:id="rId5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4" hidden="1">New!$B$2:$F$2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1" hidden="1">1</definedName>
    <definedName name="solver_drv" localSheetId="2" hidden="1">2</definedName>
    <definedName name="solver_drv" localSheetId="4" hidden="1">2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4" hidden="1">New!$B$2:$F$2</definedName>
    <definedName name="solver_lhs2" localSheetId="1" hidden="1">Base!$B$41</definedName>
    <definedName name="solver_lhs2" localSheetId="2" hidden="1">'Column Generator'!$L$26</definedName>
    <definedName name="solver_lhs2" localSheetId="4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4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1" hidden="1">3</definedName>
    <definedName name="solver_num" localSheetId="2" hidden="1">5</definedName>
    <definedName name="solver_num" localSheetId="4" hidden="1">3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1" hidden="1">Base!$Q$42</definedName>
    <definedName name="solver_opt" localSheetId="2" hidden="1">'Column Generator'!$L$4</definedName>
    <definedName name="solver_opt" localSheetId="4" hidden="1">New!$W$42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1" hidden="1">1</definedName>
    <definedName name="solver_rbv" localSheetId="2" hidden="1">2</definedName>
    <definedName name="solver_rbv" localSheetId="4" hidden="1">2</definedName>
    <definedName name="solver_rel1" localSheetId="1" hidden="1">1</definedName>
    <definedName name="solver_rel1" localSheetId="2" hidden="1">5</definedName>
    <definedName name="solver_rel1" localSheetId="4" hidden="1">1</definedName>
    <definedName name="solver_rel2" localSheetId="1" hidden="1">1</definedName>
    <definedName name="solver_rel2" localSheetId="2" hidden="1">2</definedName>
    <definedName name="solver_rel2" localSheetId="4" hidden="1">1</definedName>
    <definedName name="solver_rel3" localSheetId="1" hidden="1">1</definedName>
    <definedName name="solver_rel3" localSheetId="2" hidden="1">3</definedName>
    <definedName name="solver_rel3" localSheetId="4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4" hidden="1">New!$B$3:$F$3</definedName>
    <definedName name="solver_rhs2" localSheetId="1" hidden="1">Base!$B$42</definedName>
    <definedName name="solver_rhs2" localSheetId="2" hidden="1">'Column Generator'!$L$27</definedName>
    <definedName name="solver_rhs2" localSheetId="4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4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1" hidden="1">1</definedName>
    <definedName name="solver_scl" localSheetId="2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0" i="4" l="1"/>
  <c r="Z39" i="4"/>
  <c r="Y39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24" i="4"/>
  <c r="Y24" i="4"/>
  <c r="S40" i="4"/>
  <c r="T40" i="4"/>
  <c r="R40" i="4"/>
  <c r="R39" i="4"/>
  <c r="Q39" i="4"/>
  <c r="R24" i="4" a="1"/>
  <c r="S26" i="4" s="1"/>
  <c r="R24" i="4"/>
  <c r="S24" i="4"/>
  <c r="T24" i="4"/>
  <c r="R27" i="4"/>
  <c r="S27" i="4"/>
  <c r="R29" i="4"/>
  <c r="S29" i="4"/>
  <c r="T29" i="4"/>
  <c r="R30" i="4"/>
  <c r="T31" i="4"/>
  <c r="R32" i="4"/>
  <c r="S32" i="4"/>
  <c r="T32" i="4"/>
  <c r="S34" i="4"/>
  <c r="R35" i="4"/>
  <c r="S35" i="4"/>
  <c r="T37" i="4"/>
  <c r="R38" i="4"/>
  <c r="C59" i="4"/>
  <c r="C60" i="4" s="1"/>
  <c r="T36" i="4" l="1"/>
  <c r="R34" i="4"/>
  <c r="S31" i="4"/>
  <c r="T28" i="4"/>
  <c r="R26" i="4"/>
  <c r="S36" i="4"/>
  <c r="T33" i="4"/>
  <c r="R31" i="4"/>
  <c r="S28" i="4"/>
  <c r="T25" i="4"/>
  <c r="T38" i="4"/>
  <c r="R36" i="4"/>
  <c r="S33" i="4"/>
  <c r="T30" i="4"/>
  <c r="R28" i="4"/>
  <c r="S25" i="4"/>
  <c r="S38" i="4"/>
  <c r="T35" i="4"/>
  <c r="R33" i="4"/>
  <c r="S30" i="4"/>
  <c r="S39" i="4" s="1"/>
  <c r="T27" i="4"/>
  <c r="T39" i="4" s="1"/>
  <c r="R25" i="4"/>
  <c r="S37" i="4"/>
  <c r="T34" i="4"/>
  <c r="T26" i="4"/>
  <c r="R37" i="4"/>
  <c r="L4" i="3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B59" i="4"/>
  <c r="B60" i="4" s="1"/>
  <c r="D39" i="4"/>
  <c r="D40" i="4" s="1"/>
  <c r="C39" i="4"/>
  <c r="C40" i="4" s="1"/>
  <c r="B39" i="4"/>
  <c r="B40" i="4" s="1"/>
  <c r="B41" i="4" s="1"/>
  <c r="X38" i="4"/>
  <c r="W38" i="4"/>
  <c r="V38" i="4"/>
  <c r="X37" i="4"/>
  <c r="W37" i="4"/>
  <c r="V37" i="4"/>
  <c r="X36" i="4"/>
  <c r="W36" i="4"/>
  <c r="V36" i="4"/>
  <c r="X35" i="4"/>
  <c r="W35" i="4"/>
  <c r="V35" i="4"/>
  <c r="X34" i="4"/>
  <c r="W34" i="4"/>
  <c r="V34" i="4"/>
  <c r="X33" i="4"/>
  <c r="W33" i="4"/>
  <c r="V33" i="4"/>
  <c r="X32" i="4"/>
  <c r="W32" i="4"/>
  <c r="V32" i="4"/>
  <c r="X31" i="4"/>
  <c r="W31" i="4"/>
  <c r="V31" i="4"/>
  <c r="X30" i="4"/>
  <c r="W30" i="4"/>
  <c r="V30" i="4"/>
  <c r="X29" i="4"/>
  <c r="W29" i="4"/>
  <c r="V29" i="4"/>
  <c r="X28" i="4"/>
  <c r="W28" i="4"/>
  <c r="V28" i="4"/>
  <c r="X27" i="4"/>
  <c r="W27" i="4"/>
  <c r="V27" i="4"/>
  <c r="X26" i="4"/>
  <c r="W26" i="4"/>
  <c r="V26" i="4"/>
  <c r="X25" i="4"/>
  <c r="W25" i="4"/>
  <c r="V25" i="4"/>
  <c r="X24" i="4"/>
  <c r="W24" i="4"/>
  <c r="V24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F24" i="4" l="1" a="1"/>
  <c r="G37" i="4" s="1"/>
  <c r="X39" i="4"/>
  <c r="X40" i="4" s="1"/>
  <c r="W39" i="4"/>
  <c r="W40" i="4" s="1"/>
  <c r="I24" i="4" a="1"/>
  <c r="K32" i="4" s="1"/>
  <c r="O24" i="4" a="1"/>
  <c r="P26" i="4" s="1"/>
  <c r="V39" i="4"/>
  <c r="V40" i="4" s="1"/>
  <c r="Y40" i="4"/>
  <c r="O26" i="4"/>
  <c r="P36" i="4"/>
  <c r="P33" i="4"/>
  <c r="Q30" i="4"/>
  <c r="P30" i="4"/>
  <c r="Q27" i="4"/>
  <c r="O25" i="4"/>
  <c r="Q24" i="4"/>
  <c r="Q37" i="4"/>
  <c r="O35" i="4"/>
  <c r="O32" i="4"/>
  <c r="P29" i="4"/>
  <c r="O29" i="4"/>
  <c r="J35" i="4"/>
  <c r="J29" i="4"/>
  <c r="K36" i="4"/>
  <c r="K29" i="4"/>
  <c r="K38" i="4"/>
  <c r="I33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W42" i="4" l="1"/>
  <c r="K25" i="4"/>
  <c r="J26" i="4"/>
  <c r="I38" i="4"/>
  <c r="J28" i="4"/>
  <c r="I29" i="4"/>
  <c r="I31" i="4"/>
  <c r="K31" i="4"/>
  <c r="K35" i="4"/>
  <c r="J32" i="4"/>
  <c r="I32" i="4"/>
  <c r="J38" i="4"/>
  <c r="I35" i="4"/>
  <c r="K34" i="4"/>
  <c r="J25" i="4"/>
  <c r="K37" i="4"/>
  <c r="J37" i="4"/>
  <c r="Q31" i="4"/>
  <c r="P37" i="4"/>
  <c r="P27" i="4"/>
  <c r="O33" i="4"/>
  <c r="Q38" i="4"/>
  <c r="P31" i="4"/>
  <c r="I28" i="4"/>
  <c r="K33" i="4"/>
  <c r="I26" i="4"/>
  <c r="J34" i="4"/>
  <c r="K24" i="4"/>
  <c r="P34" i="4"/>
  <c r="P24" i="4"/>
  <c r="O30" i="4"/>
  <c r="Q35" i="4"/>
  <c r="Q25" i="4"/>
  <c r="Q40" i="4" s="1"/>
  <c r="O34" i="4"/>
  <c r="I25" i="4"/>
  <c r="K30" i="4"/>
  <c r="J36" i="4"/>
  <c r="K28" i="4"/>
  <c r="I37" i="4"/>
  <c r="J27" i="4"/>
  <c r="O37" i="4"/>
  <c r="O27" i="4"/>
  <c r="Q32" i="4"/>
  <c r="P38" i="4"/>
  <c r="P28" i="4"/>
  <c r="Q36" i="4"/>
  <c r="K27" i="4"/>
  <c r="J33" i="4"/>
  <c r="J24" i="4"/>
  <c r="J31" i="4"/>
  <c r="I24" i="4"/>
  <c r="I30" i="4"/>
  <c r="O24" i="4"/>
  <c r="Q29" i="4"/>
  <c r="P35" i="4"/>
  <c r="P25" i="4"/>
  <c r="O31" i="4"/>
  <c r="O39" i="4" s="1"/>
  <c r="O40" i="4" s="1"/>
  <c r="J30" i="4"/>
  <c r="I36" i="4"/>
  <c r="I27" i="4"/>
  <c r="I34" i="4"/>
  <c r="K26" i="4"/>
  <c r="Q26" i="4"/>
  <c r="P32" i="4"/>
  <c r="O38" i="4"/>
  <c r="O28" i="4"/>
  <c r="Q33" i="4"/>
  <c r="Q34" i="4"/>
  <c r="O36" i="4"/>
  <c r="Q28" i="4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H39" i="4"/>
  <c r="H40" i="4" s="1"/>
  <c r="J39" i="4"/>
  <c r="J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K39" i="4" l="1"/>
  <c r="K40" i="4" s="1"/>
  <c r="P39" i="4"/>
  <c r="P40" i="4" s="1"/>
  <c r="I39" i="4"/>
  <c r="I40" i="4" s="1"/>
  <c r="L39" i="4"/>
  <c r="L40" i="4" s="1"/>
  <c r="N39" i="4"/>
  <c r="N40" i="4" s="1"/>
  <c r="M39" i="4"/>
  <c r="M40" i="4" s="1"/>
  <c r="K39" i="1"/>
  <c r="I39" i="1"/>
  <c r="F39" i="1"/>
  <c r="J39" i="1"/>
  <c r="H39" i="1"/>
  <c r="F41" i="4" l="1"/>
  <c r="G41" i="4"/>
  <c r="H41" i="4"/>
</calcChain>
</file>

<file path=xl/sharedStrings.xml><?xml version="1.0" encoding="utf-8"?>
<sst xmlns="http://schemas.openxmlformats.org/spreadsheetml/2006/main" count="189" uniqueCount="63">
  <si>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</si>
  <si>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</si>
  <si>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</si>
  <si>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</si>
  <si>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</si>
  <si>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</si>
  <si>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</si>
  <si>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</si>
  <si>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</si>
  <si>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</si>
  <si>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</si>
  <si>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</si>
  <si>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</si>
  <si>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</si>
  <si>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</si>
  <si>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</si>
  <si>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</si>
  <si>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</si>
  <si>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</si>
  <si>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</si>
  <si>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</si>
  <si>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</si>
  <si>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</si>
  <si>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</si>
  <si>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</si>
  <si>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</si>
  <si>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</si>
  <si>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</si>
  <si>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</si>
  <si>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</si>
  <si>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</si>
  <si>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</si>
  <si>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</si>
  <si>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</si>
  <si>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</si>
  <si>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</si>
  <si>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</si>
  <si>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</si>
  <si>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</si>
  <si>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</si>
  <si>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</si>
  <si>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</si>
  <si>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</si>
  <si>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</si>
  <si>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</si>
  <si>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</si>
  <si>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</si>
  <si>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</si>
  <si>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</si>
  <si>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</si>
  <si>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</si>
  <si>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</si>
  <si>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</si>
  <si>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</si>
  <si>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</si>
  <si>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</si>
  <si>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</si>
  <si>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</si>
  <si>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Worksheet: [case12 Column Generation - Copy.xlsx]Base</t>
  </si>
  <si>
    <t>Report Created: 3/29/2016 6:10:54 PM</t>
  </si>
  <si>
    <t>Worksheet: [case12 Column Generation - Copy.xlsx]New</t>
  </si>
  <si>
    <t>Report Created: 3/29/2016 6:15:48 PM</t>
  </si>
  <si>
    <t>$E$2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</si>
</sst>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58</v>
      </c>
    </row>
    <row r="3" spans="1:8" x14ac:dyDescent="0.25">
      <c r="A3" s="5" t="s">
        <v>59</v>
      </c>
    </row>
    <row r="6" spans="1:8" ht="15.75" thickBot="1" x14ac:dyDescent="0.3">
      <c r="A6" t="s">
        <v>17</v>
      </c>
    </row>
    <row r="7" spans="1:8" x14ac:dyDescent="0.25">
      <c r="B7" s="9"/>
      <c r="C7" s="9"/>
      <c r="D7" s="9" t="s">
        <v>20</v>
      </c>
      <c r="E7" s="9" t="s">
        <v>22</v>
      </c>
      <c r="F7" s="9" t="s">
        <v>24</v>
      </c>
      <c r="G7" s="9" t="s">
        <v>26</v>
      </c>
      <c r="H7" s="9" t="s">
        <v>26</v>
      </c>
    </row>
    <row r="8" spans="1:8" ht="15.75" thickBot="1" x14ac:dyDescent="0.3">
      <c r="B8" s="10" t="s">
        <v>18</v>
      </c>
      <c r="C8" s="10" t="s">
        <v>19</v>
      </c>
      <c r="D8" s="10" t="s">
        <v>21</v>
      </c>
      <c r="E8" s="10" t="s">
        <v>23</v>
      </c>
      <c r="F8" s="10" t="s">
        <v>25</v>
      </c>
      <c r="G8" s="10" t="s">
        <v>27</v>
      </c>
      <c r="H8" s="10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2411.3433115060802</v>
      </c>
      <c r="F9" s="6">
        <v>3869</v>
      </c>
      <c r="G9" s="6">
        <v>1E+30</v>
      </c>
      <c r="H9" s="6">
        <v>2411.3433115060802</v>
      </c>
    </row>
    <row r="10" spans="1:8" x14ac:dyDescent="0.25">
      <c r="B10" s="6" t="s">
        <v>35</v>
      </c>
      <c r="C10" s="6" t="s">
        <v>1</v>
      </c>
      <c r="D10" s="6">
        <v>9.509822263797945</v>
      </c>
      <c r="E10" s="6">
        <v>0</v>
      </c>
      <c r="F10" s="6">
        <v>4431</v>
      </c>
      <c r="G10" s="6">
        <v>1770.9195710455779</v>
      </c>
      <c r="H10" s="6">
        <v>4431.0000000000009</v>
      </c>
    </row>
    <row r="11" spans="1:8" ht="15.75" thickBot="1" x14ac:dyDescent="0.3">
      <c r="B11" s="7" t="s">
        <v>36</v>
      </c>
      <c r="C11" s="7" t="s">
        <v>1</v>
      </c>
      <c r="D11" s="7">
        <v>8</v>
      </c>
      <c r="E11" s="7">
        <v>617.91674462114167</v>
      </c>
      <c r="F11" s="7">
        <v>2164</v>
      </c>
      <c r="G11" s="7">
        <v>1E+30</v>
      </c>
      <c r="H11" s="7">
        <v>617.91674462114167</v>
      </c>
    </row>
    <row r="13" spans="1:8" ht="15.75" thickBot="1" x14ac:dyDescent="0.3">
      <c r="A13" t="s">
        <v>29</v>
      </c>
    </row>
    <row r="14" spans="1:8" x14ac:dyDescent="0.25">
      <c r="B14" s="9"/>
      <c r="C14" s="9"/>
      <c r="D14" s="9" t="s">
        <v>20</v>
      </c>
      <c r="E14" s="9" t="s">
        <v>30</v>
      </c>
      <c r="F14" s="9" t="s">
        <v>32</v>
      </c>
      <c r="G14" s="9" t="s">
        <v>26</v>
      </c>
      <c r="H14" s="9" t="s">
        <v>26</v>
      </c>
    </row>
    <row r="15" spans="1:8" ht="15.75" thickBot="1" x14ac:dyDescent="0.3">
      <c r="B15" s="10" t="s">
        <v>18</v>
      </c>
      <c r="C15" s="10" t="s">
        <v>19</v>
      </c>
      <c r="D15" s="10" t="s">
        <v>21</v>
      </c>
      <c r="E15" s="10" t="s">
        <v>31</v>
      </c>
      <c r="F15" s="10" t="s">
        <v>33</v>
      </c>
      <c r="G15" s="10" t="s">
        <v>27</v>
      </c>
      <c r="H15" s="10" t="s">
        <v>28</v>
      </c>
    </row>
    <row r="16" spans="1:8" x14ac:dyDescent="0.25">
      <c r="B16" s="6" t="s">
        <v>37</v>
      </c>
      <c r="C16" s="6" t="s">
        <v>38</v>
      </c>
      <c r="D16" s="6">
        <v>321.13751169317123</v>
      </c>
      <c r="E16" s="6">
        <v>0</v>
      </c>
      <c r="F16" s="6">
        <v>500</v>
      </c>
      <c r="G16" s="6">
        <v>1E+30</v>
      </c>
      <c r="H16" s="6">
        <v>178.86248830682882</v>
      </c>
    </row>
    <row r="17" spans="2:8" x14ac:dyDescent="0.25">
      <c r="B17" s="6" t="s">
        <v>39</v>
      </c>
      <c r="C17" s="6" t="s">
        <v>40</v>
      </c>
      <c r="D17" s="6">
        <v>187.52990084190836</v>
      </c>
      <c r="E17" s="6">
        <v>0</v>
      </c>
      <c r="F17" s="6">
        <v>250</v>
      </c>
      <c r="G17" s="6">
        <v>1E+30</v>
      </c>
      <c r="H17" s="6">
        <v>62.470099158091685</v>
      </c>
    </row>
    <row r="18" spans="2:8" x14ac:dyDescent="0.25">
      <c r="B18" s="6" t="s">
        <v>41</v>
      </c>
      <c r="C18" s="6" t="s">
        <v>42</v>
      </c>
      <c r="D18" s="6">
        <v>80.36184845650142</v>
      </c>
      <c r="E18" s="6">
        <v>0</v>
      </c>
      <c r="F18" s="6">
        <v>150</v>
      </c>
      <c r="G18" s="6">
        <v>1E+30</v>
      </c>
      <c r="H18" s="6">
        <v>69.638151543498594</v>
      </c>
    </row>
    <row r="19" spans="2:8" ht="15.75" thickBot="1" x14ac:dyDescent="0.3">
      <c r="B19" s="7" t="s">
        <v>43</v>
      </c>
      <c r="C19" s="7" t="s">
        <v>44</v>
      </c>
      <c r="D19" s="7">
        <v>100.00000000000003</v>
      </c>
      <c r="E19" s="7">
        <v>690.83255378858757</v>
      </c>
      <c r="F19" s="7">
        <v>100</v>
      </c>
      <c r="G19" s="7">
        <v>3.1439999999999806</v>
      </c>
      <c r="H19" s="7">
        <v>60.996000000000024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10" workbookViewId="0">
      <selection activeCell="B42" sqref="B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9.509822263797945</v>
      </c>
      <c r="D2" s="1">
        <v>8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2"/>
      <c r="P22" s="11" t="s">
        <v>14</v>
      </c>
      <c r="Q22" s="11"/>
      <c r="R22" s="11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133.13751169317123</v>
      </c>
      <c r="D40">
        <f>D2*D39</f>
        <v>88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101.07990084190835</v>
      </c>
      <c r="J40">
        <f>$C$2*J39</f>
        <v>33.255848456501411</v>
      </c>
      <c r="K40">
        <f>$C$2*K39</f>
        <v>60.996000000000024</v>
      </c>
      <c r="L40">
        <f>$D$2*L39</f>
        <v>14.040000000000003</v>
      </c>
      <c r="M40">
        <f>$D$2*M39</f>
        <v>18.616000000000003</v>
      </c>
      <c r="N40">
        <f>$D$2*N39</f>
        <v>17.904000000000003</v>
      </c>
      <c r="O40" t="s">
        <v>13</v>
      </c>
      <c r="P40">
        <f>B2*P39</f>
        <v>38690</v>
      </c>
      <c r="Q40">
        <f>C2*Q39</f>
        <v>42138.022450888697</v>
      </c>
      <c r="R40">
        <f>D2*R39</f>
        <v>17312</v>
      </c>
    </row>
    <row r="41" spans="1:18" x14ac:dyDescent="0.25">
      <c r="A41" t="s">
        <v>8</v>
      </c>
      <c r="B41">
        <f>SUM(B40:D40)</f>
        <v>321.13751169317123</v>
      </c>
      <c r="E41" t="s">
        <v>8</v>
      </c>
      <c r="F41">
        <f>F40+I40+L40</f>
        <v>187.52990084190836</v>
      </c>
      <c r="G41">
        <f>G40+J40+M40</f>
        <v>80.36184845650142</v>
      </c>
      <c r="H41">
        <f>H40+K40+N40</f>
        <v>100.00000000000003</v>
      </c>
    </row>
    <row r="42" spans="1:18" x14ac:dyDescent="0.25">
      <c r="B42">
        <v>500</v>
      </c>
      <c r="F42">
        <v>250</v>
      </c>
      <c r="G42">
        <v>150</v>
      </c>
      <c r="H42">
        <v>100</v>
      </c>
      <c r="P42" t="s">
        <v>15</v>
      </c>
      <c r="Q42" s="3">
        <f>SUM(P40:R40)</f>
        <v>98140.022450888704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O2" sqref="O2:O16"/>
    </sheetView>
  </sheetViews>
  <sheetFormatPr defaultRowHeight="15" x14ac:dyDescent="0.25"/>
  <sheetData>
    <row r="1" spans="1:16" x14ac:dyDescent="0.25">
      <c r="O1" t="s">
        <v>45</v>
      </c>
      <c r="P1" t="s">
        <v>46</v>
      </c>
    </row>
    <row r="2" spans="1:16" x14ac:dyDescent="0.25">
      <c r="N2" t="s">
        <v>52</v>
      </c>
      <c r="O2" s="1">
        <v>0</v>
      </c>
      <c r="P2">
        <v>352</v>
      </c>
    </row>
    <row r="3" spans="1:16" x14ac:dyDescent="0.25">
      <c r="N3" t="s">
        <v>53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4033.5242195879191</v>
      </c>
      <c r="N4">
        <v>3</v>
      </c>
      <c r="O4" s="1">
        <v>0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0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47</v>
      </c>
      <c r="L6" s="6">
        <v>0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48</v>
      </c>
      <c r="L7" s="6">
        <v>416.87835167936782</v>
      </c>
      <c r="N7">
        <v>6</v>
      </c>
      <c r="O7" s="1">
        <v>1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49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50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54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1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1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55</v>
      </c>
      <c r="O18">
        <f>O2+O3+O10</f>
        <v>1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1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51</v>
      </c>
    </row>
    <row r="22" spans="1:15" x14ac:dyDescent="0.25">
      <c r="K22">
        <v>1</v>
      </c>
      <c r="L22" s="1">
        <v>1</v>
      </c>
      <c r="M22">
        <f>SUM(O2:O16)</f>
        <v>10</v>
      </c>
      <c r="N22">
        <f>5*L22</f>
        <v>5</v>
      </c>
    </row>
    <row r="23" spans="1:15" x14ac:dyDescent="0.25">
      <c r="K23">
        <v>2</v>
      </c>
      <c r="L23" s="1">
        <v>0</v>
      </c>
      <c r="M23">
        <f>SUM(O2:O16)</f>
        <v>10</v>
      </c>
      <c r="N23">
        <f>10*L23</f>
        <v>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2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60</v>
      </c>
    </row>
    <row r="3" spans="1:8" x14ac:dyDescent="0.25">
      <c r="A3" s="5" t="s">
        <v>61</v>
      </c>
    </row>
    <row r="6" spans="1:8" ht="15.75" thickBot="1" x14ac:dyDescent="0.3">
      <c r="A6" t="s">
        <v>17</v>
      </c>
    </row>
    <row r="7" spans="1:8" x14ac:dyDescent="0.25">
      <c r="B7" s="12"/>
      <c r="C7" s="12"/>
      <c r="D7" s="12" t="s">
        <v>20</v>
      </c>
      <c r="E7" s="12" t="s">
        <v>22</v>
      </c>
      <c r="F7" s="12" t="s">
        <v>24</v>
      </c>
      <c r="G7" s="12" t="s">
        <v>26</v>
      </c>
      <c r="H7" s="12" t="s">
        <v>26</v>
      </c>
    </row>
    <row r="8" spans="1:8" ht="15.75" thickBot="1" x14ac:dyDescent="0.3">
      <c r="B8" s="13" t="s">
        <v>18</v>
      </c>
      <c r="C8" s="13" t="s">
        <v>19</v>
      </c>
      <c r="D8" s="13" t="s">
        <v>21</v>
      </c>
      <c r="E8" s="13" t="s">
        <v>23</v>
      </c>
      <c r="F8" s="13" t="s">
        <v>25</v>
      </c>
      <c r="G8" s="13" t="s">
        <v>27</v>
      </c>
      <c r="H8" s="13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850.38385548969745</v>
      </c>
      <c r="F9" s="6">
        <v>3869</v>
      </c>
      <c r="G9" s="6">
        <v>1E+30</v>
      </c>
      <c r="H9" s="6">
        <v>850.38385548969745</v>
      </c>
    </row>
    <row r="10" spans="1:8" x14ac:dyDescent="0.25">
      <c r="B10" s="6" t="s">
        <v>35</v>
      </c>
      <c r="C10" s="6" t="s">
        <v>1</v>
      </c>
      <c r="D10" s="6">
        <v>8.2171417819174</v>
      </c>
      <c r="E10" s="6">
        <v>0</v>
      </c>
      <c r="F10" s="6">
        <v>4431</v>
      </c>
      <c r="G10" s="6">
        <v>980.43157066001845</v>
      </c>
      <c r="H10" s="6">
        <v>4431</v>
      </c>
    </row>
    <row r="11" spans="1:8" x14ac:dyDescent="0.25">
      <c r="B11" s="6" t="s">
        <v>36</v>
      </c>
      <c r="C11" s="6" t="s">
        <v>1</v>
      </c>
      <c r="D11" s="6">
        <v>8</v>
      </c>
      <c r="E11" s="6">
        <v>1432.3784928027098</v>
      </c>
      <c r="F11" s="6">
        <v>2164</v>
      </c>
      <c r="G11" s="6">
        <v>1E+30</v>
      </c>
      <c r="H11" s="6">
        <v>1432.3784928027098</v>
      </c>
    </row>
    <row r="12" spans="1:8" ht="15.75" thickBot="1" x14ac:dyDescent="0.3">
      <c r="B12" s="7" t="s">
        <v>62</v>
      </c>
      <c r="C12" s="7" t="s">
        <v>1</v>
      </c>
      <c r="D12" s="7">
        <v>10</v>
      </c>
      <c r="E12" s="7">
        <v>702.97008185153823</v>
      </c>
      <c r="F12" s="7">
        <v>3880</v>
      </c>
      <c r="G12" s="7">
        <v>1E+30</v>
      </c>
      <c r="H12" s="7">
        <v>702.97008185153823</v>
      </c>
    </row>
    <row r="14" spans="1:8" ht="15.75" thickBot="1" x14ac:dyDescent="0.3">
      <c r="A14" t="s">
        <v>29</v>
      </c>
    </row>
    <row r="15" spans="1:8" x14ac:dyDescent="0.25">
      <c r="B15" s="12"/>
      <c r="C15" s="12"/>
      <c r="D15" s="12" t="s">
        <v>20</v>
      </c>
      <c r="E15" s="12" t="s">
        <v>30</v>
      </c>
      <c r="F15" s="12" t="s">
        <v>32</v>
      </c>
      <c r="G15" s="12" t="s">
        <v>26</v>
      </c>
      <c r="H15" s="12" t="s">
        <v>26</v>
      </c>
    </row>
    <row r="16" spans="1:8" ht="15.75" thickBot="1" x14ac:dyDescent="0.3">
      <c r="B16" s="13" t="s">
        <v>18</v>
      </c>
      <c r="C16" s="13" t="s">
        <v>19</v>
      </c>
      <c r="D16" s="13" t="s">
        <v>21</v>
      </c>
      <c r="E16" s="13" t="s">
        <v>31</v>
      </c>
      <c r="F16" s="13" t="s">
        <v>33</v>
      </c>
      <c r="G16" s="13" t="s">
        <v>27</v>
      </c>
      <c r="H16" s="13" t="s">
        <v>28</v>
      </c>
    </row>
    <row r="17" spans="2:8" x14ac:dyDescent="0.25">
      <c r="B17" s="6" t="s">
        <v>37</v>
      </c>
      <c r="C17" s="6" t="s">
        <v>38</v>
      </c>
      <c r="D17" s="6">
        <v>403.03998494684362</v>
      </c>
      <c r="E17" s="6">
        <v>0</v>
      </c>
      <c r="F17" s="6">
        <v>500</v>
      </c>
      <c r="G17" s="6">
        <v>1E+30</v>
      </c>
      <c r="H17" s="6">
        <v>96.960015053156368</v>
      </c>
    </row>
    <row r="18" spans="2:8" x14ac:dyDescent="0.25">
      <c r="B18" s="6" t="s">
        <v>39</v>
      </c>
      <c r="C18" s="6" t="s">
        <v>40</v>
      </c>
      <c r="D18" s="6">
        <v>250.00000000000006</v>
      </c>
      <c r="E18" s="6">
        <v>416.87835167936782</v>
      </c>
      <c r="F18" s="6">
        <v>250</v>
      </c>
      <c r="G18" s="6">
        <v>11.05530776426561</v>
      </c>
      <c r="H18" s="6">
        <v>87.340000000000032</v>
      </c>
    </row>
    <row r="19" spans="2:8" x14ac:dyDescent="0.25">
      <c r="B19" s="6" t="s">
        <v>41</v>
      </c>
      <c r="C19" s="6" t="s">
        <v>42</v>
      </c>
      <c r="D19" s="6">
        <v>108.41134481136514</v>
      </c>
      <c r="E19" s="6">
        <v>0</v>
      </c>
      <c r="F19" s="6">
        <v>150</v>
      </c>
      <c r="G19" s="6">
        <v>1E+30</v>
      </c>
      <c r="H19" s="6">
        <v>41.588655188634853</v>
      </c>
    </row>
    <row r="20" spans="2:8" ht="15.75" thickBot="1" x14ac:dyDescent="0.3">
      <c r="B20" s="7" t="s">
        <v>43</v>
      </c>
      <c r="C20" s="7" t="s">
        <v>44</v>
      </c>
      <c r="D20" s="7">
        <v>93.328747389218222</v>
      </c>
      <c r="E20" s="7">
        <v>0</v>
      </c>
      <c r="F20" s="7">
        <v>100</v>
      </c>
      <c r="G20" s="7">
        <v>1E+30</v>
      </c>
      <c r="H20" s="7">
        <v>6.6712526107817887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B16" workbookViewId="0">
      <selection activeCell="B42" sqref="B42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10</v>
      </c>
      <c r="C2" s="1">
        <v>8.2171417819174</v>
      </c>
      <c r="D2" s="1">
        <v>8</v>
      </c>
      <c r="E2" s="1">
        <v>10</v>
      </c>
      <c r="F2" s="1">
        <v>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11" t="s">
        <v>56</v>
      </c>
      <c r="P22" s="11"/>
      <c r="Q22" s="11"/>
      <c r="R22" s="11" t="s">
        <v>56</v>
      </c>
      <c r="S22" s="11"/>
      <c r="T22" s="11"/>
      <c r="U22" s="4"/>
      <c r="V22" s="11" t="s">
        <v>14</v>
      </c>
      <c r="W22" s="11"/>
      <c r="X22" s="11"/>
      <c r="Y22" s="11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 t="shared" ref="V24:V38" si="0">B24*B6</f>
        <v>352</v>
      </c>
      <c r="W24">
        <f>C24*B6</f>
        <v>352</v>
      </c>
      <c r="X24">
        <f>D24*B6</f>
        <v>0</v>
      </c>
      <c r="Y24">
        <f>B44*B6</f>
        <v>352</v>
      </c>
      <c r="Z24">
        <f>B6*C44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si="0"/>
        <v>1838</v>
      </c>
      <c r="W25">
        <f t="shared" ref="W25:W38" si="1">C25*B7</f>
        <v>1838</v>
      </c>
      <c r="X25">
        <f t="shared" ref="X25:X38" si="2">D25*B7</f>
        <v>0</v>
      </c>
      <c r="Y25">
        <f t="shared" ref="Y25:Y38" si="3">B45*B7</f>
        <v>1838</v>
      </c>
      <c r="Z25">
        <f t="shared" ref="Z25:Z38" si="4">B7*C45</f>
        <v>1838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</v>
      </c>
      <c r="S26">
        <v>0</v>
      </c>
      <c r="T26">
        <v>0</v>
      </c>
      <c r="V26">
        <f t="shared" si="0"/>
        <v>96</v>
      </c>
      <c r="W26">
        <f t="shared" si="1"/>
        <v>96</v>
      </c>
      <c r="X26">
        <f t="shared" si="2"/>
        <v>96</v>
      </c>
      <c r="Y26">
        <f t="shared" si="3"/>
        <v>96</v>
      </c>
      <c r="Z26">
        <f t="shared" si="4"/>
        <v>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157</v>
      </c>
      <c r="X27">
        <f t="shared" si="2"/>
        <v>157</v>
      </c>
      <c r="Y27">
        <f t="shared" si="3"/>
        <v>157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0.3</v>
      </c>
      <c r="S28">
        <v>0.7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159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8.0000000000000016E-2</v>
      </c>
      <c r="P29">
        <v>0.32000000000000006</v>
      </c>
      <c r="Q29">
        <v>0</v>
      </c>
      <c r="R29">
        <v>8.0000000000000016E-2</v>
      </c>
      <c r="S29">
        <v>0.32000000000000006</v>
      </c>
      <c r="T29">
        <v>0</v>
      </c>
      <c r="V29">
        <f t="shared" si="0"/>
        <v>0</v>
      </c>
      <c r="W29">
        <f t="shared" si="1"/>
        <v>157</v>
      </c>
      <c r="X29">
        <f t="shared" si="2"/>
        <v>157</v>
      </c>
      <c r="Y29">
        <f t="shared" si="3"/>
        <v>157</v>
      </c>
      <c r="Z29">
        <f t="shared" si="4"/>
        <v>157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325</v>
      </c>
      <c r="W30">
        <f t="shared" si="1"/>
        <v>325</v>
      </c>
      <c r="X30">
        <f t="shared" si="2"/>
        <v>325</v>
      </c>
      <c r="Y30">
        <f t="shared" si="3"/>
        <v>325</v>
      </c>
      <c r="Z30">
        <f t="shared" si="4"/>
        <v>325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0.06</v>
      </c>
      <c r="S31">
        <v>0.54</v>
      </c>
      <c r="T31">
        <v>0</v>
      </c>
      <c r="V31">
        <f t="shared" si="0"/>
        <v>140</v>
      </c>
      <c r="W31">
        <f t="shared" si="1"/>
        <v>140</v>
      </c>
      <c r="X31">
        <f t="shared" si="2"/>
        <v>0</v>
      </c>
      <c r="Y31">
        <f t="shared" si="3"/>
        <v>140</v>
      </c>
      <c r="Z31">
        <f t="shared" si="4"/>
        <v>140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30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156</v>
      </c>
      <c r="X33">
        <f t="shared" si="2"/>
        <v>156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7.6000000000000012E-2</v>
      </c>
      <c r="T34">
        <v>0.11399999999999999</v>
      </c>
      <c r="V34">
        <f t="shared" si="0"/>
        <v>501</v>
      </c>
      <c r="W34">
        <f t="shared" si="1"/>
        <v>501</v>
      </c>
      <c r="X34">
        <f t="shared" si="2"/>
        <v>501</v>
      </c>
      <c r="Y34">
        <f t="shared" si="3"/>
        <v>501</v>
      </c>
      <c r="Z34">
        <f t="shared" si="4"/>
        <v>501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0.11199999999999999</v>
      </c>
      <c r="Q35">
        <v>4.8000000000000001E-2</v>
      </c>
      <c r="R35">
        <v>0</v>
      </c>
      <c r="S35">
        <v>0.11199999999999999</v>
      </c>
      <c r="T35">
        <v>4.8000000000000001E-2</v>
      </c>
      <c r="V35">
        <f t="shared" si="0"/>
        <v>0</v>
      </c>
      <c r="W35">
        <f t="shared" si="1"/>
        <v>155</v>
      </c>
      <c r="X35">
        <f t="shared" si="2"/>
        <v>155</v>
      </c>
      <c r="Y35">
        <f t="shared" si="3"/>
        <v>155</v>
      </c>
      <c r="Z35">
        <f t="shared" si="4"/>
        <v>155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</v>
      </c>
      <c r="Q36">
        <v>0</v>
      </c>
      <c r="R36">
        <v>0</v>
      </c>
      <c r="S36">
        <v>0.2</v>
      </c>
      <c r="T36">
        <v>0.2</v>
      </c>
      <c r="V36">
        <f t="shared" si="0"/>
        <v>251</v>
      </c>
      <c r="W36">
        <f t="shared" si="1"/>
        <v>251</v>
      </c>
      <c r="X36">
        <f t="shared" si="2"/>
        <v>251</v>
      </c>
      <c r="Y36">
        <f t="shared" si="3"/>
        <v>0</v>
      </c>
      <c r="Z36">
        <f t="shared" si="4"/>
        <v>251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0</v>
      </c>
      <c r="R37">
        <v>0</v>
      </c>
      <c r="S37">
        <v>0</v>
      </c>
      <c r="T37">
        <v>1.58</v>
      </c>
      <c r="V37">
        <f t="shared" si="0"/>
        <v>114</v>
      </c>
      <c r="W37">
        <f t="shared" si="1"/>
        <v>114</v>
      </c>
      <c r="X37">
        <f t="shared" si="2"/>
        <v>114</v>
      </c>
      <c r="Y37">
        <f t="shared" si="3"/>
        <v>0</v>
      </c>
      <c r="Z37">
        <f t="shared" si="4"/>
        <v>114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2.4E-2</v>
      </c>
      <c r="T38">
        <v>0.216</v>
      </c>
      <c r="V38">
        <f t="shared" si="0"/>
        <v>93</v>
      </c>
      <c r="W38">
        <f t="shared" si="1"/>
        <v>0</v>
      </c>
      <c r="X38">
        <f t="shared" si="2"/>
        <v>93</v>
      </c>
      <c r="Y38">
        <f t="shared" si="3"/>
        <v>0</v>
      </c>
      <c r="Z38">
        <f t="shared" si="4"/>
        <v>93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7.6209999999999996</v>
      </c>
      <c r="P39">
        <f t="shared" ref="P39:Q39" si="6">SUM(P24:P38)</f>
        <v>3.2569999999999997</v>
      </c>
      <c r="Q39">
        <f>SUM(Q24:Q38)</f>
        <v>0.16199999999999998</v>
      </c>
      <c r="R39">
        <f>SUM(R24:R38)</f>
        <v>2.657</v>
      </c>
      <c r="S39">
        <f t="shared" ref="S39:T39" si="7">SUM(S24:S38)</f>
        <v>2.4850000000000008</v>
      </c>
      <c r="T39">
        <f t="shared" si="7"/>
        <v>2.1580000000000004</v>
      </c>
      <c r="U39" t="s">
        <v>8</v>
      </c>
      <c r="V39">
        <f>SUM(V24:V38)</f>
        <v>3869</v>
      </c>
      <c r="W39">
        <f>SUM(W24:W38)</f>
        <v>4431</v>
      </c>
      <c r="X39">
        <f>SUM(X24:X38)</f>
        <v>2164</v>
      </c>
      <c r="Y39">
        <f>SUM(Y24:Y38)</f>
        <v>3880</v>
      </c>
      <c r="Z39">
        <f>SUM(Z24:Z38)</f>
        <v>3733</v>
      </c>
    </row>
    <row r="40" spans="1:26" x14ac:dyDescent="0.25">
      <c r="A40" t="s">
        <v>13</v>
      </c>
      <c r="B40">
        <f>B2*B39</f>
        <v>100</v>
      </c>
      <c r="C40">
        <f>C2*C39</f>
        <v>115.0399849468436</v>
      </c>
      <c r="D40">
        <f>D2*D39</f>
        <v>88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87.340000000000046</v>
      </c>
      <c r="J40">
        <f>$C$2*J39</f>
        <v>28.735344811365145</v>
      </c>
      <c r="K40">
        <f>$C$2*K39</f>
        <v>52.704747389218205</v>
      </c>
      <c r="L40">
        <f>$D$2*L39</f>
        <v>14.040000000000003</v>
      </c>
      <c r="M40">
        <f>$D$2*M39</f>
        <v>18.616000000000003</v>
      </c>
      <c r="N40">
        <f>$D$2*N39</f>
        <v>17.904000000000003</v>
      </c>
      <c r="O40">
        <f>$E$2*O39</f>
        <v>76.209999999999994</v>
      </c>
      <c r="P40">
        <f>$E$2*P39</f>
        <v>32.569999999999993</v>
      </c>
      <c r="Q40">
        <f t="shared" ref="Q40" si="8">$E$2*Q39</f>
        <v>1.6199999999999997</v>
      </c>
      <c r="R40">
        <f>$F$2*R39</f>
        <v>0</v>
      </c>
      <c r="S40">
        <f t="shared" ref="S40:T40" si="9">$F$2*S39</f>
        <v>0</v>
      </c>
      <c r="T40">
        <f t="shared" si="9"/>
        <v>0</v>
      </c>
      <c r="U40" t="s">
        <v>13</v>
      </c>
      <c r="V40">
        <f>B2*V39</f>
        <v>38690</v>
      </c>
      <c r="W40">
        <f>C2*W39</f>
        <v>36410.155235676</v>
      </c>
      <c r="X40">
        <f>D2*X39</f>
        <v>17312</v>
      </c>
      <c r="Y40">
        <f>E2*Y39</f>
        <v>38800</v>
      </c>
      <c r="Z40">
        <f>F2*Z39</f>
        <v>0</v>
      </c>
    </row>
    <row r="41" spans="1:26" x14ac:dyDescent="0.25">
      <c r="A41" t="s">
        <v>8</v>
      </c>
      <c r="B41">
        <f>SUM(B40:D40)+B60+C60</f>
        <v>403.03998494684362</v>
      </c>
      <c r="E41" t="s">
        <v>8</v>
      </c>
      <c r="F41">
        <f>F40+I40+L40+O40+R40</f>
        <v>250.00000000000006</v>
      </c>
      <c r="G41">
        <f>G40+J40+M40+P40+S40</f>
        <v>108.41134481136514</v>
      </c>
      <c r="H41">
        <f t="shared" ref="G41:H41" si="10">H40+K40+N40+Q40+T40</f>
        <v>93.328747389218222</v>
      </c>
    </row>
    <row r="42" spans="1:26" x14ac:dyDescent="0.25">
      <c r="B42">
        <v>500</v>
      </c>
      <c r="F42">
        <v>250</v>
      </c>
      <c r="G42">
        <v>150</v>
      </c>
      <c r="H42">
        <v>100</v>
      </c>
      <c r="V42" t="s">
        <v>15</v>
      </c>
      <c r="W42" s="3">
        <f>SUM(V40:Z40)</f>
        <v>131212.15523567601</v>
      </c>
    </row>
    <row r="43" spans="1:26" x14ac:dyDescent="0.25">
      <c r="A43" t="s">
        <v>57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0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1</v>
      </c>
    </row>
    <row r="49" spans="1:3" x14ac:dyDescent="0.25">
      <c r="B49" s="1">
        <v>1</v>
      </c>
      <c r="C49" s="1">
        <v>1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1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1</v>
      </c>
    </row>
    <row r="55" spans="1:3" x14ac:dyDescent="0.25">
      <c r="B55" s="1">
        <v>1</v>
      </c>
      <c r="C55" s="1">
        <v>1</v>
      </c>
    </row>
    <row r="56" spans="1:3" x14ac:dyDescent="0.25">
      <c r="B56" s="1">
        <v>0</v>
      </c>
      <c r="C56" s="1">
        <v>1</v>
      </c>
    </row>
    <row r="57" spans="1:3" x14ac:dyDescent="0.25">
      <c r="B57" s="1">
        <v>0</v>
      </c>
      <c r="C57" s="1">
        <v>1</v>
      </c>
    </row>
    <row r="58" spans="1:3" x14ac:dyDescent="0.25">
      <c r="B58" s="1">
        <v>0</v>
      </c>
      <c r="C58" s="1">
        <v>1</v>
      </c>
    </row>
    <row r="59" spans="1:3" x14ac:dyDescent="0.25">
      <c r="A59" t="s">
        <v>8</v>
      </c>
      <c r="B59">
        <f>SUM(B44:B58)</f>
        <v>10</v>
      </c>
      <c r="C59">
        <f>SUM(C44:C58)</f>
        <v>10</v>
      </c>
    </row>
    <row r="60" spans="1:3" x14ac:dyDescent="0.25">
      <c r="A60" t="s">
        <v>13</v>
      </c>
      <c r="B60">
        <f>B59*E2</f>
        <v>100</v>
      </c>
      <c r="C60">
        <f>C59*F2</f>
        <v>0</v>
      </c>
    </row>
  </sheetData>
  <mergeCells count="6">
    <mergeCell ref="R22:T22"/>
    <mergeCell ref="F22:H22"/>
    <mergeCell ref="I22:K22"/>
    <mergeCell ref="L22:N22"/>
    <mergeCell ref="O22:Q22"/>
    <mergeCell ref="V22:Y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Sensitivity Report 1</vt:lpstr>
      <vt:lpstr>Base</vt:lpstr>
      <vt:lpstr>Column Generator</vt:lpstr>
      <vt:lpstr>Sensitivity Report 2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2016-03-29T22:22:01Z</dcterms:modified>
</cp:coreProperties>
</file>