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IE367\case12\"/>
    </mc:Choice>
  </mc:AlternateContent>
  <bookViews>
    <workbookView xWindow="0" yWindow="0" windowWidth="25200" windowHeight="11925" activeTab="5"/>
  </bookViews>
  <sheets>
    <sheet name="Sensitivity Report 1" sheetId="5" r:id="rId1"/>
    <sheet name="Base" sheetId="1" r:id="rId2"/>
    <sheet name="Column Generator" sheetId="3" r:id="rId3"/>
    <sheet name="Sensitivity Report 2" sheetId="6" r:id="rId4"/>
    <sheet name="Sensitivity Report 3" sheetId="7" r:id="rId5"/>
    <sheet name="New" sheetId="4" r:id="rId6"/>
  </sheets>
  <definedNames>
    <definedName name="solver_adj" localSheetId="1" hidden="1">Base!$B$2:$D$2</definedName>
    <definedName name="solver_adj" localSheetId="2" hidden="1">'Column Generator'!$O$2:$O$16,'Column Generator'!$L$22:$L$25</definedName>
    <definedName name="solver_adj" localSheetId="5" hidden="1">New!$B$2:$F$2</definedName>
    <definedName name="solver_cvg" localSheetId="1" hidden="1">0.0001</definedName>
    <definedName name="solver_cvg" localSheetId="2" hidden="1">0.0001</definedName>
    <definedName name="solver_cvg" localSheetId="5" hidden="1">0.0001</definedName>
    <definedName name="solver_drv" localSheetId="1" hidden="1">1</definedName>
    <definedName name="solver_drv" localSheetId="2" hidden="1">2</definedName>
    <definedName name="solver_drv" localSheetId="5" hidden="1">2</definedName>
    <definedName name="solver_eng" localSheetId="1" hidden="1">2</definedName>
    <definedName name="solver_eng" localSheetId="2" hidden="1">2</definedName>
    <definedName name="solver_eng" localSheetId="5" hidden="1">2</definedName>
    <definedName name="solver_est" localSheetId="1" hidden="1">1</definedName>
    <definedName name="solver_est" localSheetId="2" hidden="1">1</definedName>
    <definedName name="solver_est" localSheetId="5" hidden="1">1</definedName>
    <definedName name="solver_itr" localSheetId="1" hidden="1">2147483647</definedName>
    <definedName name="solver_itr" localSheetId="2" hidden="1">2147483647</definedName>
    <definedName name="solver_itr" localSheetId="5" hidden="1">2147483647</definedName>
    <definedName name="solver_lhs1" localSheetId="1" hidden="1">Base!$B$2:$D$2</definedName>
    <definedName name="solver_lhs1" localSheetId="2" hidden="1">'Column Generator'!$L$22:$L$25</definedName>
    <definedName name="solver_lhs1" localSheetId="5" hidden="1">New!$B$2:$F$2</definedName>
    <definedName name="solver_lhs2" localSheetId="1" hidden="1">Base!$B$41</definedName>
    <definedName name="solver_lhs2" localSheetId="2" hidden="1">'Column Generator'!$L$26</definedName>
    <definedName name="solver_lhs2" localSheetId="5" hidden="1">New!$B$41</definedName>
    <definedName name="solver_lhs3" localSheetId="1" hidden="1">Base!$F$41:$H$41</definedName>
    <definedName name="solver_lhs3" localSheetId="2" hidden="1">'Column Generator'!$M$22:$M$25</definedName>
    <definedName name="solver_lhs3" localSheetId="5" hidden="1">New!$F$41:$H$41</definedName>
    <definedName name="solver_lhs4" localSheetId="1" hidden="1">Base!$F$41:$H$41</definedName>
    <definedName name="solver_lhs4" localSheetId="2" hidden="1">'Column Generator'!$O$18</definedName>
    <definedName name="solver_lhs5" localSheetId="2" hidden="1">'Column Generator'!$O$2:$O$16</definedName>
    <definedName name="solver_mip" localSheetId="1" hidden="1">2147483647</definedName>
    <definedName name="solver_mip" localSheetId="2" hidden="1">2147483647</definedName>
    <definedName name="solver_mip" localSheetId="5" hidden="1">2147483647</definedName>
    <definedName name="solver_mni" localSheetId="1" hidden="1">30</definedName>
    <definedName name="solver_mni" localSheetId="2" hidden="1">30</definedName>
    <definedName name="solver_mni" localSheetId="5" hidden="1">30</definedName>
    <definedName name="solver_mrt" localSheetId="1" hidden="1">0.075</definedName>
    <definedName name="solver_mrt" localSheetId="2" hidden="1">0.075</definedName>
    <definedName name="solver_mrt" localSheetId="5" hidden="1">0.075</definedName>
    <definedName name="solver_msl" localSheetId="1" hidden="1">2</definedName>
    <definedName name="solver_msl" localSheetId="2" hidden="1">2</definedName>
    <definedName name="solver_msl" localSheetId="5" hidden="1">2</definedName>
    <definedName name="solver_neg" localSheetId="1" hidden="1">1</definedName>
    <definedName name="solver_neg" localSheetId="2" hidden="1">1</definedName>
    <definedName name="solver_neg" localSheetId="5" hidden="1">1</definedName>
    <definedName name="solver_nod" localSheetId="1" hidden="1">2147483647</definedName>
    <definedName name="solver_nod" localSheetId="2" hidden="1">2147483647</definedName>
    <definedName name="solver_nod" localSheetId="5" hidden="1">2147483647</definedName>
    <definedName name="solver_num" localSheetId="1" hidden="1">3</definedName>
    <definedName name="solver_num" localSheetId="2" hidden="1">5</definedName>
    <definedName name="solver_num" localSheetId="5" hidden="1">3</definedName>
    <definedName name="solver_nwt" localSheetId="1" hidden="1">1</definedName>
    <definedName name="solver_nwt" localSheetId="2" hidden="1">1</definedName>
    <definedName name="solver_nwt" localSheetId="5" hidden="1">1</definedName>
    <definedName name="solver_opt" localSheetId="1" hidden="1">Base!$Q$42</definedName>
    <definedName name="solver_opt" localSheetId="2" hidden="1">'Column Generator'!$L$4</definedName>
    <definedName name="solver_opt" localSheetId="5" hidden="1">New!$W$42</definedName>
    <definedName name="solver_pre" localSheetId="1" hidden="1">0.000001</definedName>
    <definedName name="solver_pre" localSheetId="2" hidden="1">0.000001</definedName>
    <definedName name="solver_pre" localSheetId="5" hidden="1">0.000001</definedName>
    <definedName name="solver_rbv" localSheetId="1" hidden="1">1</definedName>
    <definedName name="solver_rbv" localSheetId="2" hidden="1">2</definedName>
    <definedName name="solver_rbv" localSheetId="5" hidden="1">2</definedName>
    <definedName name="solver_rel1" localSheetId="1" hidden="1">1</definedName>
    <definedName name="solver_rel1" localSheetId="2" hidden="1">5</definedName>
    <definedName name="solver_rel1" localSheetId="5" hidden="1">1</definedName>
    <definedName name="solver_rel2" localSheetId="1" hidden="1">1</definedName>
    <definedName name="solver_rel2" localSheetId="2" hidden="1">2</definedName>
    <definedName name="solver_rel2" localSheetId="5" hidden="1">1</definedName>
    <definedName name="solver_rel3" localSheetId="1" hidden="1">1</definedName>
    <definedName name="solver_rel3" localSheetId="2" hidden="1">3</definedName>
    <definedName name="solver_rel3" localSheetId="5" hidden="1">1</definedName>
    <definedName name="solver_rel4" localSheetId="1" hidden="1">1</definedName>
    <definedName name="solver_rel4" localSheetId="2" hidden="1">2</definedName>
    <definedName name="solver_rel5" localSheetId="2" hidden="1">5</definedName>
    <definedName name="solver_rhs1" localSheetId="1" hidden="1">Base!$B$3:$D$3</definedName>
    <definedName name="solver_rhs1" localSheetId="2" hidden="1">binary</definedName>
    <definedName name="solver_rhs1" localSheetId="5" hidden="1">New!$B$3:$F$3</definedName>
    <definedName name="solver_rhs2" localSheetId="1" hidden="1">Base!$B$42</definedName>
    <definedName name="solver_rhs2" localSheetId="2" hidden="1">'Column Generator'!$L$27</definedName>
    <definedName name="solver_rhs2" localSheetId="5" hidden="1">New!$B$42</definedName>
    <definedName name="solver_rhs3" localSheetId="1" hidden="1">Base!$F$42:$H$42</definedName>
    <definedName name="solver_rhs3" localSheetId="2" hidden="1">'Column Generator'!$N$22:$N$25</definedName>
    <definedName name="solver_rhs3" localSheetId="5" hidden="1">New!$F$42:$H$42</definedName>
    <definedName name="solver_rhs4" localSheetId="1" hidden="1">Base!$F$42:$H$42</definedName>
    <definedName name="solver_rhs4" localSheetId="2" hidden="1">'Column Generator'!$O$19</definedName>
    <definedName name="solver_rhs5" localSheetId="2" hidden="1">binary</definedName>
    <definedName name="solver_rlx" localSheetId="1" hidden="1">2</definedName>
    <definedName name="solver_rlx" localSheetId="2" hidden="1">2</definedName>
    <definedName name="solver_rlx" localSheetId="5" hidden="1">2</definedName>
    <definedName name="solver_rsd" localSheetId="1" hidden="1">0</definedName>
    <definedName name="solver_rsd" localSheetId="2" hidden="1">0</definedName>
    <definedName name="solver_rsd" localSheetId="5" hidden="1">0</definedName>
    <definedName name="solver_scl" localSheetId="1" hidden="1">1</definedName>
    <definedName name="solver_scl" localSheetId="2" hidden="1">2</definedName>
    <definedName name="solver_scl" localSheetId="5" hidden="1">2</definedName>
    <definedName name="solver_sho" localSheetId="1" hidden="1">2</definedName>
    <definedName name="solver_sho" localSheetId="2" hidden="1">2</definedName>
    <definedName name="solver_sho" localSheetId="5" hidden="1">2</definedName>
    <definedName name="solver_ssz" localSheetId="1" hidden="1">100</definedName>
    <definedName name="solver_ssz" localSheetId="2" hidden="1">100</definedName>
    <definedName name="solver_ssz" localSheetId="5" hidden="1">100</definedName>
    <definedName name="solver_tim" localSheetId="1" hidden="1">2147483647</definedName>
    <definedName name="solver_tim" localSheetId="2" hidden="1">2147483647</definedName>
    <definedName name="solver_tim" localSheetId="5" hidden="1">2147483647</definedName>
    <definedName name="solver_tol" localSheetId="1" hidden="1">0.01</definedName>
    <definedName name="solver_tol" localSheetId="2" hidden="1">0.01</definedName>
    <definedName name="solver_tol" localSheetId="5" hidden="1">0.01</definedName>
    <definedName name="solver_typ" localSheetId="1" hidden="1">1</definedName>
    <definedName name="solver_typ" localSheetId="2" hidden="1">1</definedName>
    <definedName name="solver_typ" localSheetId="5" hidden="1">1</definedName>
    <definedName name="solver_val" localSheetId="1" hidden="1">0</definedName>
    <definedName name="solver_val" localSheetId="2" hidden="1">0</definedName>
    <definedName name="solver_val" localSheetId="5" hidden="1">0</definedName>
    <definedName name="solver_ver" localSheetId="1" hidden="1">3</definedName>
    <definedName name="solver_ver" localSheetId="2" hidden="1">3</definedName>
    <definedName name="solver_ver" localSheetId="5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0" i="4" l="1"/>
  <c r="Z39" i="4"/>
  <c r="Y39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24" i="4"/>
  <c r="Y24" i="4"/>
  <c r="S40" i="4"/>
  <c r="T40" i="4"/>
  <c r="R40" i="4"/>
  <c r="R39" i="4"/>
  <c r="Q39" i="4"/>
  <c r="R24" i="4" a="1"/>
  <c r="S26" i="4" s="1"/>
  <c r="R24" i="4"/>
  <c r="S24" i="4"/>
  <c r="T24" i="4"/>
  <c r="R27" i="4"/>
  <c r="S27" i="4"/>
  <c r="R29" i="4"/>
  <c r="S29" i="4"/>
  <c r="T29" i="4"/>
  <c r="R30" i="4"/>
  <c r="T31" i="4"/>
  <c r="R32" i="4"/>
  <c r="S32" i="4"/>
  <c r="T32" i="4"/>
  <c r="S34" i="4"/>
  <c r="R35" i="4"/>
  <c r="S35" i="4"/>
  <c r="T37" i="4"/>
  <c r="R38" i="4"/>
  <c r="C59" i="4"/>
  <c r="C60" i="4" s="1"/>
  <c r="T36" i="4" l="1"/>
  <c r="R34" i="4"/>
  <c r="S31" i="4"/>
  <c r="T28" i="4"/>
  <c r="R26" i="4"/>
  <c r="S36" i="4"/>
  <c r="T33" i="4"/>
  <c r="R31" i="4"/>
  <c r="S28" i="4"/>
  <c r="T25" i="4"/>
  <c r="T38" i="4"/>
  <c r="R36" i="4"/>
  <c r="S33" i="4"/>
  <c r="T30" i="4"/>
  <c r="R28" i="4"/>
  <c r="S25" i="4"/>
  <c r="S38" i="4"/>
  <c r="T35" i="4"/>
  <c r="R33" i="4"/>
  <c r="S30" i="4"/>
  <c r="S39" i="4" s="1"/>
  <c r="T27" i="4"/>
  <c r="T39" i="4" s="1"/>
  <c r="R25" i="4"/>
  <c r="S37" i="4"/>
  <c r="T34" i="4"/>
  <c r="T26" i="4"/>
  <c r="R37" i="4"/>
  <c r="L4" i="3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B59" i="4"/>
  <c r="B60" i="4" s="1"/>
  <c r="D39" i="4"/>
  <c r="D40" i="4" s="1"/>
  <c r="C39" i="4"/>
  <c r="C40" i="4" s="1"/>
  <c r="B39" i="4"/>
  <c r="B40" i="4" s="1"/>
  <c r="B41" i="4" s="1"/>
  <c r="X38" i="4"/>
  <c r="W38" i="4"/>
  <c r="V38" i="4"/>
  <c r="X37" i="4"/>
  <c r="W37" i="4"/>
  <c r="V37" i="4"/>
  <c r="X36" i="4"/>
  <c r="W36" i="4"/>
  <c r="V36" i="4"/>
  <c r="X35" i="4"/>
  <c r="W35" i="4"/>
  <c r="V35" i="4"/>
  <c r="X34" i="4"/>
  <c r="W34" i="4"/>
  <c r="V34" i="4"/>
  <c r="X33" i="4"/>
  <c r="W33" i="4"/>
  <c r="V33" i="4"/>
  <c r="X32" i="4"/>
  <c r="W32" i="4"/>
  <c r="V32" i="4"/>
  <c r="X31" i="4"/>
  <c r="W31" i="4"/>
  <c r="V31" i="4"/>
  <c r="X30" i="4"/>
  <c r="W30" i="4"/>
  <c r="V30" i="4"/>
  <c r="X29" i="4"/>
  <c r="W29" i="4"/>
  <c r="V29" i="4"/>
  <c r="X28" i="4"/>
  <c r="W28" i="4"/>
  <c r="V28" i="4"/>
  <c r="X27" i="4"/>
  <c r="W27" i="4"/>
  <c r="V27" i="4"/>
  <c r="X26" i="4"/>
  <c r="W26" i="4"/>
  <c r="V26" i="4"/>
  <c r="X25" i="4"/>
  <c r="W25" i="4"/>
  <c r="V25" i="4"/>
  <c r="X24" i="4"/>
  <c r="W24" i="4"/>
  <c r="V24" i="4"/>
  <c r="I20" i="4"/>
  <c r="H20" i="4"/>
  <c r="G20" i="4"/>
  <c r="I19" i="4"/>
  <c r="H19" i="4"/>
  <c r="G19" i="4"/>
  <c r="I18" i="4"/>
  <c r="H18" i="4"/>
  <c r="G18" i="4"/>
  <c r="I17" i="4"/>
  <c r="H17" i="4"/>
  <c r="G17" i="4"/>
  <c r="I16" i="4"/>
  <c r="H16" i="4"/>
  <c r="G16" i="4"/>
  <c r="I15" i="4"/>
  <c r="H15" i="4"/>
  <c r="G15" i="4"/>
  <c r="I14" i="4"/>
  <c r="H14" i="4"/>
  <c r="G14" i="4"/>
  <c r="I13" i="4"/>
  <c r="H13" i="4"/>
  <c r="G13" i="4"/>
  <c r="I12" i="4"/>
  <c r="H12" i="4"/>
  <c r="G12" i="4"/>
  <c r="I11" i="4"/>
  <c r="H11" i="4"/>
  <c r="G11" i="4"/>
  <c r="I10" i="4"/>
  <c r="H10" i="4"/>
  <c r="G10" i="4"/>
  <c r="I9" i="4"/>
  <c r="H9" i="4"/>
  <c r="G9" i="4"/>
  <c r="I8" i="4"/>
  <c r="H8" i="4"/>
  <c r="G8" i="4"/>
  <c r="I7" i="4"/>
  <c r="H7" i="4"/>
  <c r="G7" i="4"/>
  <c r="I6" i="4"/>
  <c r="H6" i="4"/>
  <c r="G6" i="4"/>
  <c r="O19" i="3"/>
  <c r="M25" i="3"/>
  <c r="M24" i="3"/>
  <c r="M23" i="3"/>
  <c r="M22" i="3"/>
  <c r="N25" i="3"/>
  <c r="N24" i="3"/>
  <c r="N23" i="3"/>
  <c r="N22" i="3"/>
  <c r="O18" i="3"/>
  <c r="O17" i="3"/>
  <c r="L26" i="3"/>
  <c r="I20" i="3"/>
  <c r="H20" i="3"/>
  <c r="G20" i="3"/>
  <c r="I19" i="3"/>
  <c r="H19" i="3"/>
  <c r="G19" i="3"/>
  <c r="I18" i="3"/>
  <c r="H18" i="3"/>
  <c r="G18" i="3"/>
  <c r="I17" i="3"/>
  <c r="H17" i="3"/>
  <c r="G17" i="3"/>
  <c r="I16" i="3"/>
  <c r="H16" i="3"/>
  <c r="G16" i="3"/>
  <c r="I15" i="3"/>
  <c r="H15" i="3"/>
  <c r="G15" i="3"/>
  <c r="I14" i="3"/>
  <c r="H14" i="3"/>
  <c r="G14" i="3"/>
  <c r="I13" i="3"/>
  <c r="H13" i="3"/>
  <c r="G13" i="3"/>
  <c r="I12" i="3"/>
  <c r="H12" i="3"/>
  <c r="G12" i="3"/>
  <c r="I11" i="3"/>
  <c r="H11" i="3"/>
  <c r="G11" i="3"/>
  <c r="I10" i="3"/>
  <c r="H10" i="3"/>
  <c r="G10" i="3"/>
  <c r="I9" i="3"/>
  <c r="H9" i="3"/>
  <c r="G9" i="3"/>
  <c r="I8" i="3"/>
  <c r="H8" i="3"/>
  <c r="G8" i="3"/>
  <c r="I7" i="3"/>
  <c r="H7" i="3"/>
  <c r="G7" i="3"/>
  <c r="I6" i="3"/>
  <c r="H6" i="3"/>
  <c r="G6" i="3"/>
  <c r="F24" i="4" l="1" a="1"/>
  <c r="G37" i="4" s="1"/>
  <c r="X39" i="4"/>
  <c r="X40" i="4" s="1"/>
  <c r="W39" i="4"/>
  <c r="W40" i="4" s="1"/>
  <c r="I24" i="4" a="1"/>
  <c r="K32" i="4" s="1"/>
  <c r="O24" i="4" a="1"/>
  <c r="P26" i="4" s="1"/>
  <c r="V39" i="4"/>
  <c r="V40" i="4" s="1"/>
  <c r="Y40" i="4"/>
  <c r="O26" i="4"/>
  <c r="P36" i="4"/>
  <c r="P33" i="4"/>
  <c r="Q30" i="4"/>
  <c r="P30" i="4"/>
  <c r="Q27" i="4"/>
  <c r="O25" i="4"/>
  <c r="Q24" i="4"/>
  <c r="Q37" i="4"/>
  <c r="O35" i="4"/>
  <c r="O32" i="4"/>
  <c r="P29" i="4"/>
  <c r="O29" i="4"/>
  <c r="J35" i="4"/>
  <c r="J29" i="4"/>
  <c r="K36" i="4"/>
  <c r="K29" i="4"/>
  <c r="K38" i="4"/>
  <c r="I33" i="4"/>
  <c r="G24" i="4"/>
  <c r="F27" i="4"/>
  <c r="H29" i="4"/>
  <c r="G32" i="4"/>
  <c r="F35" i="4"/>
  <c r="H37" i="4"/>
  <c r="H24" i="4"/>
  <c r="G27" i="4"/>
  <c r="F30" i="4"/>
  <c r="H32" i="4"/>
  <c r="G35" i="4"/>
  <c r="F38" i="4"/>
  <c r="F25" i="4"/>
  <c r="H27" i="4"/>
  <c r="G30" i="4"/>
  <c r="F33" i="4"/>
  <c r="H35" i="4"/>
  <c r="G38" i="4"/>
  <c r="L24" i="4" a="1"/>
  <c r="G26" i="4"/>
  <c r="F29" i="4"/>
  <c r="H31" i="4"/>
  <c r="G34" i="4"/>
  <c r="F37" i="4"/>
  <c r="G25" i="4"/>
  <c r="F28" i="4"/>
  <c r="H30" i="4"/>
  <c r="G33" i="4"/>
  <c r="F36" i="4"/>
  <c r="H38" i="4"/>
  <c r="H25" i="4"/>
  <c r="G28" i="4"/>
  <c r="F31" i="4"/>
  <c r="H33" i="4"/>
  <c r="G36" i="4"/>
  <c r="F26" i="4"/>
  <c r="H28" i="4"/>
  <c r="G31" i="4"/>
  <c r="F34" i="4"/>
  <c r="H36" i="4"/>
  <c r="F24" i="4"/>
  <c r="H26" i="4"/>
  <c r="G29" i="4"/>
  <c r="F32" i="4"/>
  <c r="H34" i="4"/>
  <c r="Q40" i="1"/>
  <c r="R40" i="1"/>
  <c r="P40" i="1"/>
  <c r="Q39" i="1"/>
  <c r="R39" i="1"/>
  <c r="P39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R24" i="1"/>
  <c r="Q24" i="1"/>
  <c r="P37" i="1"/>
  <c r="P25" i="1"/>
  <c r="P26" i="1"/>
  <c r="P27" i="1"/>
  <c r="P28" i="1"/>
  <c r="P29" i="1"/>
  <c r="P30" i="1"/>
  <c r="P31" i="1"/>
  <c r="P32" i="1"/>
  <c r="P33" i="1"/>
  <c r="P34" i="1"/>
  <c r="P35" i="1"/>
  <c r="P36" i="1"/>
  <c r="P38" i="1"/>
  <c r="P24" i="1"/>
  <c r="D40" i="1"/>
  <c r="C40" i="1"/>
  <c r="B40" i="1"/>
  <c r="C39" i="1"/>
  <c r="D39" i="1"/>
  <c r="B39" i="1"/>
  <c r="N40" i="1"/>
  <c r="M40" i="1"/>
  <c r="L40" i="1"/>
  <c r="K40" i="1"/>
  <c r="J40" i="1"/>
  <c r="I40" i="1"/>
  <c r="H40" i="1"/>
  <c r="G40" i="1"/>
  <c r="F40" i="1"/>
  <c r="L24" i="1" a="1"/>
  <c r="M26" i="1" s="1"/>
  <c r="L24" i="1"/>
  <c r="M24" i="1"/>
  <c r="N24" i="1"/>
  <c r="L25" i="1"/>
  <c r="N26" i="1"/>
  <c r="L27" i="1"/>
  <c r="M27" i="1"/>
  <c r="N27" i="1"/>
  <c r="L29" i="1"/>
  <c r="M29" i="1"/>
  <c r="N29" i="1"/>
  <c r="L30" i="1"/>
  <c r="M30" i="1"/>
  <c r="L32" i="1"/>
  <c r="M32" i="1"/>
  <c r="N32" i="1"/>
  <c r="L33" i="1"/>
  <c r="L35" i="1"/>
  <c r="M35" i="1"/>
  <c r="N35" i="1"/>
  <c r="M37" i="1"/>
  <c r="N37" i="1"/>
  <c r="L38" i="1"/>
  <c r="M38" i="1"/>
  <c r="I24" i="1" a="1"/>
  <c r="J26" i="1" s="1"/>
  <c r="F24" i="1" a="1"/>
  <c r="G24" i="1" s="1"/>
  <c r="H1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I16" i="1"/>
  <c r="N34" i="1" s="1"/>
  <c r="H17" i="1"/>
  <c r="I17" i="1"/>
  <c r="H18" i="1"/>
  <c r="I18" i="1"/>
  <c r="H19" i="1"/>
  <c r="I19" i="1"/>
  <c r="H20" i="1"/>
  <c r="I20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H6" i="1"/>
  <c r="I6" i="1"/>
  <c r="G6" i="1"/>
  <c r="W42" i="4" l="1"/>
  <c r="K25" i="4"/>
  <c r="J26" i="4"/>
  <c r="I38" i="4"/>
  <c r="J28" i="4"/>
  <c r="I29" i="4"/>
  <c r="I31" i="4"/>
  <c r="K31" i="4"/>
  <c r="K35" i="4"/>
  <c r="J32" i="4"/>
  <c r="I32" i="4"/>
  <c r="J38" i="4"/>
  <c r="I35" i="4"/>
  <c r="K34" i="4"/>
  <c r="J25" i="4"/>
  <c r="K37" i="4"/>
  <c r="J37" i="4"/>
  <c r="Q31" i="4"/>
  <c r="P37" i="4"/>
  <c r="P27" i="4"/>
  <c r="O33" i="4"/>
  <c r="Q38" i="4"/>
  <c r="P31" i="4"/>
  <c r="I28" i="4"/>
  <c r="K33" i="4"/>
  <c r="I26" i="4"/>
  <c r="J34" i="4"/>
  <c r="K24" i="4"/>
  <c r="P34" i="4"/>
  <c r="P24" i="4"/>
  <c r="O30" i="4"/>
  <c r="Q35" i="4"/>
  <c r="Q25" i="4"/>
  <c r="Q40" i="4" s="1"/>
  <c r="O34" i="4"/>
  <c r="I25" i="4"/>
  <c r="K30" i="4"/>
  <c r="J36" i="4"/>
  <c r="K28" i="4"/>
  <c r="I37" i="4"/>
  <c r="J27" i="4"/>
  <c r="O37" i="4"/>
  <c r="O27" i="4"/>
  <c r="Q32" i="4"/>
  <c r="P38" i="4"/>
  <c r="P28" i="4"/>
  <c r="Q36" i="4"/>
  <c r="K27" i="4"/>
  <c r="J33" i="4"/>
  <c r="J24" i="4"/>
  <c r="J31" i="4"/>
  <c r="I24" i="4"/>
  <c r="I30" i="4"/>
  <c r="O24" i="4"/>
  <c r="Q29" i="4"/>
  <c r="P35" i="4"/>
  <c r="P25" i="4"/>
  <c r="O31" i="4"/>
  <c r="O39" i="4" s="1"/>
  <c r="O40" i="4" s="1"/>
  <c r="J30" i="4"/>
  <c r="I36" i="4"/>
  <c r="I27" i="4"/>
  <c r="I34" i="4"/>
  <c r="K26" i="4"/>
  <c r="Q26" i="4"/>
  <c r="P32" i="4"/>
  <c r="O38" i="4"/>
  <c r="O28" i="4"/>
  <c r="Q33" i="4"/>
  <c r="Q34" i="4"/>
  <c r="O36" i="4"/>
  <c r="Q28" i="4"/>
  <c r="N38" i="4"/>
  <c r="L36" i="4"/>
  <c r="M33" i="4"/>
  <c r="N30" i="4"/>
  <c r="L28" i="4"/>
  <c r="M25" i="4"/>
  <c r="L38" i="4"/>
  <c r="M35" i="4"/>
  <c r="N32" i="4"/>
  <c r="L30" i="4"/>
  <c r="M27" i="4"/>
  <c r="N24" i="4"/>
  <c r="L35" i="4"/>
  <c r="M32" i="4"/>
  <c r="N29" i="4"/>
  <c r="L27" i="4"/>
  <c r="M24" i="4"/>
  <c r="M37" i="4"/>
  <c r="N34" i="4"/>
  <c r="L32" i="4"/>
  <c r="M29" i="4"/>
  <c r="N26" i="4"/>
  <c r="L24" i="4"/>
  <c r="M38" i="4"/>
  <c r="N35" i="4"/>
  <c r="L33" i="4"/>
  <c r="M30" i="4"/>
  <c r="N27" i="4"/>
  <c r="L25" i="4"/>
  <c r="N37" i="4"/>
  <c r="L37" i="4"/>
  <c r="M34" i="4"/>
  <c r="N31" i="4"/>
  <c r="L29" i="4"/>
  <c r="M26" i="4"/>
  <c r="N36" i="4"/>
  <c r="L34" i="4"/>
  <c r="M31" i="4"/>
  <c r="N28" i="4"/>
  <c r="L26" i="4"/>
  <c r="M36" i="4"/>
  <c r="N33" i="4"/>
  <c r="L31" i="4"/>
  <c r="M28" i="4"/>
  <c r="N25" i="4"/>
  <c r="F39" i="4"/>
  <c r="F40" i="4" s="1"/>
  <c r="G39" i="4"/>
  <c r="G40" i="4" s="1"/>
  <c r="H39" i="4"/>
  <c r="H40" i="4" s="1"/>
  <c r="J39" i="4"/>
  <c r="J40" i="4" s="1"/>
  <c r="B41" i="1"/>
  <c r="Q42" i="1"/>
  <c r="H41" i="1"/>
  <c r="F41" i="1"/>
  <c r="G41" i="1"/>
  <c r="N36" i="1"/>
  <c r="L34" i="1"/>
  <c r="M31" i="1"/>
  <c r="N28" i="1"/>
  <c r="L26" i="1"/>
  <c r="L39" i="1" s="1"/>
  <c r="M36" i="1"/>
  <c r="N33" i="1"/>
  <c r="L31" i="1"/>
  <c r="M28" i="1"/>
  <c r="N25" i="1"/>
  <c r="N39" i="1" s="1"/>
  <c r="N38" i="1"/>
  <c r="L36" i="1"/>
  <c r="M33" i="1"/>
  <c r="N30" i="1"/>
  <c r="L28" i="1"/>
  <c r="M25" i="1"/>
  <c r="M39" i="1" s="1"/>
  <c r="L37" i="1"/>
  <c r="M34" i="1"/>
  <c r="N31" i="1"/>
  <c r="K36" i="1"/>
  <c r="I34" i="1"/>
  <c r="J31" i="1"/>
  <c r="K28" i="1"/>
  <c r="I26" i="1"/>
  <c r="J36" i="1"/>
  <c r="K33" i="1"/>
  <c r="I31" i="1"/>
  <c r="J28" i="1"/>
  <c r="K25" i="1"/>
  <c r="I37" i="1"/>
  <c r="K31" i="1"/>
  <c r="K38" i="1"/>
  <c r="I36" i="1"/>
  <c r="J33" i="1"/>
  <c r="K30" i="1"/>
  <c r="I28" i="1"/>
  <c r="J25" i="1"/>
  <c r="J38" i="1"/>
  <c r="K35" i="1"/>
  <c r="I33" i="1"/>
  <c r="J30" i="1"/>
  <c r="K27" i="1"/>
  <c r="I25" i="1"/>
  <c r="I38" i="1"/>
  <c r="J35" i="1"/>
  <c r="K32" i="1"/>
  <c r="I30" i="1"/>
  <c r="J27" i="1"/>
  <c r="K24" i="1"/>
  <c r="K37" i="1"/>
  <c r="I35" i="1"/>
  <c r="J32" i="1"/>
  <c r="K29" i="1"/>
  <c r="I27" i="1"/>
  <c r="J24" i="1"/>
  <c r="J37" i="1"/>
  <c r="K34" i="1"/>
  <c r="I32" i="1"/>
  <c r="J29" i="1"/>
  <c r="K26" i="1"/>
  <c r="I24" i="1"/>
  <c r="J34" i="1"/>
  <c r="I29" i="1"/>
  <c r="H38" i="1"/>
  <c r="G33" i="1"/>
  <c r="G37" i="1"/>
  <c r="H34" i="1"/>
  <c r="F32" i="1"/>
  <c r="G29" i="1"/>
  <c r="H26" i="1"/>
  <c r="F24" i="1"/>
  <c r="F37" i="1"/>
  <c r="G34" i="1"/>
  <c r="H31" i="1"/>
  <c r="F29" i="1"/>
  <c r="G26" i="1"/>
  <c r="F26" i="1"/>
  <c r="H36" i="1"/>
  <c r="F34" i="1"/>
  <c r="G31" i="1"/>
  <c r="H28" i="1"/>
  <c r="G36" i="1"/>
  <c r="H33" i="1"/>
  <c r="F31" i="1"/>
  <c r="G28" i="1"/>
  <c r="H25" i="1"/>
  <c r="F36" i="1"/>
  <c r="H30" i="1"/>
  <c r="F28" i="1"/>
  <c r="G25" i="1"/>
  <c r="G39" i="1" s="1"/>
  <c r="G38" i="1"/>
  <c r="H35" i="1"/>
  <c r="F33" i="1"/>
  <c r="G30" i="1"/>
  <c r="H27" i="1"/>
  <c r="F25" i="1"/>
  <c r="F38" i="1"/>
  <c r="G35" i="1"/>
  <c r="H32" i="1"/>
  <c r="F30" i="1"/>
  <c r="G27" i="1"/>
  <c r="H24" i="1"/>
  <c r="H37" i="1"/>
  <c r="F35" i="1"/>
  <c r="G32" i="1"/>
  <c r="H29" i="1"/>
  <c r="F27" i="1"/>
  <c r="K39" i="4" l="1"/>
  <c r="K40" i="4" s="1"/>
  <c r="P39" i="4"/>
  <c r="P40" i="4" s="1"/>
  <c r="I39" i="4"/>
  <c r="I40" i="4" s="1"/>
  <c r="L39" i="4"/>
  <c r="L40" i="4" s="1"/>
  <c r="N39" i="4"/>
  <c r="N40" i="4" s="1"/>
  <c r="M39" i="4"/>
  <c r="M40" i="4" s="1"/>
  <c r="K39" i="1"/>
  <c r="I39" i="1"/>
  <c r="F39" i="1"/>
  <c r="J39" i="1"/>
  <c r="H39" i="1"/>
  <c r="F41" i="4" l="1"/>
  <c r="G41" i="4"/>
  <c r="H41" i="4"/>
</calcChain>
</file>

<file path=xl/sharedStrings.xml><?xml version="1.0" encoding="utf-8"?>
<sst xmlns="http://schemas.openxmlformats.org/spreadsheetml/2006/main" count="236" uniqueCount="66">
  <si>
    <t>Xi</t>
  </si>
  <si>
    <t>#</t>
  </si>
  <si>
    <t>Return Rj</t>
  </si>
  <si>
    <t>bulk</t>
  </si>
  <si>
    <t>concentrate</t>
  </si>
  <si>
    <t>browse</t>
  </si>
  <si>
    <t>AU/animal</t>
  </si>
  <si>
    <t>package</t>
  </si>
  <si>
    <t>TOTAL</t>
  </si>
  <si>
    <t xml:space="preserve"> </t>
  </si>
  <si>
    <t>PACKAGE 1</t>
  </si>
  <si>
    <t>PACKAGE 2</t>
  </si>
  <si>
    <t>PACKAGE 3</t>
  </si>
  <si>
    <t>Xi*total</t>
  </si>
  <si>
    <t>RETURN</t>
  </si>
  <si>
    <t>Z</t>
  </si>
  <si>
    <t>Microsoft Excel 15.0 Sensitivity Report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</si>
  <si>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</si>
  <si>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</si>
  <si>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</si>
  <si>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</si>
  <si>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</si>
  <si>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</si>
  <si>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</si>
  <si>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</si>
  <si>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</si>
  <si>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</si>
  <si>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</si>
  <si>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</si>
  <si>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</si>
  <si>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</si>
  <si>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</si>
  <si>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</si>
  <si>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</si>
  <si>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$B$2</t>
  </si>
  <si>
    <t>$C$2</t>
  </si>
  <si>
    <t>$D$2</t>
  </si>
  <si>
    <t>$B$41</t>
  </si>
  <si>
    <t>TOTAL Return Rj</t>
  </si>
  <si>
    <t>$F$41</t>
  </si>
  <si>
    <t>TOTAL bulk</t>
  </si>
  <si>
    <t>$G$41</t>
  </si>
  <si>
    <t>TOTAL concentrate</t>
  </si>
  <si>
    <t>$H$41</t>
  </si>
  <si>
    <t>TOTAL browse</t>
  </si>
  <si>
    <t>delta(j)</t>
  </si>
  <si>
    <t>return j</t>
  </si>
  <si>
    <t>PI 1</t>
  </si>
  <si>
    <t>PI 2</t>
  </si>
  <si>
    <t>PI 3</t>
  </si>
  <si>
    <t>PI 4</t>
  </si>
  <si>
    <t>Y</t>
  </si>
  <si>
    <t>1 BIG</t>
  </si>
  <si>
    <t>2 BIG</t>
  </si>
  <si>
    <t>9 BIG</t>
  </si>
  <si>
    <t>Big Total</t>
  </si>
  <si>
    <t>PACKAGE 4</t>
  </si>
  <si>
    <t>PACKAGE</t>
  </si>
  <si>
    <t>Worksheet: [case12 Column Generation - Copy.xlsx]Base</t>
  </si>
  <si>
    <t>Report Created: 3/29/2016 6:10:54 PM</t>
  </si>
  <si>
    <t>Worksheet: [case12 Column Generation - Copy.xlsx]New</t>
  </si>
  <si>
    <t>Report Created: 3/29/2016 6:15:48 PM</t>
  </si>
  <si>
    <t>$E$2</t>
  </si>
  <si>
    <t>Worksheet: [case12 Column Generation 1 - Copy.xlsx]New</t>
  </si>
  <si>
    <t>Report Created: 3/29/2016 6:22:07 PM</t>
  </si>
  <si>
    <t>$F$2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</si>
</sst>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workbookViewId="0">
      <selection activeCell="E16" sqref="E16:E19"/>
    </sheetView>
  </sheetViews>
  <sheetFormatPr defaultRowHeight="15" x14ac:dyDescent="0.25"/>
  <cols>
    <col min="1" max="1" width="2.28515625" customWidth="1"/>
    <col min="2" max="2" width="6.28515625" bestFit="1" customWidth="1"/>
    <col min="3" max="3" width="17.85546875" bestFit="1" customWidth="1"/>
    <col min="4" max="5" width="12" bestFit="1" customWidth="1"/>
    <col min="6" max="6" width="10.85546875" bestFit="1" customWidth="1"/>
    <col min="7" max="8" width="12" bestFit="1" customWidth="1"/>
  </cols>
  <sheetData>
    <row r="1" spans="1:8" x14ac:dyDescent="0.25">
      <c r="A1" s="5" t="s">
        <v>16</v>
      </c>
    </row>
    <row r="2" spans="1:8" x14ac:dyDescent="0.25">
      <c r="A2" s="5" t="s">
        <v>58</v>
      </c>
    </row>
    <row r="3" spans="1:8" x14ac:dyDescent="0.25">
      <c r="A3" s="5" t="s">
        <v>59</v>
      </c>
    </row>
    <row r="6" spans="1:8" ht="15.75" thickBot="1" x14ac:dyDescent="0.3">
      <c r="A6" t="s">
        <v>17</v>
      </c>
    </row>
    <row r="7" spans="1:8" x14ac:dyDescent="0.25">
      <c r="B7" s="9"/>
      <c r="C7" s="9"/>
      <c r="D7" s="9" t="s">
        <v>20</v>
      </c>
      <c r="E7" s="9" t="s">
        <v>22</v>
      </c>
      <c r="F7" s="9" t="s">
        <v>24</v>
      </c>
      <c r="G7" s="9" t="s">
        <v>26</v>
      </c>
      <c r="H7" s="9" t="s">
        <v>26</v>
      </c>
    </row>
    <row r="8" spans="1:8" ht="15.75" thickBot="1" x14ac:dyDescent="0.3">
      <c r="B8" s="10" t="s">
        <v>18</v>
      </c>
      <c r="C8" s="10" t="s">
        <v>19</v>
      </c>
      <c r="D8" s="10" t="s">
        <v>21</v>
      </c>
      <c r="E8" s="10" t="s">
        <v>23</v>
      </c>
      <c r="F8" s="10" t="s">
        <v>25</v>
      </c>
      <c r="G8" s="10" t="s">
        <v>27</v>
      </c>
      <c r="H8" s="10" t="s">
        <v>28</v>
      </c>
    </row>
    <row r="9" spans="1:8" x14ac:dyDescent="0.25">
      <c r="B9" s="6" t="s">
        <v>34</v>
      </c>
      <c r="C9" s="6" t="s">
        <v>1</v>
      </c>
      <c r="D9" s="6">
        <v>10</v>
      </c>
      <c r="E9" s="6">
        <v>2411.3433115060802</v>
      </c>
      <c r="F9" s="6">
        <v>3869</v>
      </c>
      <c r="G9" s="6">
        <v>1E+30</v>
      </c>
      <c r="H9" s="6">
        <v>2411.3433115060802</v>
      </c>
    </row>
    <row r="10" spans="1:8" x14ac:dyDescent="0.25">
      <c r="B10" s="6" t="s">
        <v>35</v>
      </c>
      <c r="C10" s="6" t="s">
        <v>1</v>
      </c>
      <c r="D10" s="6">
        <v>9.509822263797945</v>
      </c>
      <c r="E10" s="6">
        <v>0</v>
      </c>
      <c r="F10" s="6">
        <v>4431</v>
      </c>
      <c r="G10" s="6">
        <v>1770.9195710455779</v>
      </c>
      <c r="H10" s="6">
        <v>4431.0000000000009</v>
      </c>
    </row>
    <row r="11" spans="1:8" ht="15.75" thickBot="1" x14ac:dyDescent="0.3">
      <c r="B11" s="7" t="s">
        <v>36</v>
      </c>
      <c r="C11" s="7" t="s">
        <v>1</v>
      </c>
      <c r="D11" s="7">
        <v>8</v>
      </c>
      <c r="E11" s="7">
        <v>617.91674462114167</v>
      </c>
      <c r="F11" s="7">
        <v>2164</v>
      </c>
      <c r="G11" s="7">
        <v>1E+30</v>
      </c>
      <c r="H11" s="7">
        <v>617.91674462114167</v>
      </c>
    </row>
    <row r="13" spans="1:8" ht="15.75" thickBot="1" x14ac:dyDescent="0.3">
      <c r="A13" t="s">
        <v>29</v>
      </c>
    </row>
    <row r="14" spans="1:8" x14ac:dyDescent="0.25">
      <c r="B14" s="9"/>
      <c r="C14" s="9"/>
      <c r="D14" s="9" t="s">
        <v>20</v>
      </c>
      <c r="E14" s="9" t="s">
        <v>30</v>
      </c>
      <c r="F14" s="9" t="s">
        <v>32</v>
      </c>
      <c r="G14" s="9" t="s">
        <v>26</v>
      </c>
      <c r="H14" s="9" t="s">
        <v>26</v>
      </c>
    </row>
    <row r="15" spans="1:8" ht="15.75" thickBot="1" x14ac:dyDescent="0.3">
      <c r="B15" s="10" t="s">
        <v>18</v>
      </c>
      <c r="C15" s="10" t="s">
        <v>19</v>
      </c>
      <c r="D15" s="10" t="s">
        <v>21</v>
      </c>
      <c r="E15" s="10" t="s">
        <v>31</v>
      </c>
      <c r="F15" s="10" t="s">
        <v>33</v>
      </c>
      <c r="G15" s="10" t="s">
        <v>27</v>
      </c>
      <c r="H15" s="10" t="s">
        <v>28</v>
      </c>
    </row>
    <row r="16" spans="1:8" x14ac:dyDescent="0.25">
      <c r="B16" s="6" t="s">
        <v>37</v>
      </c>
      <c r="C16" s="6" t="s">
        <v>38</v>
      </c>
      <c r="D16" s="6">
        <v>321.13751169317123</v>
      </c>
      <c r="E16" s="6">
        <v>0</v>
      </c>
      <c r="F16" s="6">
        <v>500</v>
      </c>
      <c r="G16" s="6">
        <v>1E+30</v>
      </c>
      <c r="H16" s="6">
        <v>178.86248830682882</v>
      </c>
    </row>
    <row r="17" spans="2:8" x14ac:dyDescent="0.25">
      <c r="B17" s="6" t="s">
        <v>39</v>
      </c>
      <c r="C17" s="6" t="s">
        <v>40</v>
      </c>
      <c r="D17" s="6">
        <v>187.52990084190836</v>
      </c>
      <c r="E17" s="6">
        <v>0</v>
      </c>
      <c r="F17" s="6">
        <v>250</v>
      </c>
      <c r="G17" s="6">
        <v>1E+30</v>
      </c>
      <c r="H17" s="6">
        <v>62.470099158091685</v>
      </c>
    </row>
    <row r="18" spans="2:8" x14ac:dyDescent="0.25">
      <c r="B18" s="6" t="s">
        <v>41</v>
      </c>
      <c r="C18" s="6" t="s">
        <v>42</v>
      </c>
      <c r="D18" s="6">
        <v>80.36184845650142</v>
      </c>
      <c r="E18" s="6">
        <v>0</v>
      </c>
      <c r="F18" s="6">
        <v>150</v>
      </c>
      <c r="G18" s="6">
        <v>1E+30</v>
      </c>
      <c r="H18" s="6">
        <v>69.638151543498594</v>
      </c>
    </row>
    <row r="19" spans="2:8" ht="15.75" thickBot="1" x14ac:dyDescent="0.3">
      <c r="B19" s="7" t="s">
        <v>43</v>
      </c>
      <c r="C19" s="7" t="s">
        <v>44</v>
      </c>
      <c r="D19" s="7">
        <v>100.00000000000003</v>
      </c>
      <c r="E19" s="7">
        <v>690.83255378858757</v>
      </c>
      <c r="F19" s="7">
        <v>100</v>
      </c>
      <c r="G19" s="7">
        <v>3.1439999999999806</v>
      </c>
      <c r="H19" s="7">
        <v>60.996000000000024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opLeftCell="A10" workbookViewId="0">
      <selection activeCell="B42" sqref="B42"/>
    </sheetView>
  </sheetViews>
  <sheetFormatPr defaultRowHeight="15" x14ac:dyDescent="0.25"/>
  <cols>
    <col min="4" max="4" width="11.5703125" bestFit="1" customWidth="1"/>
    <col min="6" max="6" width="10.42578125" bestFit="1" customWidth="1"/>
  </cols>
  <sheetData>
    <row r="1" spans="1:9" x14ac:dyDescent="0.25">
      <c r="A1" t="s">
        <v>0</v>
      </c>
      <c r="B1">
        <v>1</v>
      </c>
      <c r="C1">
        <v>2</v>
      </c>
      <c r="D1">
        <v>3</v>
      </c>
    </row>
    <row r="2" spans="1:9" x14ac:dyDescent="0.25">
      <c r="A2" t="s">
        <v>1</v>
      </c>
      <c r="B2" s="1">
        <v>10</v>
      </c>
      <c r="C2" s="1">
        <v>9.509822263797945</v>
      </c>
      <c r="D2" s="1">
        <v>8</v>
      </c>
    </row>
    <row r="3" spans="1:9" x14ac:dyDescent="0.25">
      <c r="B3">
        <v>10</v>
      </c>
      <c r="C3">
        <v>10</v>
      </c>
      <c r="D3">
        <v>8</v>
      </c>
    </row>
    <row r="5" spans="1:9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</row>
    <row r="6" spans="1:9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</row>
    <row r="7" spans="1:9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</row>
    <row r="8" spans="1:9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</row>
    <row r="9" spans="1:9" x14ac:dyDescent="0.25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</row>
    <row r="10" spans="1:9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</row>
    <row r="11" spans="1:9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</row>
    <row r="12" spans="1:9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</row>
    <row r="13" spans="1:9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</row>
    <row r="14" spans="1:9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</row>
    <row r="15" spans="1:9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</row>
    <row r="16" spans="1:9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</row>
    <row r="17" spans="1:18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</row>
    <row r="18" spans="1:18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</row>
    <row r="19" spans="1:18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</row>
    <row r="20" spans="1:18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2" spans="1:18" x14ac:dyDescent="0.25">
      <c r="E22" t="s">
        <v>9</v>
      </c>
      <c r="F22" s="11" t="s">
        <v>10</v>
      </c>
      <c r="G22" s="11"/>
      <c r="H22" s="11"/>
      <c r="I22" s="11" t="s">
        <v>11</v>
      </c>
      <c r="J22" s="11"/>
      <c r="K22" s="11"/>
      <c r="L22" s="11" t="s">
        <v>12</v>
      </c>
      <c r="M22" s="11"/>
      <c r="N22" s="11"/>
      <c r="O22" s="2"/>
      <c r="P22" s="11" t="s">
        <v>14</v>
      </c>
      <c r="Q22" s="11"/>
      <c r="R22" s="11"/>
    </row>
    <row r="23" spans="1:18" x14ac:dyDescent="0.25">
      <c r="A23" t="s">
        <v>7</v>
      </c>
      <c r="B23">
        <v>1</v>
      </c>
      <c r="C23">
        <v>2</v>
      </c>
      <c r="D23">
        <v>3</v>
      </c>
      <c r="F23" t="s">
        <v>3</v>
      </c>
      <c r="G23" t="s">
        <v>4</v>
      </c>
      <c r="H23" t="s">
        <v>5</v>
      </c>
      <c r="I23" t="s">
        <v>3</v>
      </c>
      <c r="J23" t="s">
        <v>4</v>
      </c>
      <c r="K23" t="s">
        <v>5</v>
      </c>
      <c r="L23" t="s">
        <v>3</v>
      </c>
      <c r="M23" t="s">
        <v>4</v>
      </c>
      <c r="N23" t="s">
        <v>5</v>
      </c>
      <c r="P23">
        <v>1</v>
      </c>
      <c r="Q23">
        <v>2</v>
      </c>
      <c r="R23">
        <v>3</v>
      </c>
    </row>
    <row r="24" spans="1:18" x14ac:dyDescent="0.25">
      <c r="B24">
        <v>1</v>
      </c>
      <c r="C24">
        <v>1</v>
      </c>
      <c r="D24">
        <v>0</v>
      </c>
      <c r="F24">
        <f t="array" ref="F24:H38">G6:I20*$B$24:$B$38</f>
        <v>3.7890000000000001</v>
      </c>
      <c r="G24">
        <v>0.42100000000000004</v>
      </c>
      <c r="H24">
        <v>0</v>
      </c>
      <c r="I24">
        <f t="array" ref="I24:K38">G6:I20*$C$24:$C$38</f>
        <v>3.7890000000000001</v>
      </c>
      <c r="J24">
        <v>0.42100000000000004</v>
      </c>
      <c r="K24">
        <v>0</v>
      </c>
      <c r="L24">
        <f t="array" ref="L24:N38">G6:I20*$D$24:$D$38</f>
        <v>0</v>
      </c>
      <c r="M24">
        <v>0</v>
      </c>
      <c r="N24">
        <v>0</v>
      </c>
      <c r="P24">
        <f t="shared" ref="P24:P38" si="0">B24*B6</f>
        <v>352</v>
      </c>
      <c r="Q24">
        <f>C24*B6</f>
        <v>352</v>
      </c>
      <c r="R24">
        <f>D24*B6</f>
        <v>0</v>
      </c>
    </row>
    <row r="25" spans="1:18" x14ac:dyDescent="0.25">
      <c r="B25">
        <v>1</v>
      </c>
      <c r="C25">
        <v>1</v>
      </c>
      <c r="D25">
        <v>0</v>
      </c>
      <c r="F25">
        <v>2.097</v>
      </c>
      <c r="G25">
        <v>0.23300000000000001</v>
      </c>
      <c r="H25">
        <v>0</v>
      </c>
      <c r="I25">
        <v>2.097</v>
      </c>
      <c r="J25">
        <v>0.23300000000000001</v>
      </c>
      <c r="K25">
        <v>0</v>
      </c>
      <c r="L25">
        <v>0</v>
      </c>
      <c r="M25">
        <v>0</v>
      </c>
      <c r="N25">
        <v>0</v>
      </c>
      <c r="P25">
        <f t="shared" si="0"/>
        <v>1838</v>
      </c>
      <c r="Q25">
        <f t="shared" ref="Q25:Q38" si="1">C25*B7</f>
        <v>1838</v>
      </c>
      <c r="R25">
        <f t="shared" ref="R25:R38" si="2">D25*B7</f>
        <v>0</v>
      </c>
    </row>
    <row r="26" spans="1:18" x14ac:dyDescent="0.25">
      <c r="B26">
        <v>1</v>
      </c>
      <c r="C26">
        <v>1</v>
      </c>
      <c r="D26">
        <v>1</v>
      </c>
      <c r="F26">
        <v>0.875</v>
      </c>
      <c r="G26">
        <v>0.375</v>
      </c>
      <c r="H26">
        <v>0</v>
      </c>
      <c r="I26">
        <v>0.875</v>
      </c>
      <c r="J26">
        <v>0.375</v>
      </c>
      <c r="K26">
        <v>0</v>
      </c>
      <c r="L26">
        <v>0.875</v>
      </c>
      <c r="M26">
        <v>0.375</v>
      </c>
      <c r="N26">
        <v>0</v>
      </c>
      <c r="P26">
        <f t="shared" si="0"/>
        <v>96</v>
      </c>
      <c r="Q26">
        <f t="shared" si="1"/>
        <v>96</v>
      </c>
      <c r="R26">
        <f t="shared" si="2"/>
        <v>96</v>
      </c>
    </row>
    <row r="27" spans="1:18" x14ac:dyDescent="0.25">
      <c r="B27">
        <v>0</v>
      </c>
      <c r="C27">
        <v>1</v>
      </c>
      <c r="D27">
        <v>1</v>
      </c>
      <c r="F27">
        <v>0</v>
      </c>
      <c r="G27">
        <v>0</v>
      </c>
      <c r="H27">
        <v>0</v>
      </c>
      <c r="I27">
        <v>0.3</v>
      </c>
      <c r="J27">
        <v>0.2</v>
      </c>
      <c r="K27">
        <v>0</v>
      </c>
      <c r="L27">
        <v>0.3</v>
      </c>
      <c r="M27">
        <v>0.2</v>
      </c>
      <c r="N27">
        <v>0</v>
      </c>
      <c r="P27">
        <f t="shared" si="0"/>
        <v>0</v>
      </c>
      <c r="Q27">
        <f t="shared" si="1"/>
        <v>157</v>
      </c>
      <c r="R27">
        <f t="shared" si="2"/>
        <v>157</v>
      </c>
    </row>
    <row r="28" spans="1:18" x14ac:dyDescent="0.25">
      <c r="B28">
        <v>1</v>
      </c>
      <c r="C28">
        <v>1</v>
      </c>
      <c r="D28">
        <v>1</v>
      </c>
      <c r="F28">
        <v>0.3</v>
      </c>
      <c r="G28">
        <v>0.7</v>
      </c>
      <c r="H28">
        <v>0</v>
      </c>
      <c r="I28">
        <v>0.3</v>
      </c>
      <c r="J28">
        <v>0.7</v>
      </c>
      <c r="K28">
        <v>0</v>
      </c>
      <c r="L28">
        <v>0.3</v>
      </c>
      <c r="M28">
        <v>0.7</v>
      </c>
      <c r="N28">
        <v>0</v>
      </c>
      <c r="P28">
        <f t="shared" si="0"/>
        <v>159</v>
      </c>
      <c r="Q28">
        <f t="shared" si="1"/>
        <v>159</v>
      </c>
      <c r="R28">
        <f t="shared" si="2"/>
        <v>159</v>
      </c>
    </row>
    <row r="29" spans="1:18" x14ac:dyDescent="0.25">
      <c r="B29">
        <v>0</v>
      </c>
      <c r="C29">
        <v>1</v>
      </c>
      <c r="D29">
        <v>1</v>
      </c>
      <c r="F29">
        <v>0</v>
      </c>
      <c r="G29">
        <v>0</v>
      </c>
      <c r="H29">
        <v>0</v>
      </c>
      <c r="I29">
        <v>8.0000000000000016E-2</v>
      </c>
      <c r="J29">
        <v>0.32000000000000006</v>
      </c>
      <c r="K29">
        <v>0</v>
      </c>
      <c r="L29">
        <v>8.0000000000000016E-2</v>
      </c>
      <c r="M29">
        <v>0.32000000000000006</v>
      </c>
      <c r="N29">
        <v>0</v>
      </c>
      <c r="P29">
        <f t="shared" si="0"/>
        <v>0</v>
      </c>
      <c r="Q29">
        <f t="shared" si="1"/>
        <v>157</v>
      </c>
      <c r="R29">
        <f t="shared" si="2"/>
        <v>157</v>
      </c>
    </row>
    <row r="30" spans="1:18" x14ac:dyDescent="0.25">
      <c r="B30">
        <v>1</v>
      </c>
      <c r="C30">
        <v>1</v>
      </c>
      <c r="D30">
        <v>1</v>
      </c>
      <c r="F30">
        <v>0.12</v>
      </c>
      <c r="G30">
        <v>0.27999999999999997</v>
      </c>
      <c r="H30">
        <v>0</v>
      </c>
      <c r="I30">
        <v>0.12</v>
      </c>
      <c r="J30">
        <v>0.27999999999999997</v>
      </c>
      <c r="K30">
        <v>0</v>
      </c>
      <c r="L30">
        <v>0.12</v>
      </c>
      <c r="M30">
        <v>0.27999999999999997</v>
      </c>
      <c r="N30">
        <v>0</v>
      </c>
      <c r="P30">
        <f t="shared" si="0"/>
        <v>325</v>
      </c>
      <c r="Q30">
        <f t="shared" si="1"/>
        <v>325</v>
      </c>
      <c r="R30">
        <f t="shared" si="2"/>
        <v>325</v>
      </c>
    </row>
    <row r="31" spans="1:18" x14ac:dyDescent="0.25">
      <c r="B31">
        <v>1</v>
      </c>
      <c r="C31">
        <v>1</v>
      </c>
      <c r="D31">
        <v>0</v>
      </c>
      <c r="F31">
        <v>0.06</v>
      </c>
      <c r="G31">
        <v>0.54</v>
      </c>
      <c r="H31">
        <v>0</v>
      </c>
      <c r="I31">
        <v>0.06</v>
      </c>
      <c r="J31">
        <v>0.54</v>
      </c>
      <c r="K31">
        <v>0</v>
      </c>
      <c r="L31">
        <v>0</v>
      </c>
      <c r="M31">
        <v>0</v>
      </c>
      <c r="N31">
        <v>0</v>
      </c>
      <c r="P31">
        <f t="shared" si="0"/>
        <v>140</v>
      </c>
      <c r="Q31">
        <f t="shared" si="1"/>
        <v>140</v>
      </c>
      <c r="R31">
        <f t="shared" si="2"/>
        <v>0</v>
      </c>
    </row>
    <row r="32" spans="1:18" x14ac:dyDescent="0.25">
      <c r="B32">
        <v>0</v>
      </c>
      <c r="C32">
        <v>1</v>
      </c>
      <c r="D32">
        <v>0</v>
      </c>
      <c r="F32">
        <v>0</v>
      </c>
      <c r="G32">
        <v>0</v>
      </c>
      <c r="H32">
        <v>0</v>
      </c>
      <c r="I32">
        <v>2.9280000000000004</v>
      </c>
      <c r="J32">
        <v>0</v>
      </c>
      <c r="K32">
        <v>4.3920000000000003</v>
      </c>
      <c r="L32">
        <v>0</v>
      </c>
      <c r="M32">
        <v>0</v>
      </c>
      <c r="N32">
        <v>0</v>
      </c>
      <c r="P32">
        <f t="shared" si="0"/>
        <v>0</v>
      </c>
      <c r="Q32">
        <f t="shared" si="1"/>
        <v>30</v>
      </c>
      <c r="R32">
        <f t="shared" si="2"/>
        <v>0</v>
      </c>
    </row>
    <row r="33" spans="1:18" x14ac:dyDescent="0.25">
      <c r="B33">
        <v>0</v>
      </c>
      <c r="C33">
        <v>1</v>
      </c>
      <c r="D33">
        <v>1</v>
      </c>
      <c r="F33">
        <v>0</v>
      </c>
      <c r="G33">
        <v>0</v>
      </c>
      <c r="H33">
        <v>0</v>
      </c>
      <c r="I33">
        <v>8.0000000000000016E-2</v>
      </c>
      <c r="J33">
        <v>4.0000000000000008E-2</v>
      </c>
      <c r="K33">
        <v>8.0000000000000016E-2</v>
      </c>
      <c r="L33">
        <v>8.0000000000000016E-2</v>
      </c>
      <c r="M33">
        <v>4.0000000000000008E-2</v>
      </c>
      <c r="N33">
        <v>8.0000000000000016E-2</v>
      </c>
      <c r="P33">
        <f t="shared" si="0"/>
        <v>0</v>
      </c>
      <c r="Q33">
        <f t="shared" si="1"/>
        <v>156</v>
      </c>
      <c r="R33">
        <f t="shared" si="2"/>
        <v>156</v>
      </c>
    </row>
    <row r="34" spans="1:18" x14ac:dyDescent="0.25">
      <c r="B34">
        <v>1</v>
      </c>
      <c r="C34">
        <v>1</v>
      </c>
      <c r="D34">
        <v>1</v>
      </c>
      <c r="F34">
        <v>0</v>
      </c>
      <c r="G34">
        <v>7.6000000000000012E-2</v>
      </c>
      <c r="H34">
        <v>0.11399999999999999</v>
      </c>
      <c r="I34">
        <v>0</v>
      </c>
      <c r="J34">
        <v>7.6000000000000012E-2</v>
      </c>
      <c r="K34">
        <v>0.11399999999999999</v>
      </c>
      <c r="L34">
        <v>0</v>
      </c>
      <c r="M34">
        <v>7.6000000000000012E-2</v>
      </c>
      <c r="N34">
        <v>0.11399999999999999</v>
      </c>
      <c r="P34">
        <f t="shared" si="0"/>
        <v>501</v>
      </c>
      <c r="Q34">
        <f t="shared" si="1"/>
        <v>501</v>
      </c>
      <c r="R34">
        <f t="shared" si="2"/>
        <v>501</v>
      </c>
    </row>
    <row r="35" spans="1:18" x14ac:dyDescent="0.25">
      <c r="B35">
        <v>0</v>
      </c>
      <c r="C35">
        <v>1</v>
      </c>
      <c r="D35">
        <v>1</v>
      </c>
      <c r="F35">
        <v>0</v>
      </c>
      <c r="G35">
        <v>0</v>
      </c>
      <c r="H35">
        <v>0</v>
      </c>
      <c r="I35">
        <v>0</v>
      </c>
      <c r="J35">
        <v>0.11199999999999999</v>
      </c>
      <c r="K35">
        <v>4.8000000000000001E-2</v>
      </c>
      <c r="L35">
        <v>0</v>
      </c>
      <c r="M35">
        <v>0.11199999999999999</v>
      </c>
      <c r="N35">
        <v>4.8000000000000001E-2</v>
      </c>
      <c r="P35">
        <f t="shared" si="0"/>
        <v>0</v>
      </c>
      <c r="Q35">
        <f t="shared" si="1"/>
        <v>155</v>
      </c>
      <c r="R35">
        <f t="shared" si="2"/>
        <v>155</v>
      </c>
    </row>
    <row r="36" spans="1:18" x14ac:dyDescent="0.25">
      <c r="B36">
        <v>1</v>
      </c>
      <c r="C36">
        <v>1</v>
      </c>
      <c r="D36">
        <v>1</v>
      </c>
      <c r="F36">
        <v>0</v>
      </c>
      <c r="G36">
        <v>0.2</v>
      </c>
      <c r="H36">
        <v>0.2</v>
      </c>
      <c r="I36">
        <v>0</v>
      </c>
      <c r="J36">
        <v>0.2</v>
      </c>
      <c r="K36">
        <v>0.2</v>
      </c>
      <c r="L36">
        <v>0</v>
      </c>
      <c r="M36">
        <v>0.2</v>
      </c>
      <c r="N36">
        <v>0.2</v>
      </c>
      <c r="P36">
        <f t="shared" si="0"/>
        <v>251</v>
      </c>
      <c r="Q36">
        <f t="shared" si="1"/>
        <v>251</v>
      </c>
      <c r="R36">
        <f t="shared" si="2"/>
        <v>251</v>
      </c>
    </row>
    <row r="37" spans="1:18" x14ac:dyDescent="0.25">
      <c r="B37">
        <v>1</v>
      </c>
      <c r="C37">
        <v>1</v>
      </c>
      <c r="D37">
        <v>1</v>
      </c>
      <c r="F37">
        <v>0</v>
      </c>
      <c r="G37">
        <v>0</v>
      </c>
      <c r="H37">
        <v>1.58</v>
      </c>
      <c r="I37">
        <v>0</v>
      </c>
      <c r="J37">
        <v>0</v>
      </c>
      <c r="K37">
        <v>1.58</v>
      </c>
      <c r="L37">
        <v>0</v>
      </c>
      <c r="M37">
        <v>0</v>
      </c>
      <c r="N37">
        <v>1.58</v>
      </c>
      <c r="P37">
        <f t="shared" si="0"/>
        <v>114</v>
      </c>
      <c r="Q37">
        <f t="shared" si="1"/>
        <v>114</v>
      </c>
      <c r="R37">
        <f t="shared" si="2"/>
        <v>114</v>
      </c>
    </row>
    <row r="38" spans="1:18" x14ac:dyDescent="0.25">
      <c r="B38">
        <v>1</v>
      </c>
      <c r="C38">
        <v>0</v>
      </c>
      <c r="D38">
        <v>1</v>
      </c>
      <c r="F38">
        <v>0</v>
      </c>
      <c r="G38">
        <v>2.4E-2</v>
      </c>
      <c r="H38">
        <v>0.216</v>
      </c>
      <c r="I38">
        <v>0</v>
      </c>
      <c r="J38">
        <v>0</v>
      </c>
      <c r="K38">
        <v>0</v>
      </c>
      <c r="L38">
        <v>0</v>
      </c>
      <c r="M38">
        <v>2.4E-2</v>
      </c>
      <c r="N38">
        <v>0.216</v>
      </c>
      <c r="P38">
        <f t="shared" si="0"/>
        <v>93</v>
      </c>
      <c r="Q38">
        <f t="shared" si="1"/>
        <v>0</v>
      </c>
      <c r="R38">
        <f t="shared" si="2"/>
        <v>93</v>
      </c>
    </row>
    <row r="39" spans="1:18" x14ac:dyDescent="0.25">
      <c r="A39" t="s">
        <v>8</v>
      </c>
      <c r="B39">
        <f>SUM(B24:B38)</f>
        <v>10</v>
      </c>
      <c r="C39">
        <f>SUM(C24:C38)</f>
        <v>14</v>
      </c>
      <c r="D39">
        <f>SUM(D24:D38)</f>
        <v>11</v>
      </c>
      <c r="E39" t="s">
        <v>8</v>
      </c>
      <c r="F39">
        <f>SUM(F24:F38)</f>
        <v>7.2409999999999997</v>
      </c>
      <c r="G39">
        <f t="shared" ref="G39:N39" si="3">SUM(G24:G38)</f>
        <v>2.8490000000000002</v>
      </c>
      <c r="H39">
        <f t="shared" si="3"/>
        <v>2.1100000000000003</v>
      </c>
      <c r="I39">
        <f t="shared" si="3"/>
        <v>10.629</v>
      </c>
      <c r="J39">
        <f t="shared" si="3"/>
        <v>3.4969999999999999</v>
      </c>
      <c r="K39">
        <f t="shared" si="3"/>
        <v>6.4140000000000006</v>
      </c>
      <c r="L39">
        <f t="shared" si="3"/>
        <v>1.7550000000000003</v>
      </c>
      <c r="M39">
        <f t="shared" si="3"/>
        <v>2.3270000000000004</v>
      </c>
      <c r="N39">
        <f t="shared" si="3"/>
        <v>2.2380000000000004</v>
      </c>
      <c r="O39" t="s">
        <v>8</v>
      </c>
      <c r="P39">
        <f>SUM(P24:P38)</f>
        <v>3869</v>
      </c>
      <c r="Q39">
        <f>SUM(Q24:Q38)</f>
        <v>4431</v>
      </c>
      <c r="R39">
        <f>SUM(R24:R38)</f>
        <v>2164</v>
      </c>
    </row>
    <row r="40" spans="1:18" x14ac:dyDescent="0.25">
      <c r="A40" t="s">
        <v>13</v>
      </c>
      <c r="B40">
        <f>B2*B39</f>
        <v>100</v>
      </c>
      <c r="C40">
        <f>C2*C39</f>
        <v>133.13751169317123</v>
      </c>
      <c r="D40">
        <f>D2*D39</f>
        <v>88</v>
      </c>
      <c r="E40" t="s">
        <v>13</v>
      </c>
      <c r="F40">
        <f>$B$2*F39</f>
        <v>72.41</v>
      </c>
      <c r="G40">
        <f>$B$2*G39</f>
        <v>28.490000000000002</v>
      </c>
      <c r="H40">
        <f>$B$2*H39</f>
        <v>21.1</v>
      </c>
      <c r="I40">
        <f>$C$2*I39</f>
        <v>101.07990084190835</v>
      </c>
      <c r="J40">
        <f>$C$2*J39</f>
        <v>33.255848456501411</v>
      </c>
      <c r="K40">
        <f>$C$2*K39</f>
        <v>60.996000000000024</v>
      </c>
      <c r="L40">
        <f>$D$2*L39</f>
        <v>14.040000000000003</v>
      </c>
      <c r="M40">
        <f>$D$2*M39</f>
        <v>18.616000000000003</v>
      </c>
      <c r="N40">
        <f>$D$2*N39</f>
        <v>17.904000000000003</v>
      </c>
      <c r="O40" t="s">
        <v>13</v>
      </c>
      <c r="P40">
        <f>B2*P39</f>
        <v>38690</v>
      </c>
      <c r="Q40">
        <f>C2*Q39</f>
        <v>42138.022450888697</v>
      </c>
      <c r="R40">
        <f>D2*R39</f>
        <v>17312</v>
      </c>
    </row>
    <row r="41" spans="1:18" x14ac:dyDescent="0.25">
      <c r="A41" t="s">
        <v>8</v>
      </c>
      <c r="B41">
        <f>SUM(B40:D40)</f>
        <v>321.13751169317123</v>
      </c>
      <c r="E41" t="s">
        <v>8</v>
      </c>
      <c r="F41">
        <f>F40+I40+L40</f>
        <v>187.52990084190836</v>
      </c>
      <c r="G41">
        <f>G40+J40+M40</f>
        <v>80.36184845650142</v>
      </c>
      <c r="H41">
        <f>H40+K40+N40</f>
        <v>100.00000000000003</v>
      </c>
    </row>
    <row r="42" spans="1:18" x14ac:dyDescent="0.25">
      <c r="B42">
        <v>500</v>
      </c>
      <c r="F42">
        <v>250</v>
      </c>
      <c r="G42">
        <v>150</v>
      </c>
      <c r="H42">
        <v>100</v>
      </c>
      <c r="P42" t="s">
        <v>15</v>
      </c>
      <c r="Q42" s="3">
        <f>SUM(P40:R40)</f>
        <v>98140.022450888704</v>
      </c>
    </row>
  </sheetData>
  <mergeCells count="4">
    <mergeCell ref="F22:H22"/>
    <mergeCell ref="I22:K22"/>
    <mergeCell ref="L22:N22"/>
    <mergeCell ref="P22:R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O2" sqref="O2:O16"/>
    </sheetView>
  </sheetViews>
  <sheetFormatPr defaultRowHeight="15" x14ac:dyDescent="0.25"/>
  <sheetData>
    <row r="1" spans="1:16" x14ac:dyDescent="0.25">
      <c r="O1" t="s">
        <v>45</v>
      </c>
      <c r="P1" t="s">
        <v>46</v>
      </c>
    </row>
    <row r="2" spans="1:16" x14ac:dyDescent="0.25">
      <c r="N2" t="s">
        <v>52</v>
      </c>
      <c r="O2" s="1">
        <v>0</v>
      </c>
      <c r="P2">
        <v>352</v>
      </c>
    </row>
    <row r="3" spans="1:16" x14ac:dyDescent="0.25">
      <c r="N3" t="s">
        <v>53</v>
      </c>
      <c r="O3" s="1">
        <v>1</v>
      </c>
      <c r="P3">
        <v>1838</v>
      </c>
    </row>
    <row r="4" spans="1:16" x14ac:dyDescent="0.25">
      <c r="K4" t="s">
        <v>15</v>
      </c>
      <c r="L4" s="3">
        <f>SUMPRODUCT(F6:F20,B6:B20,O2:O16)-L6*SUM(O2:O16)-L7*SUMPRODUCT(G6:G20,O2:O16)-L8*SUMPRODUCT(O2:O16,H6:H20)-L9*SUMPRODUCT(O2:O16,I6:I20)</f>
        <v>4033.5242195879187</v>
      </c>
      <c r="N4">
        <v>3</v>
      </c>
      <c r="O4" s="1">
        <v>0</v>
      </c>
      <c r="P4">
        <v>96</v>
      </c>
    </row>
    <row r="5" spans="1:16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  <c r="N5">
        <v>4</v>
      </c>
      <c r="O5" s="1">
        <v>0</v>
      </c>
      <c r="P5">
        <v>157</v>
      </c>
    </row>
    <row r="6" spans="1:16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  <c r="K6" t="s">
        <v>47</v>
      </c>
      <c r="L6" s="6">
        <v>0</v>
      </c>
      <c r="N6">
        <v>5</v>
      </c>
      <c r="O6" s="1">
        <v>1</v>
      </c>
      <c r="P6">
        <v>159</v>
      </c>
    </row>
    <row r="7" spans="1:16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  <c r="K7" t="s">
        <v>48</v>
      </c>
      <c r="L7" s="6">
        <v>416.87835167936794</v>
      </c>
      <c r="N7">
        <v>6</v>
      </c>
      <c r="O7" s="1">
        <v>1</v>
      </c>
      <c r="P7">
        <v>157</v>
      </c>
    </row>
    <row r="8" spans="1:16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  <c r="K8" t="s">
        <v>49</v>
      </c>
      <c r="L8" s="6">
        <v>0</v>
      </c>
      <c r="N8">
        <v>7</v>
      </c>
      <c r="O8" s="1">
        <v>1</v>
      </c>
      <c r="P8">
        <v>325</v>
      </c>
    </row>
    <row r="9" spans="1:16" ht="15.75" thickBot="1" x14ac:dyDescent="0.3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  <c r="K9" t="s">
        <v>50</v>
      </c>
      <c r="L9" s="7">
        <v>0</v>
      </c>
      <c r="N9">
        <v>8</v>
      </c>
      <c r="O9" s="1">
        <v>1</v>
      </c>
      <c r="P9">
        <v>140</v>
      </c>
    </row>
    <row r="10" spans="1:16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  <c r="N10" t="s">
        <v>54</v>
      </c>
      <c r="O10" s="1">
        <v>0</v>
      </c>
      <c r="P10">
        <v>30</v>
      </c>
    </row>
    <row r="11" spans="1:16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  <c r="N11">
        <v>10</v>
      </c>
      <c r="O11" s="1">
        <v>0</v>
      </c>
      <c r="P11">
        <v>156</v>
      </c>
    </row>
    <row r="12" spans="1:16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  <c r="N12">
        <v>11</v>
      </c>
      <c r="O12" s="1">
        <v>1</v>
      </c>
      <c r="P12">
        <v>501</v>
      </c>
    </row>
    <row r="13" spans="1:16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  <c r="N13">
        <v>12</v>
      </c>
      <c r="O13" s="1">
        <v>1</v>
      </c>
      <c r="P13">
        <v>155</v>
      </c>
    </row>
    <row r="14" spans="1:16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  <c r="N14">
        <v>13</v>
      </c>
      <c r="O14" s="1">
        <v>1</v>
      </c>
      <c r="P14">
        <v>251</v>
      </c>
    </row>
    <row r="15" spans="1:16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  <c r="N15">
        <v>14</v>
      </c>
      <c r="O15" s="1">
        <v>1</v>
      </c>
      <c r="P15">
        <v>114</v>
      </c>
    </row>
    <row r="16" spans="1:16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  <c r="N16">
        <v>15</v>
      </c>
      <c r="O16" s="1">
        <v>1</v>
      </c>
      <c r="P16">
        <v>93</v>
      </c>
    </row>
    <row r="17" spans="1:15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  <c r="N17" t="s">
        <v>8</v>
      </c>
      <c r="O17">
        <f>SUM(O2:O16)</f>
        <v>10</v>
      </c>
    </row>
    <row r="18" spans="1:15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  <c r="N18" t="s">
        <v>55</v>
      </c>
      <c r="O18">
        <f>O2+O3+O10</f>
        <v>1</v>
      </c>
    </row>
    <row r="19" spans="1:15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  <c r="O19">
        <f>L22+2*L23+3*L24+0*L25</f>
        <v>1</v>
      </c>
    </row>
    <row r="20" spans="1:15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1" spans="1:15" x14ac:dyDescent="0.25">
      <c r="L21" t="s">
        <v>51</v>
      </c>
    </row>
    <row r="22" spans="1:15" x14ac:dyDescent="0.25">
      <c r="K22">
        <v>1</v>
      </c>
      <c r="L22" s="1">
        <v>1</v>
      </c>
      <c r="M22">
        <f>SUM(O2:O16)</f>
        <v>10</v>
      </c>
      <c r="N22">
        <f>5*L22</f>
        <v>5</v>
      </c>
    </row>
    <row r="23" spans="1:15" x14ac:dyDescent="0.25">
      <c r="K23">
        <v>2</v>
      </c>
      <c r="L23" s="1">
        <v>0</v>
      </c>
      <c r="M23">
        <f>SUM(O2:O16)</f>
        <v>10</v>
      </c>
      <c r="N23">
        <f>10*L23</f>
        <v>0</v>
      </c>
    </row>
    <row r="24" spans="1:15" x14ac:dyDescent="0.25">
      <c r="K24">
        <v>3</v>
      </c>
      <c r="L24" s="1">
        <v>0</v>
      </c>
      <c r="M24">
        <f>SUM(O2:O16)</f>
        <v>10</v>
      </c>
      <c r="N24">
        <f>L24*14</f>
        <v>0</v>
      </c>
    </row>
    <row r="25" spans="1:15" x14ac:dyDescent="0.25">
      <c r="K25">
        <v>4</v>
      </c>
      <c r="L25" s="1">
        <v>0</v>
      </c>
      <c r="M25">
        <f>O11+O12+O16</f>
        <v>2</v>
      </c>
      <c r="N25">
        <f>2*L25</f>
        <v>0</v>
      </c>
    </row>
    <row r="26" spans="1:15" x14ac:dyDescent="0.25">
      <c r="K26" t="s">
        <v>8</v>
      </c>
      <c r="L26">
        <f>SUM(L22:L25)</f>
        <v>1</v>
      </c>
    </row>
    <row r="27" spans="1:15" x14ac:dyDescent="0.25">
      <c r="L27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workbookViewId="0">
      <selection activeCell="E17" sqref="E17:E20"/>
    </sheetView>
  </sheetViews>
  <sheetFormatPr defaultRowHeight="15" x14ac:dyDescent="0.25"/>
  <cols>
    <col min="1" max="1" width="2.28515625" customWidth="1"/>
    <col min="2" max="2" width="6.28515625" bestFit="1" customWidth="1"/>
    <col min="3" max="3" width="17.85546875" bestFit="1" customWidth="1"/>
    <col min="4" max="5" width="12" bestFit="1" customWidth="1"/>
    <col min="6" max="6" width="10.85546875" bestFit="1" customWidth="1"/>
    <col min="7" max="8" width="12" bestFit="1" customWidth="1"/>
  </cols>
  <sheetData>
    <row r="1" spans="1:8" x14ac:dyDescent="0.25">
      <c r="A1" s="5" t="s">
        <v>16</v>
      </c>
    </row>
    <row r="2" spans="1:8" x14ac:dyDescent="0.25">
      <c r="A2" s="5" t="s">
        <v>60</v>
      </c>
    </row>
    <row r="3" spans="1:8" x14ac:dyDescent="0.25">
      <c r="A3" s="5" t="s">
        <v>61</v>
      </c>
    </row>
    <row r="6" spans="1:8" ht="15.75" thickBot="1" x14ac:dyDescent="0.3">
      <c r="A6" t="s">
        <v>17</v>
      </c>
    </row>
    <row r="7" spans="1:8" x14ac:dyDescent="0.25">
      <c r="B7" s="12"/>
      <c r="C7" s="12"/>
      <c r="D7" s="12" t="s">
        <v>20</v>
      </c>
      <c r="E7" s="12" t="s">
        <v>22</v>
      </c>
      <c r="F7" s="12" t="s">
        <v>24</v>
      </c>
      <c r="G7" s="12" t="s">
        <v>26</v>
      </c>
      <c r="H7" s="12" t="s">
        <v>26</v>
      </c>
    </row>
    <row r="8" spans="1:8" ht="15.75" thickBot="1" x14ac:dyDescent="0.3">
      <c r="B8" s="13" t="s">
        <v>18</v>
      </c>
      <c r="C8" s="13" t="s">
        <v>19</v>
      </c>
      <c r="D8" s="13" t="s">
        <v>21</v>
      </c>
      <c r="E8" s="13" t="s">
        <v>23</v>
      </c>
      <c r="F8" s="13" t="s">
        <v>25</v>
      </c>
      <c r="G8" s="13" t="s">
        <v>27</v>
      </c>
      <c r="H8" s="13" t="s">
        <v>28</v>
      </c>
    </row>
    <row r="9" spans="1:8" x14ac:dyDescent="0.25">
      <c r="B9" s="6" t="s">
        <v>34</v>
      </c>
      <c r="C9" s="6" t="s">
        <v>1</v>
      </c>
      <c r="D9" s="6">
        <v>10</v>
      </c>
      <c r="E9" s="6">
        <v>850.38385548969745</v>
      </c>
      <c r="F9" s="6">
        <v>3869</v>
      </c>
      <c r="G9" s="6">
        <v>1E+30</v>
      </c>
      <c r="H9" s="6">
        <v>850.38385548969745</v>
      </c>
    </row>
    <row r="10" spans="1:8" x14ac:dyDescent="0.25">
      <c r="B10" s="6" t="s">
        <v>35</v>
      </c>
      <c r="C10" s="6" t="s">
        <v>1</v>
      </c>
      <c r="D10" s="6">
        <v>8.2171417819174</v>
      </c>
      <c r="E10" s="6">
        <v>0</v>
      </c>
      <c r="F10" s="6">
        <v>4431</v>
      </c>
      <c r="G10" s="6">
        <v>980.43157066001845</v>
      </c>
      <c r="H10" s="6">
        <v>4431</v>
      </c>
    </row>
    <row r="11" spans="1:8" x14ac:dyDescent="0.25">
      <c r="B11" s="6" t="s">
        <v>36</v>
      </c>
      <c r="C11" s="6" t="s">
        <v>1</v>
      </c>
      <c r="D11" s="6">
        <v>8</v>
      </c>
      <c r="E11" s="6">
        <v>1432.3784928027098</v>
      </c>
      <c r="F11" s="6">
        <v>2164</v>
      </c>
      <c r="G11" s="6">
        <v>1E+30</v>
      </c>
      <c r="H11" s="6">
        <v>1432.3784928027098</v>
      </c>
    </row>
    <row r="12" spans="1:8" ht="15.75" thickBot="1" x14ac:dyDescent="0.3">
      <c r="B12" s="7" t="s">
        <v>62</v>
      </c>
      <c r="C12" s="7" t="s">
        <v>1</v>
      </c>
      <c r="D12" s="7">
        <v>10</v>
      </c>
      <c r="E12" s="7">
        <v>702.97008185153823</v>
      </c>
      <c r="F12" s="7">
        <v>3880</v>
      </c>
      <c r="G12" s="7">
        <v>1E+30</v>
      </c>
      <c r="H12" s="7">
        <v>702.97008185153823</v>
      </c>
    </row>
    <row r="14" spans="1:8" ht="15.75" thickBot="1" x14ac:dyDescent="0.3">
      <c r="A14" t="s">
        <v>29</v>
      </c>
    </row>
    <row r="15" spans="1:8" x14ac:dyDescent="0.25">
      <c r="B15" s="12"/>
      <c r="C15" s="12"/>
      <c r="D15" s="12" t="s">
        <v>20</v>
      </c>
      <c r="E15" s="12" t="s">
        <v>30</v>
      </c>
      <c r="F15" s="12" t="s">
        <v>32</v>
      </c>
      <c r="G15" s="12" t="s">
        <v>26</v>
      </c>
      <c r="H15" s="12" t="s">
        <v>26</v>
      </c>
    </row>
    <row r="16" spans="1:8" ht="15.75" thickBot="1" x14ac:dyDescent="0.3">
      <c r="B16" s="13" t="s">
        <v>18</v>
      </c>
      <c r="C16" s="13" t="s">
        <v>19</v>
      </c>
      <c r="D16" s="13" t="s">
        <v>21</v>
      </c>
      <c r="E16" s="13" t="s">
        <v>31</v>
      </c>
      <c r="F16" s="13" t="s">
        <v>33</v>
      </c>
      <c r="G16" s="13" t="s">
        <v>27</v>
      </c>
      <c r="H16" s="13" t="s">
        <v>28</v>
      </c>
    </row>
    <row r="17" spans="2:8" x14ac:dyDescent="0.25">
      <c r="B17" s="6" t="s">
        <v>37</v>
      </c>
      <c r="C17" s="6" t="s">
        <v>38</v>
      </c>
      <c r="D17" s="6">
        <v>403.03998494684362</v>
      </c>
      <c r="E17" s="6">
        <v>0</v>
      </c>
      <c r="F17" s="6">
        <v>500</v>
      </c>
      <c r="G17" s="6">
        <v>1E+30</v>
      </c>
      <c r="H17" s="6">
        <v>96.960015053156368</v>
      </c>
    </row>
    <row r="18" spans="2:8" x14ac:dyDescent="0.25">
      <c r="B18" s="6" t="s">
        <v>39</v>
      </c>
      <c r="C18" s="6" t="s">
        <v>40</v>
      </c>
      <c r="D18" s="6">
        <v>250.00000000000006</v>
      </c>
      <c r="E18" s="6">
        <v>416.87835167936782</v>
      </c>
      <c r="F18" s="6">
        <v>250</v>
      </c>
      <c r="G18" s="6">
        <v>11.05530776426561</v>
      </c>
      <c r="H18" s="6">
        <v>87.340000000000032</v>
      </c>
    </row>
    <row r="19" spans="2:8" x14ac:dyDescent="0.25">
      <c r="B19" s="6" t="s">
        <v>41</v>
      </c>
      <c r="C19" s="6" t="s">
        <v>42</v>
      </c>
      <c r="D19" s="6">
        <v>108.41134481136514</v>
      </c>
      <c r="E19" s="6">
        <v>0</v>
      </c>
      <c r="F19" s="6">
        <v>150</v>
      </c>
      <c r="G19" s="6">
        <v>1E+30</v>
      </c>
      <c r="H19" s="6">
        <v>41.588655188634853</v>
      </c>
    </row>
    <row r="20" spans="2:8" ht="15.75" thickBot="1" x14ac:dyDescent="0.3">
      <c r="B20" s="7" t="s">
        <v>43</v>
      </c>
      <c r="C20" s="7" t="s">
        <v>44</v>
      </c>
      <c r="D20" s="7">
        <v>93.328747389218222</v>
      </c>
      <c r="E20" s="7">
        <v>0</v>
      </c>
      <c r="F20" s="7">
        <v>100</v>
      </c>
      <c r="G20" s="7">
        <v>1E+30</v>
      </c>
      <c r="H20" s="7">
        <v>6.6712526107817887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workbookViewId="0">
      <selection activeCell="E18" sqref="E18:E21"/>
    </sheetView>
  </sheetViews>
  <sheetFormatPr defaultRowHeight="15" x14ac:dyDescent="0.25"/>
  <cols>
    <col min="1" max="1" width="2.28515625" customWidth="1"/>
    <col min="2" max="2" width="6.28515625" bestFit="1" customWidth="1"/>
    <col min="3" max="3" width="17.85546875" bestFit="1" customWidth="1"/>
    <col min="4" max="5" width="12" bestFit="1" customWidth="1"/>
    <col min="6" max="6" width="10.85546875" bestFit="1" customWidth="1"/>
    <col min="7" max="8" width="12" bestFit="1" customWidth="1"/>
  </cols>
  <sheetData>
    <row r="1" spans="1:8" x14ac:dyDescent="0.25">
      <c r="A1" s="5" t="s">
        <v>16</v>
      </c>
    </row>
    <row r="2" spans="1:8" x14ac:dyDescent="0.25">
      <c r="A2" s="5" t="s">
        <v>63</v>
      </c>
    </row>
    <row r="3" spans="1:8" x14ac:dyDescent="0.25">
      <c r="A3" s="5" t="s">
        <v>64</v>
      </c>
    </row>
    <row r="6" spans="1:8" ht="15.75" thickBot="1" x14ac:dyDescent="0.3">
      <c r="A6" t="s">
        <v>17</v>
      </c>
    </row>
    <row r="7" spans="1:8" x14ac:dyDescent="0.25">
      <c r="B7" s="12"/>
      <c r="C7" s="12"/>
      <c r="D7" s="12" t="s">
        <v>20</v>
      </c>
      <c r="E7" s="12" t="s">
        <v>22</v>
      </c>
      <c r="F7" s="12" t="s">
        <v>24</v>
      </c>
      <c r="G7" s="12" t="s">
        <v>26</v>
      </c>
      <c r="H7" s="12" t="s">
        <v>26</v>
      </c>
    </row>
    <row r="8" spans="1:8" ht="15.75" thickBot="1" x14ac:dyDescent="0.3">
      <c r="B8" s="13" t="s">
        <v>18</v>
      </c>
      <c r="C8" s="13" t="s">
        <v>19</v>
      </c>
      <c r="D8" s="13" t="s">
        <v>21</v>
      </c>
      <c r="E8" s="13" t="s">
        <v>23</v>
      </c>
      <c r="F8" s="13" t="s">
        <v>25</v>
      </c>
      <c r="G8" s="13" t="s">
        <v>27</v>
      </c>
      <c r="H8" s="13" t="s">
        <v>28</v>
      </c>
    </row>
    <row r="9" spans="1:8" x14ac:dyDescent="0.25">
      <c r="B9" s="6" t="s">
        <v>34</v>
      </c>
      <c r="C9" s="6" t="s">
        <v>1</v>
      </c>
      <c r="D9" s="6">
        <v>10</v>
      </c>
      <c r="E9" s="6">
        <v>850.38385548969711</v>
      </c>
      <c r="F9" s="6">
        <v>3869</v>
      </c>
      <c r="G9" s="6">
        <v>1E+30</v>
      </c>
      <c r="H9" s="6">
        <v>850.38385548969711</v>
      </c>
    </row>
    <row r="10" spans="1:8" x14ac:dyDescent="0.25">
      <c r="B10" s="6" t="s">
        <v>35</v>
      </c>
      <c r="C10" s="6" t="s">
        <v>1</v>
      </c>
      <c r="D10" s="6">
        <v>5.7173769874870688</v>
      </c>
      <c r="E10" s="6">
        <v>0</v>
      </c>
      <c r="F10" s="6">
        <v>4431</v>
      </c>
      <c r="G10" s="6">
        <v>980.43157066001788</v>
      </c>
      <c r="H10" s="6">
        <v>4431.0000000000027</v>
      </c>
    </row>
    <row r="11" spans="1:8" x14ac:dyDescent="0.25">
      <c r="B11" s="6" t="s">
        <v>36</v>
      </c>
      <c r="C11" s="6" t="s">
        <v>1</v>
      </c>
      <c r="D11" s="6">
        <v>8</v>
      </c>
      <c r="E11" s="6">
        <v>1432.3784928027098</v>
      </c>
      <c r="F11" s="6">
        <v>2164</v>
      </c>
      <c r="G11" s="6">
        <v>1E+30</v>
      </c>
      <c r="H11" s="6">
        <v>1432.3784928027098</v>
      </c>
    </row>
    <row r="12" spans="1:8" x14ac:dyDescent="0.25">
      <c r="B12" s="6" t="s">
        <v>62</v>
      </c>
      <c r="C12" s="6" t="s">
        <v>1</v>
      </c>
      <c r="D12" s="6">
        <v>10</v>
      </c>
      <c r="E12" s="6">
        <v>702.97008185153777</v>
      </c>
      <c r="F12" s="6">
        <v>3880</v>
      </c>
      <c r="G12" s="6">
        <v>1E+30</v>
      </c>
      <c r="H12" s="6">
        <v>702.97008185153777</v>
      </c>
    </row>
    <row r="13" spans="1:8" ht="15.75" thickBot="1" x14ac:dyDescent="0.3">
      <c r="B13" s="7" t="s">
        <v>65</v>
      </c>
      <c r="C13" s="7" t="s">
        <v>1</v>
      </c>
      <c r="D13" s="7">
        <v>10</v>
      </c>
      <c r="E13" s="7">
        <v>2625.3542195879195</v>
      </c>
      <c r="F13" s="7">
        <v>3733</v>
      </c>
      <c r="G13" s="7">
        <v>1E+30</v>
      </c>
      <c r="H13" s="7">
        <v>2625.3542195879195</v>
      </c>
    </row>
    <row r="15" spans="1:8" ht="15.75" thickBot="1" x14ac:dyDescent="0.3">
      <c r="A15" t="s">
        <v>29</v>
      </c>
    </row>
    <row r="16" spans="1:8" x14ac:dyDescent="0.25">
      <c r="B16" s="12"/>
      <c r="C16" s="12"/>
      <c r="D16" s="12" t="s">
        <v>20</v>
      </c>
      <c r="E16" s="12" t="s">
        <v>30</v>
      </c>
      <c r="F16" s="12" t="s">
        <v>32</v>
      </c>
      <c r="G16" s="12" t="s">
        <v>26</v>
      </c>
      <c r="H16" s="12" t="s">
        <v>26</v>
      </c>
    </row>
    <row r="17" spans="2:8" ht="15.75" thickBot="1" x14ac:dyDescent="0.3">
      <c r="B17" s="13" t="s">
        <v>18</v>
      </c>
      <c r="C17" s="13" t="s">
        <v>19</v>
      </c>
      <c r="D17" s="13" t="s">
        <v>21</v>
      </c>
      <c r="E17" s="13" t="s">
        <v>31</v>
      </c>
      <c r="F17" s="13" t="s">
        <v>33</v>
      </c>
      <c r="G17" s="13" t="s">
        <v>27</v>
      </c>
      <c r="H17" s="13" t="s">
        <v>28</v>
      </c>
    </row>
    <row r="18" spans="2:8" x14ac:dyDescent="0.25">
      <c r="B18" s="6" t="s">
        <v>37</v>
      </c>
      <c r="C18" s="6" t="s">
        <v>38</v>
      </c>
      <c r="D18" s="6">
        <v>468.04327782481897</v>
      </c>
      <c r="E18" s="6">
        <v>0</v>
      </c>
      <c r="F18" s="6">
        <v>500</v>
      </c>
      <c r="G18" s="6">
        <v>1E+30</v>
      </c>
      <c r="H18" s="6">
        <v>31.95672217518101</v>
      </c>
    </row>
    <row r="19" spans="2:8" x14ac:dyDescent="0.25">
      <c r="B19" s="6" t="s">
        <v>39</v>
      </c>
      <c r="C19" s="6" t="s">
        <v>40</v>
      </c>
      <c r="D19" s="6">
        <v>250.00000000000006</v>
      </c>
      <c r="E19" s="6">
        <v>416.87835167936794</v>
      </c>
      <c r="F19" s="6">
        <v>250</v>
      </c>
      <c r="G19" s="6">
        <v>1.8638765201121972</v>
      </c>
      <c r="H19" s="6">
        <v>60.770000000000067</v>
      </c>
    </row>
    <row r="20" spans="2:8" x14ac:dyDescent="0.25">
      <c r="B20" s="6" t="s">
        <v>41</v>
      </c>
      <c r="C20" s="6" t="s">
        <v>42</v>
      </c>
      <c r="D20" s="6">
        <v>124.51966732524228</v>
      </c>
      <c r="E20" s="6">
        <v>0</v>
      </c>
      <c r="F20" s="6">
        <v>150</v>
      </c>
      <c r="G20" s="6">
        <v>1E+30</v>
      </c>
      <c r="H20" s="6">
        <v>25.480332674757715</v>
      </c>
    </row>
    <row r="21" spans="2:8" ht="15.75" thickBot="1" x14ac:dyDescent="0.3">
      <c r="B21" s="7" t="s">
        <v>43</v>
      </c>
      <c r="C21" s="7" t="s">
        <v>44</v>
      </c>
      <c r="D21" s="7">
        <v>98.875255997742073</v>
      </c>
      <c r="E21" s="7">
        <v>0</v>
      </c>
      <c r="F21" s="7">
        <v>100</v>
      </c>
      <c r="G21" s="7">
        <v>1E+30</v>
      </c>
      <c r="H21" s="7">
        <v>1.1247440022579391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tabSelected="1" topLeftCell="A22" workbookViewId="0">
      <selection activeCell="H21" sqref="H21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9" x14ac:dyDescent="0.25">
      <c r="A2" t="s">
        <v>1</v>
      </c>
      <c r="B2" s="1">
        <v>10</v>
      </c>
      <c r="C2" s="1">
        <v>5.7173769874870688</v>
      </c>
      <c r="D2" s="1">
        <v>8</v>
      </c>
      <c r="E2" s="1">
        <v>10</v>
      </c>
      <c r="F2" s="1">
        <v>10</v>
      </c>
    </row>
    <row r="3" spans="1:9" x14ac:dyDescent="0.25">
      <c r="B3">
        <v>10</v>
      </c>
      <c r="C3">
        <v>10</v>
      </c>
      <c r="D3">
        <v>8</v>
      </c>
      <c r="E3">
        <v>10</v>
      </c>
      <c r="F3">
        <v>10</v>
      </c>
    </row>
    <row r="5" spans="1:9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</row>
    <row r="6" spans="1:9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</row>
    <row r="7" spans="1:9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</row>
    <row r="8" spans="1:9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</row>
    <row r="9" spans="1:9" x14ac:dyDescent="0.25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</row>
    <row r="10" spans="1:9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</row>
    <row r="11" spans="1:9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</row>
    <row r="12" spans="1:9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</row>
    <row r="13" spans="1:9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</row>
    <row r="14" spans="1:9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</row>
    <row r="15" spans="1:9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</row>
    <row r="16" spans="1:9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</row>
    <row r="17" spans="1:26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</row>
    <row r="18" spans="1:26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</row>
    <row r="19" spans="1:26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</row>
    <row r="20" spans="1:26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2" spans="1:26" x14ac:dyDescent="0.25">
      <c r="E22" t="s">
        <v>9</v>
      </c>
      <c r="F22" s="11" t="s">
        <v>10</v>
      </c>
      <c r="G22" s="11"/>
      <c r="H22" s="11"/>
      <c r="I22" s="11" t="s">
        <v>11</v>
      </c>
      <c r="J22" s="11"/>
      <c r="K22" s="11"/>
      <c r="L22" s="11" t="s">
        <v>12</v>
      </c>
      <c r="M22" s="11"/>
      <c r="N22" s="11"/>
      <c r="O22" s="11" t="s">
        <v>56</v>
      </c>
      <c r="P22" s="11"/>
      <c r="Q22" s="11"/>
      <c r="R22" s="11" t="s">
        <v>56</v>
      </c>
      <c r="S22" s="11"/>
      <c r="T22" s="11"/>
      <c r="U22" s="4"/>
      <c r="V22" s="11" t="s">
        <v>14</v>
      </c>
      <c r="W22" s="11"/>
      <c r="X22" s="11"/>
      <c r="Y22" s="11"/>
    </row>
    <row r="23" spans="1:26" x14ac:dyDescent="0.25">
      <c r="A23" t="s">
        <v>7</v>
      </c>
      <c r="B23">
        <v>1</v>
      </c>
      <c r="C23">
        <v>2</v>
      </c>
      <c r="D23">
        <v>3</v>
      </c>
      <c r="F23" t="s">
        <v>3</v>
      </c>
      <c r="G23" t="s">
        <v>4</v>
      </c>
      <c r="H23" t="s">
        <v>5</v>
      </c>
      <c r="I23" t="s">
        <v>3</v>
      </c>
      <c r="J23" t="s">
        <v>4</v>
      </c>
      <c r="K23" t="s">
        <v>5</v>
      </c>
      <c r="L23" t="s">
        <v>3</v>
      </c>
      <c r="M23" t="s">
        <v>4</v>
      </c>
      <c r="N23" t="s">
        <v>5</v>
      </c>
      <c r="O23" t="s">
        <v>3</v>
      </c>
      <c r="P23" t="s">
        <v>4</v>
      </c>
      <c r="Q23" t="s">
        <v>5</v>
      </c>
      <c r="R23" t="s">
        <v>3</v>
      </c>
      <c r="S23" t="s">
        <v>4</v>
      </c>
      <c r="T23" t="s">
        <v>5</v>
      </c>
      <c r="V23">
        <v>1</v>
      </c>
      <c r="W23">
        <v>2</v>
      </c>
      <c r="X23">
        <v>3</v>
      </c>
      <c r="Y23">
        <v>4</v>
      </c>
      <c r="Z23">
        <v>5</v>
      </c>
    </row>
    <row r="24" spans="1:26" x14ac:dyDescent="0.25">
      <c r="B24">
        <v>1</v>
      </c>
      <c r="C24">
        <v>1</v>
      </c>
      <c r="D24">
        <v>0</v>
      </c>
      <c r="F24">
        <f t="array" ref="F24:H38">G6:I20*$B$24:$B$38</f>
        <v>3.7890000000000001</v>
      </c>
      <c r="G24">
        <v>0.42100000000000004</v>
      </c>
      <c r="H24">
        <v>0</v>
      </c>
      <c r="I24">
        <f t="array" ref="I24:K38">G6:I20*$C$24:$C$38</f>
        <v>3.7890000000000001</v>
      </c>
      <c r="J24">
        <v>0.42100000000000004</v>
      </c>
      <c r="K24">
        <v>0</v>
      </c>
      <c r="L24">
        <f t="array" ref="L24:N38">G6:I20*$D$24:$D$38</f>
        <v>0</v>
      </c>
      <c r="M24">
        <v>0</v>
      </c>
      <c r="N24">
        <v>0</v>
      </c>
      <c r="O24">
        <f t="array" ref="O24:Q38">G6:I20*$B$44:$B$58</f>
        <v>3.7890000000000001</v>
      </c>
      <c r="P24">
        <v>0.42100000000000004</v>
      </c>
      <c r="Q24">
        <v>0</v>
      </c>
      <c r="R24">
        <f t="array" ref="R24:T38">G6:I20*$C$44:$C$58</f>
        <v>0</v>
      </c>
      <c r="S24">
        <v>0</v>
      </c>
      <c r="T24">
        <v>0</v>
      </c>
      <c r="V24">
        <f t="shared" ref="V24:V38" si="0">B24*B6</f>
        <v>352</v>
      </c>
      <c r="W24">
        <f>C24*B6</f>
        <v>352</v>
      </c>
      <c r="X24">
        <f>D24*B6</f>
        <v>0</v>
      </c>
      <c r="Y24">
        <f>B44*B6</f>
        <v>352</v>
      </c>
      <c r="Z24">
        <f>B6*C44</f>
        <v>0</v>
      </c>
    </row>
    <row r="25" spans="1:26" x14ac:dyDescent="0.25">
      <c r="B25">
        <v>1</v>
      </c>
      <c r="C25">
        <v>1</v>
      </c>
      <c r="D25">
        <v>0</v>
      </c>
      <c r="F25">
        <v>2.097</v>
      </c>
      <c r="G25">
        <v>0.23300000000000001</v>
      </c>
      <c r="H25">
        <v>0</v>
      </c>
      <c r="I25">
        <v>2.097</v>
      </c>
      <c r="J25">
        <v>0.23300000000000001</v>
      </c>
      <c r="K25">
        <v>0</v>
      </c>
      <c r="L25">
        <v>0</v>
      </c>
      <c r="M25">
        <v>0</v>
      </c>
      <c r="N25">
        <v>0</v>
      </c>
      <c r="O25">
        <v>2.097</v>
      </c>
      <c r="P25">
        <v>0.23300000000000001</v>
      </c>
      <c r="Q25">
        <v>0</v>
      </c>
      <c r="R25">
        <v>2.097</v>
      </c>
      <c r="S25">
        <v>0.23300000000000001</v>
      </c>
      <c r="T25">
        <v>0</v>
      </c>
      <c r="V25">
        <f t="shared" si="0"/>
        <v>1838</v>
      </c>
      <c r="W25">
        <f t="shared" ref="W25:W38" si="1">C25*B7</f>
        <v>1838</v>
      </c>
      <c r="X25">
        <f t="shared" ref="X25:X38" si="2">D25*B7</f>
        <v>0</v>
      </c>
      <c r="Y25">
        <f t="shared" ref="Y25:Y38" si="3">B45*B7</f>
        <v>1838</v>
      </c>
      <c r="Z25">
        <f t="shared" ref="Z25:Z38" si="4">B7*C45</f>
        <v>1838</v>
      </c>
    </row>
    <row r="26" spans="1:26" x14ac:dyDescent="0.25">
      <c r="B26">
        <v>1</v>
      </c>
      <c r="C26">
        <v>1</v>
      </c>
      <c r="D26">
        <v>1</v>
      </c>
      <c r="F26">
        <v>0.875</v>
      </c>
      <c r="G26">
        <v>0.375</v>
      </c>
      <c r="H26">
        <v>0</v>
      </c>
      <c r="I26">
        <v>0.875</v>
      </c>
      <c r="J26">
        <v>0.375</v>
      </c>
      <c r="K26">
        <v>0</v>
      </c>
      <c r="L26">
        <v>0.875</v>
      </c>
      <c r="M26">
        <v>0.375</v>
      </c>
      <c r="N26">
        <v>0</v>
      </c>
      <c r="O26">
        <v>0.875</v>
      </c>
      <c r="P26">
        <v>0.375</v>
      </c>
      <c r="Q26">
        <v>0</v>
      </c>
      <c r="R26">
        <v>0</v>
      </c>
      <c r="S26">
        <v>0</v>
      </c>
      <c r="T26">
        <v>0</v>
      </c>
      <c r="V26">
        <f t="shared" si="0"/>
        <v>96</v>
      </c>
      <c r="W26">
        <f t="shared" si="1"/>
        <v>96</v>
      </c>
      <c r="X26">
        <f t="shared" si="2"/>
        <v>96</v>
      </c>
      <c r="Y26">
        <f t="shared" si="3"/>
        <v>96</v>
      </c>
      <c r="Z26">
        <f t="shared" si="4"/>
        <v>0</v>
      </c>
    </row>
    <row r="27" spans="1:26" x14ac:dyDescent="0.25">
      <c r="B27">
        <v>0</v>
      </c>
      <c r="C27">
        <v>1</v>
      </c>
      <c r="D27">
        <v>1</v>
      </c>
      <c r="F27">
        <v>0</v>
      </c>
      <c r="G27">
        <v>0</v>
      </c>
      <c r="H27">
        <v>0</v>
      </c>
      <c r="I27">
        <v>0.3</v>
      </c>
      <c r="J27">
        <v>0.2</v>
      </c>
      <c r="K27">
        <v>0</v>
      </c>
      <c r="L27">
        <v>0.3</v>
      </c>
      <c r="M27">
        <v>0.2</v>
      </c>
      <c r="N27">
        <v>0</v>
      </c>
      <c r="O27">
        <v>0.3</v>
      </c>
      <c r="P27">
        <v>0.2</v>
      </c>
      <c r="Q27">
        <v>0</v>
      </c>
      <c r="R27">
        <v>0</v>
      </c>
      <c r="S27">
        <v>0</v>
      </c>
      <c r="T27">
        <v>0</v>
      </c>
      <c r="V27">
        <f t="shared" si="0"/>
        <v>0</v>
      </c>
      <c r="W27">
        <f t="shared" si="1"/>
        <v>157</v>
      </c>
      <c r="X27">
        <f t="shared" si="2"/>
        <v>157</v>
      </c>
      <c r="Y27">
        <f t="shared" si="3"/>
        <v>157</v>
      </c>
      <c r="Z27">
        <f t="shared" si="4"/>
        <v>0</v>
      </c>
    </row>
    <row r="28" spans="1:26" x14ac:dyDescent="0.25">
      <c r="B28">
        <v>1</v>
      </c>
      <c r="C28">
        <v>1</v>
      </c>
      <c r="D28">
        <v>1</v>
      </c>
      <c r="F28">
        <v>0.3</v>
      </c>
      <c r="G28">
        <v>0.7</v>
      </c>
      <c r="H28">
        <v>0</v>
      </c>
      <c r="I28">
        <v>0.3</v>
      </c>
      <c r="J28">
        <v>0.7</v>
      </c>
      <c r="K28">
        <v>0</v>
      </c>
      <c r="L28">
        <v>0.3</v>
      </c>
      <c r="M28">
        <v>0.7</v>
      </c>
      <c r="N28">
        <v>0</v>
      </c>
      <c r="O28">
        <v>0.3</v>
      </c>
      <c r="P28">
        <v>0.7</v>
      </c>
      <c r="Q28">
        <v>0</v>
      </c>
      <c r="R28">
        <v>0.3</v>
      </c>
      <c r="S28">
        <v>0.7</v>
      </c>
      <c r="T28">
        <v>0</v>
      </c>
      <c r="V28">
        <f t="shared" si="0"/>
        <v>159</v>
      </c>
      <c r="W28">
        <f t="shared" si="1"/>
        <v>159</v>
      </c>
      <c r="X28">
        <f t="shared" si="2"/>
        <v>159</v>
      </c>
      <c r="Y28">
        <f t="shared" si="3"/>
        <v>159</v>
      </c>
      <c r="Z28">
        <f t="shared" si="4"/>
        <v>159</v>
      </c>
    </row>
    <row r="29" spans="1:26" x14ac:dyDescent="0.25">
      <c r="B29">
        <v>0</v>
      </c>
      <c r="C29">
        <v>1</v>
      </c>
      <c r="D29">
        <v>1</v>
      </c>
      <c r="F29">
        <v>0</v>
      </c>
      <c r="G29">
        <v>0</v>
      </c>
      <c r="H29">
        <v>0</v>
      </c>
      <c r="I29">
        <v>8.0000000000000016E-2</v>
      </c>
      <c r="J29">
        <v>0.32000000000000006</v>
      </c>
      <c r="K29">
        <v>0</v>
      </c>
      <c r="L29">
        <v>8.0000000000000016E-2</v>
      </c>
      <c r="M29">
        <v>0.32000000000000006</v>
      </c>
      <c r="N29">
        <v>0</v>
      </c>
      <c r="O29">
        <v>8.0000000000000016E-2</v>
      </c>
      <c r="P29">
        <v>0.32000000000000006</v>
      </c>
      <c r="Q29">
        <v>0</v>
      </c>
      <c r="R29">
        <v>8.0000000000000016E-2</v>
      </c>
      <c r="S29">
        <v>0.32000000000000006</v>
      </c>
      <c r="T29">
        <v>0</v>
      </c>
      <c r="V29">
        <f t="shared" si="0"/>
        <v>0</v>
      </c>
      <c r="W29">
        <f t="shared" si="1"/>
        <v>157</v>
      </c>
      <c r="X29">
        <f t="shared" si="2"/>
        <v>157</v>
      </c>
      <c r="Y29">
        <f t="shared" si="3"/>
        <v>157</v>
      </c>
      <c r="Z29">
        <f t="shared" si="4"/>
        <v>157</v>
      </c>
    </row>
    <row r="30" spans="1:26" x14ac:dyDescent="0.25">
      <c r="B30">
        <v>1</v>
      </c>
      <c r="C30">
        <v>1</v>
      </c>
      <c r="D30">
        <v>1</v>
      </c>
      <c r="F30">
        <v>0.12</v>
      </c>
      <c r="G30">
        <v>0.27999999999999997</v>
      </c>
      <c r="H30">
        <v>0</v>
      </c>
      <c r="I30">
        <v>0.12</v>
      </c>
      <c r="J30">
        <v>0.27999999999999997</v>
      </c>
      <c r="K30">
        <v>0</v>
      </c>
      <c r="L30">
        <v>0.12</v>
      </c>
      <c r="M30">
        <v>0.27999999999999997</v>
      </c>
      <c r="N30">
        <v>0</v>
      </c>
      <c r="O30">
        <v>0.12</v>
      </c>
      <c r="P30">
        <v>0.27999999999999997</v>
      </c>
      <c r="Q30">
        <v>0</v>
      </c>
      <c r="R30">
        <v>0.12</v>
      </c>
      <c r="S30">
        <v>0.27999999999999997</v>
      </c>
      <c r="T30">
        <v>0</v>
      </c>
      <c r="V30">
        <f t="shared" si="0"/>
        <v>325</v>
      </c>
      <c r="W30">
        <f t="shared" si="1"/>
        <v>325</v>
      </c>
      <c r="X30">
        <f t="shared" si="2"/>
        <v>325</v>
      </c>
      <c r="Y30">
        <f t="shared" si="3"/>
        <v>325</v>
      </c>
      <c r="Z30">
        <f t="shared" si="4"/>
        <v>325</v>
      </c>
    </row>
    <row r="31" spans="1:26" x14ac:dyDescent="0.25">
      <c r="B31">
        <v>1</v>
      </c>
      <c r="C31">
        <v>1</v>
      </c>
      <c r="D31">
        <v>0</v>
      </c>
      <c r="F31">
        <v>0.06</v>
      </c>
      <c r="G31">
        <v>0.54</v>
      </c>
      <c r="H31">
        <v>0</v>
      </c>
      <c r="I31">
        <v>0.06</v>
      </c>
      <c r="J31">
        <v>0.54</v>
      </c>
      <c r="K31">
        <v>0</v>
      </c>
      <c r="L31">
        <v>0</v>
      </c>
      <c r="M31">
        <v>0</v>
      </c>
      <c r="N31">
        <v>0</v>
      </c>
      <c r="O31">
        <v>0.06</v>
      </c>
      <c r="P31">
        <v>0.54</v>
      </c>
      <c r="Q31">
        <v>0</v>
      </c>
      <c r="R31">
        <v>0.06</v>
      </c>
      <c r="S31">
        <v>0.54</v>
      </c>
      <c r="T31">
        <v>0</v>
      </c>
      <c r="V31">
        <f t="shared" si="0"/>
        <v>140</v>
      </c>
      <c r="W31">
        <f t="shared" si="1"/>
        <v>140</v>
      </c>
      <c r="X31">
        <f t="shared" si="2"/>
        <v>0</v>
      </c>
      <c r="Y31">
        <f t="shared" si="3"/>
        <v>140</v>
      </c>
      <c r="Z31">
        <f t="shared" si="4"/>
        <v>140</v>
      </c>
    </row>
    <row r="32" spans="1:26" x14ac:dyDescent="0.25">
      <c r="B32">
        <v>0</v>
      </c>
      <c r="C32">
        <v>1</v>
      </c>
      <c r="D32">
        <v>0</v>
      </c>
      <c r="F32">
        <v>0</v>
      </c>
      <c r="G32">
        <v>0</v>
      </c>
      <c r="H32">
        <v>0</v>
      </c>
      <c r="I32">
        <v>2.9280000000000004</v>
      </c>
      <c r="J32">
        <v>0</v>
      </c>
      <c r="K32">
        <v>4.3920000000000003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f t="shared" si="0"/>
        <v>0</v>
      </c>
      <c r="W32">
        <f t="shared" si="1"/>
        <v>30</v>
      </c>
      <c r="X32">
        <f t="shared" si="2"/>
        <v>0</v>
      </c>
      <c r="Y32">
        <f t="shared" si="3"/>
        <v>0</v>
      </c>
      <c r="Z32">
        <f t="shared" si="4"/>
        <v>0</v>
      </c>
    </row>
    <row r="33" spans="1:26" x14ac:dyDescent="0.25">
      <c r="B33">
        <v>0</v>
      </c>
      <c r="C33">
        <v>1</v>
      </c>
      <c r="D33">
        <v>1</v>
      </c>
      <c r="F33">
        <v>0</v>
      </c>
      <c r="G33">
        <v>0</v>
      </c>
      <c r="H33">
        <v>0</v>
      </c>
      <c r="I33">
        <v>8.0000000000000016E-2</v>
      </c>
      <c r="J33">
        <v>4.0000000000000008E-2</v>
      </c>
      <c r="K33">
        <v>8.0000000000000016E-2</v>
      </c>
      <c r="L33">
        <v>8.0000000000000016E-2</v>
      </c>
      <c r="M33">
        <v>4.0000000000000008E-2</v>
      </c>
      <c r="N33">
        <v>8.0000000000000016E-2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f t="shared" si="0"/>
        <v>0</v>
      </c>
      <c r="W33">
        <f t="shared" si="1"/>
        <v>156</v>
      </c>
      <c r="X33">
        <f t="shared" si="2"/>
        <v>156</v>
      </c>
      <c r="Y33">
        <f t="shared" si="3"/>
        <v>0</v>
      </c>
      <c r="Z33">
        <f t="shared" si="4"/>
        <v>0</v>
      </c>
    </row>
    <row r="34" spans="1:26" x14ac:dyDescent="0.25">
      <c r="B34">
        <v>1</v>
      </c>
      <c r="C34">
        <v>1</v>
      </c>
      <c r="D34">
        <v>1</v>
      </c>
      <c r="F34">
        <v>0</v>
      </c>
      <c r="G34">
        <v>7.6000000000000012E-2</v>
      </c>
      <c r="H34">
        <v>0.11399999999999999</v>
      </c>
      <c r="I34">
        <v>0</v>
      </c>
      <c r="J34">
        <v>7.6000000000000012E-2</v>
      </c>
      <c r="K34">
        <v>0.11399999999999999</v>
      </c>
      <c r="L34">
        <v>0</v>
      </c>
      <c r="M34">
        <v>7.6000000000000012E-2</v>
      </c>
      <c r="N34">
        <v>0.11399999999999999</v>
      </c>
      <c r="O34">
        <v>0</v>
      </c>
      <c r="P34">
        <v>7.6000000000000012E-2</v>
      </c>
      <c r="Q34">
        <v>0.11399999999999999</v>
      </c>
      <c r="R34">
        <v>0</v>
      </c>
      <c r="S34">
        <v>7.6000000000000012E-2</v>
      </c>
      <c r="T34">
        <v>0.11399999999999999</v>
      </c>
      <c r="V34">
        <f t="shared" si="0"/>
        <v>501</v>
      </c>
      <c r="W34">
        <f t="shared" si="1"/>
        <v>501</v>
      </c>
      <c r="X34">
        <f t="shared" si="2"/>
        <v>501</v>
      </c>
      <c r="Y34">
        <f t="shared" si="3"/>
        <v>501</v>
      </c>
      <c r="Z34">
        <f t="shared" si="4"/>
        <v>501</v>
      </c>
    </row>
    <row r="35" spans="1:26" x14ac:dyDescent="0.25">
      <c r="B35">
        <v>0</v>
      </c>
      <c r="C35">
        <v>1</v>
      </c>
      <c r="D35">
        <v>1</v>
      </c>
      <c r="F35">
        <v>0</v>
      </c>
      <c r="G35">
        <v>0</v>
      </c>
      <c r="H35">
        <v>0</v>
      </c>
      <c r="I35">
        <v>0</v>
      </c>
      <c r="J35">
        <v>0.11199999999999999</v>
      </c>
      <c r="K35">
        <v>4.8000000000000001E-2</v>
      </c>
      <c r="L35">
        <v>0</v>
      </c>
      <c r="M35">
        <v>0.11199999999999999</v>
      </c>
      <c r="N35">
        <v>4.8000000000000001E-2</v>
      </c>
      <c r="O35">
        <v>0</v>
      </c>
      <c r="P35">
        <v>0.11199999999999999</v>
      </c>
      <c r="Q35">
        <v>4.8000000000000001E-2</v>
      </c>
      <c r="R35">
        <v>0</v>
      </c>
      <c r="S35">
        <v>0.11199999999999999</v>
      </c>
      <c r="T35">
        <v>4.8000000000000001E-2</v>
      </c>
      <c r="V35">
        <f t="shared" si="0"/>
        <v>0</v>
      </c>
      <c r="W35">
        <f t="shared" si="1"/>
        <v>155</v>
      </c>
      <c r="X35">
        <f t="shared" si="2"/>
        <v>155</v>
      </c>
      <c r="Y35">
        <f t="shared" si="3"/>
        <v>155</v>
      </c>
      <c r="Z35">
        <f t="shared" si="4"/>
        <v>155</v>
      </c>
    </row>
    <row r="36" spans="1:26" x14ac:dyDescent="0.25">
      <c r="B36">
        <v>1</v>
      </c>
      <c r="C36">
        <v>1</v>
      </c>
      <c r="D36">
        <v>1</v>
      </c>
      <c r="F36">
        <v>0</v>
      </c>
      <c r="G36">
        <v>0.2</v>
      </c>
      <c r="H36">
        <v>0.2</v>
      </c>
      <c r="I36">
        <v>0</v>
      </c>
      <c r="J36">
        <v>0.2</v>
      </c>
      <c r="K36">
        <v>0.2</v>
      </c>
      <c r="L36">
        <v>0</v>
      </c>
      <c r="M36">
        <v>0.2</v>
      </c>
      <c r="N36">
        <v>0.2</v>
      </c>
      <c r="O36">
        <v>0</v>
      </c>
      <c r="P36">
        <v>0</v>
      </c>
      <c r="Q36">
        <v>0</v>
      </c>
      <c r="R36">
        <v>0</v>
      </c>
      <c r="S36">
        <v>0.2</v>
      </c>
      <c r="T36">
        <v>0.2</v>
      </c>
      <c r="V36">
        <f t="shared" si="0"/>
        <v>251</v>
      </c>
      <c r="W36">
        <f t="shared" si="1"/>
        <v>251</v>
      </c>
      <c r="X36">
        <f t="shared" si="2"/>
        <v>251</v>
      </c>
      <c r="Y36">
        <f t="shared" si="3"/>
        <v>0</v>
      </c>
      <c r="Z36">
        <f t="shared" si="4"/>
        <v>251</v>
      </c>
    </row>
    <row r="37" spans="1:26" x14ac:dyDescent="0.25">
      <c r="B37">
        <v>1</v>
      </c>
      <c r="C37">
        <v>1</v>
      </c>
      <c r="D37">
        <v>1</v>
      </c>
      <c r="F37">
        <v>0</v>
      </c>
      <c r="G37">
        <v>0</v>
      </c>
      <c r="H37">
        <v>1.58</v>
      </c>
      <c r="I37">
        <v>0</v>
      </c>
      <c r="J37">
        <v>0</v>
      </c>
      <c r="K37">
        <v>1.58</v>
      </c>
      <c r="L37">
        <v>0</v>
      </c>
      <c r="M37">
        <v>0</v>
      </c>
      <c r="N37">
        <v>1.58</v>
      </c>
      <c r="O37">
        <v>0</v>
      </c>
      <c r="P37">
        <v>0</v>
      </c>
      <c r="Q37">
        <v>0</v>
      </c>
      <c r="R37">
        <v>0</v>
      </c>
      <c r="S37">
        <v>0</v>
      </c>
      <c r="T37">
        <v>1.58</v>
      </c>
      <c r="V37">
        <f t="shared" si="0"/>
        <v>114</v>
      </c>
      <c r="W37">
        <f t="shared" si="1"/>
        <v>114</v>
      </c>
      <c r="X37">
        <f t="shared" si="2"/>
        <v>114</v>
      </c>
      <c r="Y37">
        <f t="shared" si="3"/>
        <v>0</v>
      </c>
      <c r="Z37">
        <f t="shared" si="4"/>
        <v>114</v>
      </c>
    </row>
    <row r="38" spans="1:26" x14ac:dyDescent="0.25">
      <c r="B38">
        <v>1</v>
      </c>
      <c r="C38">
        <v>0</v>
      </c>
      <c r="D38">
        <v>1</v>
      </c>
      <c r="F38">
        <v>0</v>
      </c>
      <c r="G38">
        <v>2.4E-2</v>
      </c>
      <c r="H38">
        <v>0.216</v>
      </c>
      <c r="I38">
        <v>0</v>
      </c>
      <c r="J38">
        <v>0</v>
      </c>
      <c r="K38">
        <v>0</v>
      </c>
      <c r="L38">
        <v>0</v>
      </c>
      <c r="M38">
        <v>2.4E-2</v>
      </c>
      <c r="N38">
        <v>0.216</v>
      </c>
      <c r="O38">
        <v>0</v>
      </c>
      <c r="P38">
        <v>0</v>
      </c>
      <c r="Q38">
        <v>0</v>
      </c>
      <c r="R38">
        <v>0</v>
      </c>
      <c r="S38">
        <v>2.4E-2</v>
      </c>
      <c r="T38">
        <v>0.216</v>
      </c>
      <c r="V38">
        <f t="shared" si="0"/>
        <v>93</v>
      </c>
      <c r="W38">
        <f t="shared" si="1"/>
        <v>0</v>
      </c>
      <c r="X38">
        <f t="shared" si="2"/>
        <v>93</v>
      </c>
      <c r="Y38">
        <f t="shared" si="3"/>
        <v>0</v>
      </c>
      <c r="Z38">
        <f t="shared" si="4"/>
        <v>93</v>
      </c>
    </row>
    <row r="39" spans="1:26" x14ac:dyDescent="0.25">
      <c r="A39" t="s">
        <v>8</v>
      </c>
      <c r="B39">
        <f>SUM(B24:B38)</f>
        <v>10</v>
      </c>
      <c r="C39">
        <f>SUM(C24:C38)</f>
        <v>14</v>
      </c>
      <c r="D39">
        <f>SUM(D24:D38)</f>
        <v>11</v>
      </c>
      <c r="E39" t="s">
        <v>8</v>
      </c>
      <c r="F39">
        <f>SUM(F24:F38)</f>
        <v>7.2409999999999997</v>
      </c>
      <c r="G39">
        <f t="shared" ref="G39:N39" si="5">SUM(G24:G38)</f>
        <v>2.8490000000000002</v>
      </c>
      <c r="H39">
        <f t="shared" si="5"/>
        <v>2.1100000000000003</v>
      </c>
      <c r="I39">
        <f t="shared" si="5"/>
        <v>10.629</v>
      </c>
      <c r="J39">
        <f t="shared" si="5"/>
        <v>3.4969999999999999</v>
      </c>
      <c r="K39">
        <f t="shared" si="5"/>
        <v>6.4140000000000006</v>
      </c>
      <c r="L39">
        <f t="shared" si="5"/>
        <v>1.7550000000000003</v>
      </c>
      <c r="M39">
        <f t="shared" si="5"/>
        <v>2.3270000000000004</v>
      </c>
      <c r="N39">
        <f t="shared" si="5"/>
        <v>2.2380000000000004</v>
      </c>
      <c r="O39">
        <f>SUM(O24:O38)</f>
        <v>7.6209999999999996</v>
      </c>
      <c r="P39">
        <f t="shared" ref="P39:Q39" si="6">SUM(P24:P38)</f>
        <v>3.2569999999999997</v>
      </c>
      <c r="Q39">
        <f>SUM(Q24:Q38)</f>
        <v>0.16199999999999998</v>
      </c>
      <c r="R39">
        <f>SUM(R24:R38)</f>
        <v>2.657</v>
      </c>
      <c r="S39">
        <f t="shared" ref="S39:T39" si="7">SUM(S24:S38)</f>
        <v>2.4850000000000008</v>
      </c>
      <c r="T39">
        <f t="shared" si="7"/>
        <v>2.1580000000000004</v>
      </c>
      <c r="U39" t="s">
        <v>8</v>
      </c>
      <c r="V39">
        <f>SUM(V24:V38)</f>
        <v>3869</v>
      </c>
      <c r="W39">
        <f>SUM(W24:W38)</f>
        <v>4431</v>
      </c>
      <c r="X39">
        <f>SUM(X24:X38)</f>
        <v>2164</v>
      </c>
      <c r="Y39">
        <f>SUM(Y24:Y38)</f>
        <v>3880</v>
      </c>
      <c r="Z39">
        <f>SUM(Z24:Z38)</f>
        <v>3733</v>
      </c>
    </row>
    <row r="40" spans="1:26" x14ac:dyDescent="0.25">
      <c r="A40" t="s">
        <v>13</v>
      </c>
      <c r="B40">
        <f>B2*B39</f>
        <v>100</v>
      </c>
      <c r="C40">
        <f>C2*C39</f>
        <v>80.043277824818958</v>
      </c>
      <c r="D40">
        <f>D2*D39</f>
        <v>88</v>
      </c>
      <c r="E40" t="s">
        <v>13</v>
      </c>
      <c r="F40">
        <f>$B$2*F39</f>
        <v>72.41</v>
      </c>
      <c r="G40">
        <f>$B$2*G39</f>
        <v>28.490000000000002</v>
      </c>
      <c r="H40">
        <f>$B$2*H39</f>
        <v>21.1</v>
      </c>
      <c r="I40">
        <f>$C$2*I39</f>
        <v>60.770000000000053</v>
      </c>
      <c r="J40">
        <f>$C$2*J39</f>
        <v>19.993667325242278</v>
      </c>
      <c r="K40">
        <f>$C$2*K39</f>
        <v>36.671255997742065</v>
      </c>
      <c r="L40">
        <f>$D$2*L39</f>
        <v>14.040000000000003</v>
      </c>
      <c r="M40">
        <f>$D$2*M39</f>
        <v>18.616000000000003</v>
      </c>
      <c r="N40">
        <f>$D$2*N39</f>
        <v>17.904000000000003</v>
      </c>
      <c r="O40">
        <f>$E$2*O39</f>
        <v>76.209999999999994</v>
      </c>
      <c r="P40">
        <f>$E$2*P39</f>
        <v>32.569999999999993</v>
      </c>
      <c r="Q40">
        <f t="shared" ref="Q40" si="8">$E$2*Q39</f>
        <v>1.6199999999999997</v>
      </c>
      <c r="R40">
        <f>$F$2*R39</f>
        <v>26.57</v>
      </c>
      <c r="S40">
        <f t="shared" ref="S40:T40" si="9">$F$2*S39</f>
        <v>24.850000000000009</v>
      </c>
      <c r="T40">
        <f t="shared" si="9"/>
        <v>21.580000000000005</v>
      </c>
      <c r="U40" t="s">
        <v>13</v>
      </c>
      <c r="V40">
        <f>B2*V39</f>
        <v>38690</v>
      </c>
      <c r="W40">
        <f>C2*W39</f>
        <v>25333.697431555203</v>
      </c>
      <c r="X40">
        <f>D2*X39</f>
        <v>17312</v>
      </c>
      <c r="Y40">
        <f>E2*Y39</f>
        <v>38800</v>
      </c>
      <c r="Z40">
        <f>F2*Z39</f>
        <v>37330</v>
      </c>
    </row>
    <row r="41" spans="1:26" x14ac:dyDescent="0.25">
      <c r="A41" t="s">
        <v>8</v>
      </c>
      <c r="B41">
        <f>SUM(B40:D40)+B60+C60</f>
        <v>468.04327782481897</v>
      </c>
      <c r="E41" t="s">
        <v>8</v>
      </c>
      <c r="F41">
        <f>F40+I40+L40+O40+R40</f>
        <v>250.00000000000006</v>
      </c>
      <c r="G41">
        <f>G40+J40+M40+P40+S40</f>
        <v>124.51966732524228</v>
      </c>
      <c r="H41">
        <f t="shared" ref="G41:H41" si="10">H40+K40+N40+Q40+T40</f>
        <v>98.875255997742073</v>
      </c>
    </row>
    <row r="42" spans="1:26" x14ac:dyDescent="0.25">
      <c r="B42">
        <v>500</v>
      </c>
      <c r="F42">
        <v>250</v>
      </c>
      <c r="G42">
        <v>150</v>
      </c>
      <c r="H42">
        <v>100</v>
      </c>
      <c r="V42" t="s">
        <v>15</v>
      </c>
      <c r="W42" s="3">
        <f>SUM(V40:Z40)</f>
        <v>157465.69743155519</v>
      </c>
    </row>
    <row r="43" spans="1:26" x14ac:dyDescent="0.25">
      <c r="A43" t="s">
        <v>57</v>
      </c>
      <c r="B43">
        <v>4</v>
      </c>
      <c r="C43">
        <v>5</v>
      </c>
    </row>
    <row r="44" spans="1:26" x14ac:dyDescent="0.25">
      <c r="B44" s="1">
        <v>1</v>
      </c>
      <c r="C44" s="1">
        <v>0</v>
      </c>
    </row>
    <row r="45" spans="1:26" x14ac:dyDescent="0.25">
      <c r="B45" s="1">
        <v>1</v>
      </c>
      <c r="C45" s="1">
        <v>1</v>
      </c>
    </row>
    <row r="46" spans="1:26" x14ac:dyDescent="0.25">
      <c r="B46" s="1">
        <v>1</v>
      </c>
      <c r="C46" s="1">
        <v>0</v>
      </c>
    </row>
    <row r="47" spans="1:26" x14ac:dyDescent="0.25">
      <c r="B47" s="1">
        <v>1</v>
      </c>
      <c r="C47" s="1">
        <v>0</v>
      </c>
    </row>
    <row r="48" spans="1:26" x14ac:dyDescent="0.25">
      <c r="B48" s="1">
        <v>1</v>
      </c>
      <c r="C48" s="1">
        <v>1</v>
      </c>
    </row>
    <row r="49" spans="1:3" x14ac:dyDescent="0.25">
      <c r="B49" s="1">
        <v>1</v>
      </c>
      <c r="C49" s="1">
        <v>1</v>
      </c>
    </row>
    <row r="50" spans="1:3" x14ac:dyDescent="0.25">
      <c r="B50" s="1">
        <v>1</v>
      </c>
      <c r="C50" s="1">
        <v>1</v>
      </c>
    </row>
    <row r="51" spans="1:3" x14ac:dyDescent="0.25">
      <c r="B51" s="1">
        <v>1</v>
      </c>
      <c r="C51" s="1">
        <v>1</v>
      </c>
    </row>
    <row r="52" spans="1:3" x14ac:dyDescent="0.25">
      <c r="B52" s="1">
        <v>0</v>
      </c>
      <c r="C52" s="1">
        <v>0</v>
      </c>
    </row>
    <row r="53" spans="1:3" x14ac:dyDescent="0.25">
      <c r="B53" s="1">
        <v>0</v>
      </c>
      <c r="C53" s="1">
        <v>0</v>
      </c>
    </row>
    <row r="54" spans="1:3" x14ac:dyDescent="0.25">
      <c r="B54" s="1">
        <v>1</v>
      </c>
      <c r="C54" s="1">
        <v>1</v>
      </c>
    </row>
    <row r="55" spans="1:3" x14ac:dyDescent="0.25">
      <c r="B55" s="1">
        <v>1</v>
      </c>
      <c r="C55" s="1">
        <v>1</v>
      </c>
    </row>
    <row r="56" spans="1:3" x14ac:dyDescent="0.25">
      <c r="B56" s="1">
        <v>0</v>
      </c>
      <c r="C56" s="1">
        <v>1</v>
      </c>
    </row>
    <row r="57" spans="1:3" x14ac:dyDescent="0.25">
      <c r="B57" s="1">
        <v>0</v>
      </c>
      <c r="C57" s="1">
        <v>1</v>
      </c>
    </row>
    <row r="58" spans="1:3" x14ac:dyDescent="0.25">
      <c r="B58" s="1">
        <v>0</v>
      </c>
      <c r="C58" s="1">
        <v>1</v>
      </c>
    </row>
    <row r="59" spans="1:3" x14ac:dyDescent="0.25">
      <c r="A59" t="s">
        <v>8</v>
      </c>
      <c r="B59">
        <f>SUM(B44:B58)</f>
        <v>10</v>
      </c>
      <c r="C59">
        <f>SUM(C44:C58)</f>
        <v>10</v>
      </c>
    </row>
    <row r="60" spans="1:3" x14ac:dyDescent="0.25">
      <c r="A60" t="s">
        <v>13</v>
      </c>
      <c r="B60">
        <f>B59*E2</f>
        <v>100</v>
      </c>
      <c r="C60">
        <f>C59*F2</f>
        <v>100</v>
      </c>
    </row>
  </sheetData>
  <mergeCells count="6">
    <mergeCell ref="R22:T22"/>
    <mergeCell ref="F22:H22"/>
    <mergeCell ref="I22:K22"/>
    <mergeCell ref="L22:N22"/>
    <mergeCell ref="O22:Q22"/>
    <mergeCell ref="V22:Y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Sensitivity Report 1</vt:lpstr>
      <vt:lpstr>Base</vt:lpstr>
      <vt:lpstr>Column Generator</vt:lpstr>
      <vt:lpstr>Sensitivity Report 2</vt:lpstr>
      <vt:lpstr>Sensitivity Report 3</vt:lpstr>
      <vt:lpstr>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Maolin</dc:creator>
  <cp:lastModifiedBy>Wu Maolin</cp:lastModifiedBy>
  <dcterms:created xsi:type="dcterms:W3CDTF">2016-03-29T18:55:21Z</dcterms:created>
  <dcterms:modified xsi:type="dcterms:W3CDTF">2016-03-29T22:28:00Z</dcterms:modified>
</cp:coreProperties>
</file>