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5"/>
  </bookViews>
  <sheets>
    <sheet name="Sensitivity Report 1" sheetId="2" r:id="rId1"/>
    <sheet name="Base" sheetId="1" r:id="rId2"/>
    <sheet name="Column Generator" sheetId="3" r:id="rId3"/>
    <sheet name="Sensitivity Report 2" sheetId="6" r:id="rId4"/>
    <sheet name="Sensitivity Report 3" sheetId="7" r:id="rId5"/>
    <sheet name="New" sheetId="4" r:id="rId6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5" hidden="1">New!$B$2:$E$2</definedName>
    <definedName name="solver_cvg" localSheetId="1" hidden="1">0.0001</definedName>
    <definedName name="solver_cvg" localSheetId="2" hidden="1">0.0001</definedName>
    <definedName name="solver_cvg" localSheetId="5" hidden="1">0.0001</definedName>
    <definedName name="solver_drv" localSheetId="1" hidden="1">1</definedName>
    <definedName name="solver_drv" localSheetId="2" hidden="1">2</definedName>
    <definedName name="solver_drv" localSheetId="5" hidden="1">2</definedName>
    <definedName name="solver_eng" localSheetId="1" hidden="1">2</definedName>
    <definedName name="solver_eng" localSheetId="2" hidden="1">2</definedName>
    <definedName name="solver_eng" localSheetId="5" hidden="1">2</definedName>
    <definedName name="solver_est" localSheetId="1" hidden="1">1</definedName>
    <definedName name="solver_est" localSheetId="2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5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5" hidden="1">New!$B$2:$E$2</definedName>
    <definedName name="solver_lhs2" localSheetId="1" hidden="1">Base!$B$41</definedName>
    <definedName name="solver_lhs2" localSheetId="2" hidden="1">'Column Generator'!$L$26</definedName>
    <definedName name="solver_lhs2" localSheetId="5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5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5" hidden="1">2147483647</definedName>
    <definedName name="solver_num" localSheetId="1" hidden="1">3</definedName>
    <definedName name="solver_num" localSheetId="2" hidden="1">5</definedName>
    <definedName name="solver_num" localSheetId="5" hidden="1">3</definedName>
    <definedName name="solver_nwt" localSheetId="1" hidden="1">1</definedName>
    <definedName name="solver_nwt" localSheetId="2" hidden="1">1</definedName>
    <definedName name="solver_nwt" localSheetId="5" hidden="1">1</definedName>
    <definedName name="solver_opt" localSheetId="1" hidden="1">Base!$Q$42</definedName>
    <definedName name="solver_opt" localSheetId="2" hidden="1">'Column Generator'!$L$4</definedName>
    <definedName name="solver_opt" localSheetId="5" hidden="1">New!$T$42</definedName>
    <definedName name="solver_pre" localSheetId="1" hidden="1">0.000001</definedName>
    <definedName name="solver_pre" localSheetId="2" hidden="1">0.000001</definedName>
    <definedName name="solver_pre" localSheetId="5" hidden="1">0.000001</definedName>
    <definedName name="solver_rbv" localSheetId="1" hidden="1">1</definedName>
    <definedName name="solver_rbv" localSheetId="2" hidden="1">2</definedName>
    <definedName name="solver_rbv" localSheetId="5" hidden="1">2</definedName>
    <definedName name="solver_rel1" localSheetId="1" hidden="1">1</definedName>
    <definedName name="solver_rel1" localSheetId="2" hidden="1">5</definedName>
    <definedName name="solver_rel1" localSheetId="5" hidden="1">1</definedName>
    <definedName name="solver_rel2" localSheetId="1" hidden="1">1</definedName>
    <definedName name="solver_rel2" localSheetId="2" hidden="1">2</definedName>
    <definedName name="solver_rel2" localSheetId="5" hidden="1">1</definedName>
    <definedName name="solver_rel3" localSheetId="1" hidden="1">1</definedName>
    <definedName name="solver_rel3" localSheetId="2" hidden="1">3</definedName>
    <definedName name="solver_rel3" localSheetId="5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5" hidden="1">New!$B$3:$E$3</definedName>
    <definedName name="solver_rhs2" localSheetId="1" hidden="1">Base!$B$42</definedName>
    <definedName name="solver_rhs2" localSheetId="2" hidden="1">'Column Generator'!$L$27</definedName>
    <definedName name="solver_rhs2" localSheetId="5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5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5" hidden="1">0</definedName>
    <definedName name="solver_scl" localSheetId="1" hidden="1">1</definedName>
    <definedName name="solver_scl" localSheetId="2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5" hidden="1">0.01</definedName>
    <definedName name="solver_typ" localSheetId="1" hidden="1">1</definedName>
    <definedName name="solver_typ" localSheetId="2" hidden="1">1</definedName>
    <definedName name="solver_typ" localSheetId="5" hidden="1">1</definedName>
    <definedName name="solver_val" localSheetId="1" hidden="1">0</definedName>
    <definedName name="solver_val" localSheetId="2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5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2" i="4" l="1"/>
  <c r="L4" i="3" l="1"/>
  <c r="U39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24" i="4"/>
  <c r="V39" i="4" s="1"/>
  <c r="V40" i="4" s="1"/>
  <c r="O24" i="4" a="1"/>
  <c r="P26" i="4" s="1"/>
  <c r="B59" i="4"/>
  <c r="B60" i="4" s="1"/>
  <c r="D40" i="4"/>
  <c r="C40" i="4"/>
  <c r="D39" i="4"/>
  <c r="C39" i="4"/>
  <c r="B39" i="4"/>
  <c r="B40" i="4" s="1"/>
  <c r="U38" i="4"/>
  <c r="T38" i="4"/>
  <c r="S38" i="4"/>
  <c r="U37" i="4"/>
  <c r="T37" i="4"/>
  <c r="S37" i="4"/>
  <c r="U36" i="4"/>
  <c r="T36" i="4"/>
  <c r="S36" i="4"/>
  <c r="U35" i="4"/>
  <c r="T35" i="4"/>
  <c r="S35" i="4"/>
  <c r="U34" i="4"/>
  <c r="T34" i="4"/>
  <c r="S34" i="4"/>
  <c r="U33" i="4"/>
  <c r="T33" i="4"/>
  <c r="S33" i="4"/>
  <c r="U32" i="4"/>
  <c r="T32" i="4"/>
  <c r="S32" i="4"/>
  <c r="U31" i="4"/>
  <c r="T31" i="4"/>
  <c r="S31" i="4"/>
  <c r="U30" i="4"/>
  <c r="T30" i="4"/>
  <c r="S30" i="4"/>
  <c r="U29" i="4"/>
  <c r="T29" i="4"/>
  <c r="S29" i="4"/>
  <c r="U28" i="4"/>
  <c r="T28" i="4"/>
  <c r="S28" i="4"/>
  <c r="U27" i="4"/>
  <c r="T27" i="4"/>
  <c r="S27" i="4"/>
  <c r="U26" i="4"/>
  <c r="T26" i="4"/>
  <c r="S26" i="4"/>
  <c r="U25" i="4"/>
  <c r="T25" i="4"/>
  <c r="S25" i="4"/>
  <c r="U24" i="4"/>
  <c r="T24" i="4"/>
  <c r="T39" i="4" s="1"/>
  <c r="T40" i="4" s="1"/>
  <c r="S24" i="4"/>
  <c r="S39" i="4" s="1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B41" i="4" l="1"/>
  <c r="U40" i="4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Q39" i="4" l="1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L39" i="4" l="1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<sst xmlns="http://schemas.openxmlformats.org/spreadsheetml/2006/main" count="230" uniqueCount="65">
  <si>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</si>
  <si>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</si>
  <si>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</si>
  <si>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</si>
  <si>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</si>
  <si>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</si>
  <si>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</si>
  <si>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</si>
  <si>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</si>
  <si>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</si>
  <si>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</si>
  <si>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</si>
  <si>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</si>
  <si>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</si>
  <si>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</si>
  <si>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</si>
  <si>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</si>
  <si>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Worksheet: [case12.xlsx]Sheet1</t>
  </si>
  <si>
    <t>Report Created: 3/29/2016 4:55:30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</si>
  <si>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</si>
  <si>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</si>
  <si>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</si>
  <si>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</si>
  <si>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</si>
  <si>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</si>
  <si>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</si>
  <si>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</si>
  <si>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</si>
  <si>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</si>
  <si>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</si>
  <si>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</si>
  <si>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</si>
  <si>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</si>
  <si>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</si>
  <si>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</si>
  <si>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</si>
  <si>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</si>
  <si>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</si>
  <si>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</si>
  <si>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</si>
  <si>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</si>
  <si>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</si>
  <si>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</si>
  <si>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</si>
  <si>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</si>
  <si>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</si>
  <si>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</si>
  <si>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</si>
  <si>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</si>
  <si>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</si>
  <si>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</si>
  <si>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</si>
  <si>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</si>
  <si>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</si>
  <si>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</si>
  <si>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</si>
  <si>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</si>
  <si>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</si>
  <si>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</si>
  <si>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</si>
  <si>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$E$2</t>
  </si>
  <si>
    <t>Worksheet: [case12 Column Generation.xlsx]New</t>
  </si>
  <si>
    <t>Report Created: 3/29/2016 5:56:57 PM</t>
  </si>
  <si>
    <t>Worksheet: [case12 Column Generation 1.xlsx]New</t>
  </si>
  <si>
    <t>Report Created: 3/29/2016 5:59:36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</si>
</sst>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18</v>
      </c>
    </row>
    <row r="6" spans="1:8" ht="15.75" thickBot="1" x14ac:dyDescent="0.3">
      <c r="A6" t="s">
        <v>19</v>
      </c>
    </row>
    <row r="7" spans="1:8" x14ac:dyDescent="0.25">
      <c r="B7" s="8"/>
      <c r="C7" s="8"/>
      <c r="D7" s="8" t="s">
        <v>22</v>
      </c>
      <c r="E7" s="8" t="s">
        <v>24</v>
      </c>
      <c r="F7" s="8" t="s">
        <v>26</v>
      </c>
      <c r="G7" s="8" t="s">
        <v>28</v>
      </c>
      <c r="H7" s="8" t="s">
        <v>28</v>
      </c>
    </row>
    <row r="8" spans="1:8" ht="15.75" thickBot="1" x14ac:dyDescent="0.3">
      <c r="B8" s="9" t="s">
        <v>20</v>
      </c>
      <c r="C8" s="9" t="s">
        <v>21</v>
      </c>
      <c r="D8" s="9" t="s">
        <v>23</v>
      </c>
      <c r="E8" s="9" t="s">
        <v>25</v>
      </c>
      <c r="F8" s="9" t="s">
        <v>27</v>
      </c>
      <c r="G8" s="9" t="s">
        <v>29</v>
      </c>
      <c r="H8" s="9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1901.7272727272725</v>
      </c>
      <c r="F9" s="6">
        <v>3869</v>
      </c>
      <c r="G9" s="6">
        <v>1E+30</v>
      </c>
      <c r="H9" s="6">
        <v>1901.7272727272725</v>
      </c>
    </row>
    <row r="10" spans="1:8" x14ac:dyDescent="0.25">
      <c r="B10" s="6" t="s">
        <v>37</v>
      </c>
      <c r="C10" s="6" t="s">
        <v>1</v>
      </c>
      <c r="D10" s="6">
        <v>10</v>
      </c>
      <c r="E10" s="6">
        <v>1676.818181818182</v>
      </c>
      <c r="F10" s="6">
        <v>4431</v>
      </c>
      <c r="G10" s="6">
        <v>1E+30</v>
      </c>
      <c r="H10" s="6">
        <v>1676.818181818182</v>
      </c>
    </row>
    <row r="11" spans="1:8" ht="15.75" thickBot="1" x14ac:dyDescent="0.3">
      <c r="B11" s="7" t="s">
        <v>38</v>
      </c>
      <c r="C11" s="7" t="s">
        <v>1</v>
      </c>
      <c r="D11" s="7">
        <v>5.454545454545455</v>
      </c>
      <c r="E11" s="7">
        <v>0</v>
      </c>
      <c r="F11" s="7">
        <v>2164</v>
      </c>
      <c r="G11" s="7">
        <v>1317.5000000000002</v>
      </c>
      <c r="H11" s="7">
        <v>2164</v>
      </c>
    </row>
    <row r="13" spans="1:8" ht="15.75" thickBot="1" x14ac:dyDescent="0.3">
      <c r="A13" t="s">
        <v>31</v>
      </c>
    </row>
    <row r="14" spans="1:8" x14ac:dyDescent="0.25">
      <c r="B14" s="8"/>
      <c r="C14" s="8"/>
      <c r="D14" s="8" t="s">
        <v>22</v>
      </c>
      <c r="E14" s="8" t="s">
        <v>32</v>
      </c>
      <c r="F14" s="8" t="s">
        <v>34</v>
      </c>
      <c r="G14" s="8" t="s">
        <v>28</v>
      </c>
      <c r="H14" s="8" t="s">
        <v>28</v>
      </c>
    </row>
    <row r="15" spans="1:8" ht="15.75" thickBot="1" x14ac:dyDescent="0.3">
      <c r="B15" s="9" t="s">
        <v>20</v>
      </c>
      <c r="C15" s="9" t="s">
        <v>21</v>
      </c>
      <c r="D15" s="9" t="s">
        <v>23</v>
      </c>
      <c r="E15" s="9" t="s">
        <v>33</v>
      </c>
      <c r="F15" s="9" t="s">
        <v>35</v>
      </c>
      <c r="G15" s="9" t="s">
        <v>29</v>
      </c>
      <c r="H15" s="9" t="s">
        <v>30</v>
      </c>
    </row>
    <row r="16" spans="1:8" x14ac:dyDescent="0.25">
      <c r="B16" s="6" t="s">
        <v>39</v>
      </c>
      <c r="C16" s="6" t="s">
        <v>40</v>
      </c>
      <c r="D16" s="6">
        <v>300</v>
      </c>
      <c r="E16" s="6">
        <v>196.72727272727272</v>
      </c>
      <c r="F16" s="6">
        <v>300</v>
      </c>
      <c r="G16" s="6">
        <v>12.546916890080466</v>
      </c>
      <c r="H16" s="6">
        <v>60.000000000000007</v>
      </c>
    </row>
    <row r="17" spans="2:8" x14ac:dyDescent="0.25">
      <c r="B17" s="6" t="s">
        <v>41</v>
      </c>
      <c r="C17" s="6" t="s">
        <v>42</v>
      </c>
      <c r="D17" s="6">
        <v>188.27272727272725</v>
      </c>
      <c r="E17" s="6">
        <v>0</v>
      </c>
      <c r="F17" s="6">
        <v>250</v>
      </c>
      <c r="G17" s="6">
        <v>1E+30</v>
      </c>
      <c r="H17" s="6">
        <v>61.727272727272755</v>
      </c>
    </row>
    <row r="18" spans="2:8" x14ac:dyDescent="0.25">
      <c r="B18" s="6" t="s">
        <v>43</v>
      </c>
      <c r="C18" s="6" t="s">
        <v>44</v>
      </c>
      <c r="D18" s="6">
        <v>76.152727272727276</v>
      </c>
      <c r="E18" s="6">
        <v>0</v>
      </c>
      <c r="F18" s="6">
        <v>150</v>
      </c>
      <c r="G18" s="6">
        <v>1E+30</v>
      </c>
      <c r="H18" s="6">
        <v>73.847272727272724</v>
      </c>
    </row>
    <row r="19" spans="2:8" ht="15.75" thickBot="1" x14ac:dyDescent="0.3">
      <c r="B19" s="7" t="s">
        <v>45</v>
      </c>
      <c r="C19" s="7" t="s">
        <v>46</v>
      </c>
      <c r="D19" s="7">
        <v>97.447272727272747</v>
      </c>
      <c r="E19" s="7">
        <v>0</v>
      </c>
      <c r="F19" s="7">
        <v>100</v>
      </c>
      <c r="G19" s="7">
        <v>1E+30</v>
      </c>
      <c r="H19" s="7">
        <v>2.5527272727272798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23" workbookViewId="0">
      <selection activeCell="Q42" sqref="Q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5.454545454545455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2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60.000000000000007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9.5727272727272759</v>
      </c>
      <c r="M40">
        <f>$D$2*M39</f>
        <v>12.692727272727277</v>
      </c>
      <c r="N40">
        <f>$D$2*N39</f>
        <v>12.207272727272731</v>
      </c>
      <c r="O40" t="s">
        <v>13</v>
      </c>
      <c r="P40">
        <f>B2*P39</f>
        <v>38690</v>
      </c>
      <c r="Q40">
        <f>C2*Q39</f>
        <v>44310</v>
      </c>
      <c r="R40">
        <f>D2*R39</f>
        <v>11803.636363636364</v>
      </c>
    </row>
    <row r="41" spans="1:18" x14ac:dyDescent="0.25">
      <c r="A41" t="s">
        <v>8</v>
      </c>
      <c r="B41">
        <f>SUM(B40:D40)</f>
        <v>300</v>
      </c>
      <c r="E41" t="s">
        <v>8</v>
      </c>
      <c r="F41">
        <f>F40+I40+L40</f>
        <v>188.27272727272725</v>
      </c>
      <c r="G41">
        <f>G40+J40+M40</f>
        <v>76.152727272727276</v>
      </c>
      <c r="H41">
        <f>H40+K40+N40</f>
        <v>97.447272727272747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3">
        <f>SUM(P40:R40)</f>
        <v>94803.636363636368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14" sqref="B14"/>
    </sheetView>
  </sheetViews>
  <sheetFormatPr defaultRowHeight="15" x14ac:dyDescent="0.25"/>
  <sheetData>
    <row r="1" spans="1:16" x14ac:dyDescent="0.25">
      <c r="O1" t="s">
        <v>47</v>
      </c>
      <c r="P1" t="s">
        <v>48</v>
      </c>
    </row>
    <row r="2" spans="1:16" x14ac:dyDescent="0.25">
      <c r="N2" t="s">
        <v>54</v>
      </c>
      <c r="O2" s="1">
        <v>1</v>
      </c>
      <c r="P2">
        <v>352</v>
      </c>
    </row>
    <row r="3" spans="1:16" x14ac:dyDescent="0.25">
      <c r="N3" t="s">
        <v>55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3546.6699999999992</v>
      </c>
      <c r="N4">
        <v>3</v>
      </c>
      <c r="O4" s="1">
        <v>1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49</v>
      </c>
      <c r="L6" s="6">
        <v>316.5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50</v>
      </c>
      <c r="L7" s="6">
        <v>0</v>
      </c>
      <c r="N7">
        <v>6</v>
      </c>
      <c r="O7" s="1">
        <v>0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51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52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56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0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57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53</v>
      </c>
    </row>
    <row r="22" spans="1:15" x14ac:dyDescent="0.25">
      <c r="K22">
        <v>1</v>
      </c>
      <c r="L22" s="1">
        <v>0</v>
      </c>
      <c r="M22">
        <f>SUM(O2:O16)</f>
        <v>10</v>
      </c>
      <c r="N22">
        <f>5*L22</f>
        <v>0</v>
      </c>
    </row>
    <row r="23" spans="1:15" x14ac:dyDescent="0.25">
      <c r="K23">
        <v>2</v>
      </c>
      <c r="L23" s="1">
        <v>1</v>
      </c>
      <c r="M23">
        <f>SUM(O2:O16)</f>
        <v>10</v>
      </c>
      <c r="N23">
        <f>10*L23</f>
        <v>10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61</v>
      </c>
    </row>
    <row r="3" spans="1:8" x14ac:dyDescent="0.25">
      <c r="A3" s="5" t="s">
        <v>62</v>
      </c>
    </row>
    <row r="6" spans="1:8" ht="15.75" thickBot="1" x14ac:dyDescent="0.3">
      <c r="A6" t="s">
        <v>19</v>
      </c>
    </row>
    <row r="7" spans="1:8" x14ac:dyDescent="0.25">
      <c r="B7" s="12"/>
      <c r="C7" s="12"/>
      <c r="D7" s="12" t="s">
        <v>22</v>
      </c>
      <c r="E7" s="12" t="s">
        <v>24</v>
      </c>
      <c r="F7" s="12" t="s">
        <v>26</v>
      </c>
      <c r="G7" s="12" t="s">
        <v>28</v>
      </c>
      <c r="H7" s="12" t="s">
        <v>28</v>
      </c>
    </row>
    <row r="8" spans="1:8" ht="15.75" thickBot="1" x14ac:dyDescent="0.3">
      <c r="B8" s="13" t="s">
        <v>20</v>
      </c>
      <c r="C8" s="13" t="s">
        <v>21</v>
      </c>
      <c r="D8" s="13" t="s">
        <v>23</v>
      </c>
      <c r="E8" s="13" t="s">
        <v>25</v>
      </c>
      <c r="F8" s="13" t="s">
        <v>27</v>
      </c>
      <c r="G8" s="13" t="s">
        <v>29</v>
      </c>
      <c r="H8" s="13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704.00000000000011</v>
      </c>
      <c r="F9" s="6">
        <v>3869</v>
      </c>
      <c r="G9" s="6">
        <v>1E+30</v>
      </c>
      <c r="H9" s="6">
        <v>704.00000000000011</v>
      </c>
    </row>
    <row r="10" spans="1:8" x14ac:dyDescent="0.25">
      <c r="B10" s="6" t="s">
        <v>37</v>
      </c>
      <c r="C10" s="6" t="s">
        <v>1</v>
      </c>
      <c r="D10" s="6">
        <v>7.1428571428571423</v>
      </c>
      <c r="E10" s="6">
        <v>0</v>
      </c>
      <c r="F10" s="6">
        <v>4431</v>
      </c>
      <c r="G10" s="6">
        <v>985.60000000000025</v>
      </c>
      <c r="H10" s="6">
        <v>1676.8181818181822</v>
      </c>
    </row>
    <row r="11" spans="1:8" x14ac:dyDescent="0.25">
      <c r="B11" s="6" t="s">
        <v>38</v>
      </c>
      <c r="C11" s="6" t="s">
        <v>1</v>
      </c>
      <c r="D11" s="6">
        <v>0</v>
      </c>
      <c r="E11" s="6">
        <v>-1317.5000000000002</v>
      </c>
      <c r="F11" s="6">
        <v>2164</v>
      </c>
      <c r="G11" s="6">
        <v>1317.5000000000002</v>
      </c>
      <c r="H11" s="6">
        <v>1E+30</v>
      </c>
    </row>
    <row r="12" spans="1:8" ht="15.75" thickBot="1" x14ac:dyDescent="0.3">
      <c r="B12" s="7" t="s">
        <v>60</v>
      </c>
      <c r="C12" s="7" t="s">
        <v>1</v>
      </c>
      <c r="D12" s="7">
        <v>10</v>
      </c>
      <c r="E12" s="7">
        <v>768.00000000000011</v>
      </c>
      <c r="F12" s="7">
        <v>3933</v>
      </c>
      <c r="G12" s="7">
        <v>1E+30</v>
      </c>
      <c r="H12" s="7">
        <v>768.00000000000011</v>
      </c>
    </row>
    <row r="14" spans="1:8" ht="15.75" thickBot="1" x14ac:dyDescent="0.3">
      <c r="A14" t="s">
        <v>31</v>
      </c>
    </row>
    <row r="15" spans="1:8" x14ac:dyDescent="0.25">
      <c r="B15" s="12"/>
      <c r="C15" s="12"/>
      <c r="D15" s="12" t="s">
        <v>22</v>
      </c>
      <c r="E15" s="12" t="s">
        <v>32</v>
      </c>
      <c r="F15" s="12" t="s">
        <v>34</v>
      </c>
      <c r="G15" s="12" t="s">
        <v>28</v>
      </c>
      <c r="H15" s="12" t="s">
        <v>28</v>
      </c>
    </row>
    <row r="16" spans="1:8" ht="15.75" thickBot="1" x14ac:dyDescent="0.3">
      <c r="B16" s="13" t="s">
        <v>20</v>
      </c>
      <c r="C16" s="13" t="s">
        <v>21</v>
      </c>
      <c r="D16" s="13" t="s">
        <v>23</v>
      </c>
      <c r="E16" s="13" t="s">
        <v>33</v>
      </c>
      <c r="F16" s="13" t="s">
        <v>35</v>
      </c>
      <c r="G16" s="13" t="s">
        <v>29</v>
      </c>
      <c r="H16" s="13" t="s">
        <v>30</v>
      </c>
    </row>
    <row r="17" spans="2:8" x14ac:dyDescent="0.25">
      <c r="B17" s="6" t="s">
        <v>39</v>
      </c>
      <c r="C17" s="6" t="s">
        <v>40</v>
      </c>
      <c r="D17" s="6">
        <v>300</v>
      </c>
      <c r="E17" s="6">
        <v>316.5</v>
      </c>
      <c r="F17" s="6">
        <v>300</v>
      </c>
      <c r="G17" s="6">
        <v>30.876208294356097</v>
      </c>
      <c r="H17" s="6">
        <v>100</v>
      </c>
    </row>
    <row r="18" spans="2:8" x14ac:dyDescent="0.25">
      <c r="B18" s="6" t="s">
        <v>41</v>
      </c>
      <c r="C18" s="6" t="s">
        <v>42</v>
      </c>
      <c r="D18" s="6">
        <v>223.74142857142854</v>
      </c>
      <c r="E18" s="6">
        <v>0</v>
      </c>
      <c r="F18" s="6">
        <v>250</v>
      </c>
      <c r="G18" s="6">
        <v>1E+30</v>
      </c>
      <c r="H18" s="6">
        <v>26.258571428571461</v>
      </c>
    </row>
    <row r="19" spans="2:8" x14ac:dyDescent="0.25">
      <c r="B19" s="6" t="s">
        <v>43</v>
      </c>
      <c r="C19" s="6" t="s">
        <v>44</v>
      </c>
      <c r="D19" s="6">
        <v>83.718571428571437</v>
      </c>
      <c r="E19" s="6">
        <v>0</v>
      </c>
      <c r="F19" s="6">
        <v>150</v>
      </c>
      <c r="G19" s="6">
        <v>1E+30</v>
      </c>
      <c r="H19" s="6">
        <v>66.281428571428577</v>
      </c>
    </row>
    <row r="20" spans="2:8" ht="15.75" thickBot="1" x14ac:dyDescent="0.3">
      <c r="B20" s="7" t="s">
        <v>45</v>
      </c>
      <c r="C20" s="7" t="s">
        <v>46</v>
      </c>
      <c r="D20" s="7">
        <v>85.854285714285709</v>
      </c>
      <c r="E20" s="7">
        <v>0</v>
      </c>
      <c r="F20" s="7">
        <v>100</v>
      </c>
      <c r="G20" s="7">
        <v>1E+30</v>
      </c>
      <c r="H20" s="7">
        <v>14.145714285714288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63</v>
      </c>
    </row>
    <row r="3" spans="1:8" x14ac:dyDescent="0.25">
      <c r="A3" s="5" t="s">
        <v>64</v>
      </c>
    </row>
    <row r="6" spans="1:8" ht="15.75" thickBot="1" x14ac:dyDescent="0.3">
      <c r="A6" t="s">
        <v>19</v>
      </c>
    </row>
    <row r="7" spans="1:8" x14ac:dyDescent="0.25">
      <c r="B7" s="12"/>
      <c r="C7" s="12"/>
      <c r="D7" s="12" t="s">
        <v>22</v>
      </c>
      <c r="E7" s="12" t="s">
        <v>24</v>
      </c>
      <c r="F7" s="12" t="s">
        <v>26</v>
      </c>
      <c r="G7" s="12" t="s">
        <v>28</v>
      </c>
      <c r="H7" s="12" t="s">
        <v>28</v>
      </c>
    </row>
    <row r="8" spans="1:8" ht="15.75" thickBot="1" x14ac:dyDescent="0.3">
      <c r="B8" s="13" t="s">
        <v>20</v>
      </c>
      <c r="C8" s="13" t="s">
        <v>21</v>
      </c>
      <c r="D8" s="13" t="s">
        <v>23</v>
      </c>
      <c r="E8" s="13" t="s">
        <v>25</v>
      </c>
      <c r="F8" s="13" t="s">
        <v>27</v>
      </c>
      <c r="G8" s="13" t="s">
        <v>29</v>
      </c>
      <c r="H8" s="13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704.00000000000011</v>
      </c>
      <c r="F9" s="6">
        <v>3869</v>
      </c>
      <c r="G9" s="6">
        <v>1E+30</v>
      </c>
      <c r="H9" s="6">
        <v>704.00000000000011</v>
      </c>
    </row>
    <row r="10" spans="1:8" x14ac:dyDescent="0.25">
      <c r="B10" s="6" t="s">
        <v>37</v>
      </c>
      <c r="C10" s="6" t="s">
        <v>1</v>
      </c>
      <c r="D10" s="6">
        <v>7.1428571428571423</v>
      </c>
      <c r="E10" s="6">
        <v>0</v>
      </c>
      <c r="F10" s="6">
        <v>4431</v>
      </c>
      <c r="G10" s="6">
        <v>985.60000000000025</v>
      </c>
      <c r="H10" s="6">
        <v>1676.8181818181822</v>
      </c>
    </row>
    <row r="11" spans="1:8" x14ac:dyDescent="0.25">
      <c r="B11" s="6" t="s">
        <v>38</v>
      </c>
      <c r="C11" s="6" t="s">
        <v>1</v>
      </c>
      <c r="D11" s="6">
        <v>0</v>
      </c>
      <c r="E11" s="6">
        <v>-1317.5000000000002</v>
      </c>
      <c r="F11" s="6">
        <v>2164</v>
      </c>
      <c r="G11" s="6">
        <v>1317.5000000000002</v>
      </c>
      <c r="H11" s="6">
        <v>1E+30</v>
      </c>
    </row>
    <row r="12" spans="1:8" ht="15.75" thickBot="1" x14ac:dyDescent="0.3">
      <c r="B12" s="7" t="s">
        <v>60</v>
      </c>
      <c r="C12" s="7" t="s">
        <v>1</v>
      </c>
      <c r="D12" s="7">
        <v>10</v>
      </c>
      <c r="E12" s="7">
        <v>768.00000000000011</v>
      </c>
      <c r="F12" s="7">
        <v>3933</v>
      </c>
      <c r="G12" s="7">
        <v>1E+30</v>
      </c>
      <c r="H12" s="7">
        <v>768.00000000000011</v>
      </c>
    </row>
    <row r="14" spans="1:8" ht="15.75" thickBot="1" x14ac:dyDescent="0.3">
      <c r="A14" t="s">
        <v>31</v>
      </c>
    </row>
    <row r="15" spans="1:8" x14ac:dyDescent="0.25">
      <c r="B15" s="12"/>
      <c r="C15" s="12"/>
      <c r="D15" s="12" t="s">
        <v>22</v>
      </c>
      <c r="E15" s="12" t="s">
        <v>32</v>
      </c>
      <c r="F15" s="12" t="s">
        <v>34</v>
      </c>
      <c r="G15" s="12" t="s">
        <v>28</v>
      </c>
      <c r="H15" s="12" t="s">
        <v>28</v>
      </c>
    </row>
    <row r="16" spans="1:8" ht="15.75" thickBot="1" x14ac:dyDescent="0.3">
      <c r="B16" s="13" t="s">
        <v>20</v>
      </c>
      <c r="C16" s="13" t="s">
        <v>21</v>
      </c>
      <c r="D16" s="13" t="s">
        <v>23</v>
      </c>
      <c r="E16" s="13" t="s">
        <v>33</v>
      </c>
      <c r="F16" s="13" t="s">
        <v>35</v>
      </c>
      <c r="G16" s="13" t="s">
        <v>29</v>
      </c>
      <c r="H16" s="13" t="s">
        <v>30</v>
      </c>
    </row>
    <row r="17" spans="2:8" x14ac:dyDescent="0.25">
      <c r="B17" s="6" t="s">
        <v>39</v>
      </c>
      <c r="C17" s="6" t="s">
        <v>40</v>
      </c>
      <c r="D17" s="6">
        <v>300</v>
      </c>
      <c r="E17" s="6">
        <v>316.5</v>
      </c>
      <c r="F17" s="6">
        <v>300</v>
      </c>
      <c r="G17" s="6">
        <v>30.876208294356097</v>
      </c>
      <c r="H17" s="6">
        <v>100</v>
      </c>
    </row>
    <row r="18" spans="2:8" x14ac:dyDescent="0.25">
      <c r="B18" s="6" t="s">
        <v>41</v>
      </c>
      <c r="C18" s="6" t="s">
        <v>42</v>
      </c>
      <c r="D18" s="6">
        <v>223.74142857142854</v>
      </c>
      <c r="E18" s="6">
        <v>0</v>
      </c>
      <c r="F18" s="6">
        <v>250</v>
      </c>
      <c r="G18" s="6">
        <v>1E+30</v>
      </c>
      <c r="H18" s="6">
        <v>26.258571428571461</v>
      </c>
    </row>
    <row r="19" spans="2:8" x14ac:dyDescent="0.25">
      <c r="B19" s="6" t="s">
        <v>43</v>
      </c>
      <c r="C19" s="6" t="s">
        <v>44</v>
      </c>
      <c r="D19" s="6">
        <v>83.718571428571437</v>
      </c>
      <c r="E19" s="6">
        <v>0</v>
      </c>
      <c r="F19" s="6">
        <v>150</v>
      </c>
      <c r="G19" s="6">
        <v>1E+30</v>
      </c>
      <c r="H19" s="6">
        <v>66.281428571428577</v>
      </c>
    </row>
    <row r="20" spans="2:8" ht="15.75" thickBot="1" x14ac:dyDescent="0.3">
      <c r="B20" s="7" t="s">
        <v>45</v>
      </c>
      <c r="C20" s="7" t="s">
        <v>46</v>
      </c>
      <c r="D20" s="7">
        <v>85.854285714285709</v>
      </c>
      <c r="E20" s="7">
        <v>0</v>
      </c>
      <c r="F20" s="7">
        <v>100</v>
      </c>
      <c r="G20" s="7">
        <v>1E+30</v>
      </c>
      <c r="H20" s="7">
        <v>14.145714285714288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22" workbookViewId="0">
      <selection activeCell="F41" sqref="F41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7.1428571428571423</v>
      </c>
      <c r="D2" s="1">
        <v>0</v>
      </c>
      <c r="E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58</v>
      </c>
      <c r="P22" s="10"/>
      <c r="Q22" s="10"/>
      <c r="R22" s="4"/>
      <c r="S22" s="10" t="s">
        <v>14</v>
      </c>
      <c r="T22" s="10"/>
      <c r="U22" s="10"/>
      <c r="V22" s="10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 t="shared" ref="S24:S38" si="0">B24*B6</f>
        <v>352</v>
      </c>
      <c r="T24">
        <f>C24*B6</f>
        <v>352</v>
      </c>
      <c r="U24">
        <f>D24*B6</f>
        <v>0</v>
      </c>
      <c r="V24">
        <f>B44*B6</f>
        <v>352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si="0"/>
        <v>1838</v>
      </c>
      <c r="T25">
        <f t="shared" ref="T25:T38" si="1">C25*B7</f>
        <v>1838</v>
      </c>
      <c r="U25">
        <f t="shared" ref="U25:U38" si="2">D25*B7</f>
        <v>0</v>
      </c>
      <c r="V25">
        <f t="shared" ref="V25:V40" si="3">B45*B7</f>
        <v>1838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96</v>
      </c>
      <c r="T26">
        <f t="shared" si="1"/>
        <v>96</v>
      </c>
      <c r="U26">
        <f t="shared" si="2"/>
        <v>96</v>
      </c>
      <c r="V26">
        <f t="shared" si="3"/>
        <v>96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157</v>
      </c>
      <c r="U27">
        <f t="shared" si="2"/>
        <v>157</v>
      </c>
      <c r="V27">
        <f t="shared" si="3"/>
        <v>157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S29">
        <f t="shared" si="0"/>
        <v>0</v>
      </c>
      <c r="T29">
        <f t="shared" si="1"/>
        <v>157</v>
      </c>
      <c r="U29">
        <f t="shared" si="2"/>
        <v>157</v>
      </c>
      <c r="V29">
        <f t="shared" si="3"/>
        <v>0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325</v>
      </c>
      <c r="T30">
        <f t="shared" si="1"/>
        <v>325</v>
      </c>
      <c r="U30">
        <f t="shared" si="2"/>
        <v>325</v>
      </c>
      <c r="V30">
        <f t="shared" si="3"/>
        <v>325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140</v>
      </c>
      <c r="T31">
        <f t="shared" si="1"/>
        <v>140</v>
      </c>
      <c r="U31">
        <f t="shared" si="2"/>
        <v>0</v>
      </c>
      <c r="V31">
        <f t="shared" si="3"/>
        <v>140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30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156</v>
      </c>
      <c r="U33">
        <f t="shared" si="2"/>
        <v>156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501</v>
      </c>
      <c r="T34">
        <f t="shared" si="1"/>
        <v>501</v>
      </c>
      <c r="U34">
        <f t="shared" si="2"/>
        <v>501</v>
      </c>
      <c r="V34">
        <f t="shared" si="3"/>
        <v>501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S35">
        <f t="shared" si="0"/>
        <v>0</v>
      </c>
      <c r="T35">
        <f t="shared" si="1"/>
        <v>155</v>
      </c>
      <c r="U35">
        <f t="shared" si="2"/>
        <v>155</v>
      </c>
      <c r="V35">
        <f t="shared" si="3"/>
        <v>0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251</v>
      </c>
      <c r="T36">
        <f t="shared" si="1"/>
        <v>251</v>
      </c>
      <c r="U36">
        <f t="shared" si="2"/>
        <v>251</v>
      </c>
      <c r="V36">
        <f t="shared" si="3"/>
        <v>251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S37">
        <f t="shared" si="0"/>
        <v>114</v>
      </c>
      <c r="T37">
        <f t="shared" si="1"/>
        <v>114</v>
      </c>
      <c r="U37">
        <f t="shared" si="2"/>
        <v>114</v>
      </c>
      <c r="V37">
        <f t="shared" si="3"/>
        <v>114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93</v>
      </c>
      <c r="T38">
        <f t="shared" si="1"/>
        <v>0</v>
      </c>
      <c r="U38">
        <f t="shared" si="2"/>
        <v>93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O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7.5409999999999995</v>
      </c>
      <c r="P39">
        <f t="shared" ref="P39:Q39" si="5">SUM(P24:P38)</f>
        <v>3.0249999999999999</v>
      </c>
      <c r="Q39">
        <f t="shared" si="5"/>
        <v>1.8940000000000001</v>
      </c>
      <c r="R39" t="s">
        <v>8</v>
      </c>
      <c r="S39">
        <f>SUM(S24:S38)</f>
        <v>3869</v>
      </c>
      <c r="T39">
        <f>SUM(T24:T38)</f>
        <v>4431</v>
      </c>
      <c r="U39">
        <f>SUM(U24:U38)</f>
        <v>2164</v>
      </c>
      <c r="V39">
        <f>SUM(V24:V38)</f>
        <v>3933</v>
      </c>
    </row>
    <row r="40" spans="1:22" x14ac:dyDescent="0.25">
      <c r="A40" t="s">
        <v>13</v>
      </c>
      <c r="B40">
        <f>B2*B39</f>
        <v>100</v>
      </c>
      <c r="C40">
        <f>C2*C39</f>
        <v>100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75.921428571428564</v>
      </c>
      <c r="J40">
        <f>$C$2*J39</f>
        <v>24.978571428571428</v>
      </c>
      <c r="K40">
        <f>$C$2*K39</f>
        <v>45.814285714285717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75.41</v>
      </c>
      <c r="P40">
        <f>$E$2*P39</f>
        <v>30.25</v>
      </c>
      <c r="Q40">
        <f t="shared" ref="P40:Q40" si="6">$E$2*Q39</f>
        <v>18.940000000000001</v>
      </c>
      <c r="R40" t="s">
        <v>13</v>
      </c>
      <c r="S40">
        <f>B2*S39</f>
        <v>38690</v>
      </c>
      <c r="T40">
        <f>C2*T39</f>
        <v>31649.999999999996</v>
      </c>
      <c r="U40">
        <f>D2*U39</f>
        <v>0</v>
      </c>
      <c r="V40">
        <f>E2*V39</f>
        <v>39330</v>
      </c>
    </row>
    <row r="41" spans="1:22" x14ac:dyDescent="0.25">
      <c r="A41" t="s">
        <v>8</v>
      </c>
      <c r="B41">
        <f>SUM(B40:D40)+B60</f>
        <v>300</v>
      </c>
      <c r="E41" t="s">
        <v>8</v>
      </c>
      <c r="F41">
        <f>F40+I40+L40+O40</f>
        <v>223.74142857142854</v>
      </c>
      <c r="G41">
        <f t="shared" ref="G41:H41" si="7">G40+J40+M40+P40</f>
        <v>83.718571428571437</v>
      </c>
      <c r="H41">
        <f>H40+K40+N40+Q40</f>
        <v>85.854285714285709</v>
      </c>
    </row>
    <row r="42" spans="1:22" x14ac:dyDescent="0.25">
      <c r="B42">
        <v>300</v>
      </c>
      <c r="F42">
        <v>250</v>
      </c>
      <c r="G42">
        <v>150</v>
      </c>
      <c r="H42">
        <v>100</v>
      </c>
      <c r="S42" t="s">
        <v>15</v>
      </c>
      <c r="T42" s="3">
        <f>SUM(S40:V40)</f>
        <v>109670</v>
      </c>
    </row>
    <row r="43" spans="1:22" x14ac:dyDescent="0.25">
      <c r="A43" t="s">
        <v>59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0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0</v>
      </c>
    </row>
    <row r="56" spans="1:2" x14ac:dyDescent="0.25">
      <c r="B56" s="1">
        <v>1</v>
      </c>
    </row>
    <row r="57" spans="1:2" x14ac:dyDescent="0.25">
      <c r="B57" s="1">
        <v>1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10</v>
      </c>
    </row>
    <row r="60" spans="1:2" x14ac:dyDescent="0.25">
      <c r="A60" t="s">
        <v>13</v>
      </c>
      <c r="B60">
        <f>B59*E2</f>
        <v>100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Sensitivity Report 1</vt:lpstr>
      <vt:lpstr>Base</vt:lpstr>
      <vt:lpstr>Column Generator</vt:lpstr>
      <vt:lpstr>Sensitivity Report 2</vt:lpstr>
      <vt:lpstr>Sensitivity Report 3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2016-03-29T22:08:41Z</dcterms:modified>
</cp:coreProperties>
</file>