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IE367\case12\"/>
    </mc:Choice>
  </mc:AlternateContent>
  <bookViews>
    <workbookView xWindow="0" yWindow="0" windowWidth="25200" windowHeight="11925" activeTab="3"/>
  </bookViews>
  <sheets>
    <sheet name="Sensitivity Report 1" sheetId="2" r:id="rId1"/>
    <sheet name="Base" sheetId="1" r:id="rId2"/>
    <sheet name="Column Generator" sheetId="3" r:id="rId3"/>
    <sheet name="New" sheetId="4" r:id="rId4"/>
  </sheets>
  <definedNames>
    <definedName name="solver_adj" localSheetId="1" hidden="1">Base!$B$2:$D$2</definedName>
    <definedName name="solver_adj" localSheetId="2" hidden="1">'Column Generator'!$O$2:$O$16,'Column Generator'!$L$22:$L$25</definedName>
    <definedName name="solver_adj" localSheetId="3" hidden="1">New!$B$2:$E$2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2</definedName>
    <definedName name="solver_drv" localSheetId="3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Base!$B$2:$D$2</definedName>
    <definedName name="solver_lhs1" localSheetId="2" hidden="1">'Column Generator'!$L$22:$L$25</definedName>
    <definedName name="solver_lhs1" localSheetId="3" hidden="1">New!$B$2:$E$2</definedName>
    <definedName name="solver_lhs2" localSheetId="1" hidden="1">Base!$B$41</definedName>
    <definedName name="solver_lhs2" localSheetId="2" hidden="1">'Column Generator'!$L$26</definedName>
    <definedName name="solver_lhs2" localSheetId="3" hidden="1">New!$B$41</definedName>
    <definedName name="solver_lhs3" localSheetId="1" hidden="1">Base!$F$41:$H$41</definedName>
    <definedName name="solver_lhs3" localSheetId="2" hidden="1">'Column Generator'!$M$22:$M$25</definedName>
    <definedName name="solver_lhs3" localSheetId="3" hidden="1">New!$F$41:$H$41</definedName>
    <definedName name="solver_lhs4" localSheetId="1" hidden="1">Base!$F$41:$H$41</definedName>
    <definedName name="solver_lhs4" localSheetId="2" hidden="1">'Column Generator'!$O$18</definedName>
    <definedName name="solver_lhs5" localSheetId="2" hidden="1">'Column Generator'!$O$2:$O$16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3</definedName>
    <definedName name="solver_num" localSheetId="2" hidden="1">5</definedName>
    <definedName name="solver_num" localSheetId="3" hidden="1">3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Base!$Q$42</definedName>
    <definedName name="solver_opt" localSheetId="2" hidden="1">'Column Generator'!$L$4</definedName>
    <definedName name="solver_opt" localSheetId="3" hidden="1">New!$T$42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2</definedName>
    <definedName name="solver_rbv" localSheetId="3" hidden="1">2</definedName>
    <definedName name="solver_rel1" localSheetId="1" hidden="1">1</definedName>
    <definedName name="solver_rel1" localSheetId="2" hidden="1">5</definedName>
    <definedName name="solver_rel1" localSheetId="3" hidden="1">1</definedName>
    <definedName name="solver_rel2" localSheetId="1" hidden="1">1</definedName>
    <definedName name="solver_rel2" localSheetId="2" hidden="1">2</definedName>
    <definedName name="solver_rel2" localSheetId="3" hidden="1">1</definedName>
    <definedName name="solver_rel3" localSheetId="1" hidden="1">1</definedName>
    <definedName name="solver_rel3" localSheetId="2" hidden="1">3</definedName>
    <definedName name="solver_rel3" localSheetId="3" hidden="1">1</definedName>
    <definedName name="solver_rel4" localSheetId="1" hidden="1">1</definedName>
    <definedName name="solver_rel4" localSheetId="2" hidden="1">2</definedName>
    <definedName name="solver_rel5" localSheetId="2" hidden="1">5</definedName>
    <definedName name="solver_rhs1" localSheetId="1" hidden="1">Base!$B$3:$D$3</definedName>
    <definedName name="solver_rhs1" localSheetId="2" hidden="1">binary</definedName>
    <definedName name="solver_rhs1" localSheetId="3" hidden="1">New!$B$3:$E$3</definedName>
    <definedName name="solver_rhs2" localSheetId="1" hidden="1">Base!$B$42</definedName>
    <definedName name="solver_rhs2" localSheetId="2" hidden="1">'Column Generator'!$L$27</definedName>
    <definedName name="solver_rhs2" localSheetId="3" hidden="1">New!$B$42</definedName>
    <definedName name="solver_rhs3" localSheetId="1" hidden="1">Base!$F$42:$H$42</definedName>
    <definedName name="solver_rhs3" localSheetId="2" hidden="1">'Column Generator'!$N$22:$N$25</definedName>
    <definedName name="solver_rhs3" localSheetId="3" hidden="1">New!$F$42:$H$42</definedName>
    <definedName name="solver_rhs4" localSheetId="1" hidden="1">Base!$F$42:$H$42</definedName>
    <definedName name="solver_rhs4" localSheetId="2" hidden="1">'Column Generator'!$O$19</definedName>
    <definedName name="solver_rhs5" localSheetId="2" hidden="1">binary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U39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24" i="4"/>
  <c r="V39" i="4" s="1"/>
  <c r="V40" i="4" s="1"/>
  <c r="O24" i="4" a="1"/>
  <c r="P26" i="4" s="1"/>
  <c r="B59" i="4"/>
  <c r="B60" i="4" s="1"/>
  <c r="D40" i="4"/>
  <c r="C40" i="4"/>
  <c r="D39" i="4"/>
  <c r="C39" i="4"/>
  <c r="B39" i="4"/>
  <c r="B40" i="4" s="1"/>
  <c r="U38" i="4"/>
  <c r="T38" i="4"/>
  <c r="S38" i="4"/>
  <c r="U37" i="4"/>
  <c r="T37" i="4"/>
  <c r="S37" i="4"/>
  <c r="U36" i="4"/>
  <c r="T36" i="4"/>
  <c r="S36" i="4"/>
  <c r="U35" i="4"/>
  <c r="T35" i="4"/>
  <c r="S35" i="4"/>
  <c r="U34" i="4"/>
  <c r="T34" i="4"/>
  <c r="S34" i="4"/>
  <c r="U33" i="4"/>
  <c r="T33" i="4"/>
  <c r="S33" i="4"/>
  <c r="U32" i="4"/>
  <c r="T32" i="4"/>
  <c r="S32" i="4"/>
  <c r="U31" i="4"/>
  <c r="T31" i="4"/>
  <c r="S31" i="4"/>
  <c r="U30" i="4"/>
  <c r="T30" i="4"/>
  <c r="S30" i="4"/>
  <c r="U29" i="4"/>
  <c r="T29" i="4"/>
  <c r="S29" i="4"/>
  <c r="U28" i="4"/>
  <c r="T28" i="4"/>
  <c r="S28" i="4"/>
  <c r="U27" i="4"/>
  <c r="T27" i="4"/>
  <c r="S27" i="4"/>
  <c r="U26" i="4"/>
  <c r="T26" i="4"/>
  <c r="S26" i="4"/>
  <c r="U25" i="4"/>
  <c r="T25" i="4"/>
  <c r="S25" i="4"/>
  <c r="U24" i="4"/>
  <c r="T24" i="4"/>
  <c r="T39" i="4" s="1"/>
  <c r="T40" i="4" s="1"/>
  <c r="S24" i="4"/>
  <c r="S39" i="4" s="1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9" i="3"/>
  <c r="M25" i="3"/>
  <c r="M24" i="3"/>
  <c r="M23" i="3"/>
  <c r="M22" i="3"/>
  <c r="N25" i="3"/>
  <c r="N24" i="3"/>
  <c r="N23" i="3"/>
  <c r="N22" i="3"/>
  <c r="O18" i="3"/>
  <c r="O17" i="3"/>
  <c r="L26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B41" i="4" l="1"/>
  <c r="U40" i="4"/>
  <c r="T42" i="4" s="1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40" i="1"/>
  <c r="R40" i="1"/>
  <c r="P40" i="1"/>
  <c r="Q39" i="1"/>
  <c r="R39" i="1"/>
  <c r="P39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Q32" i="1"/>
  <c r="R32" i="1"/>
  <c r="Q33" i="1"/>
  <c r="R33" i="1"/>
  <c r="Q34" i="1"/>
  <c r="R34" i="1"/>
  <c r="Q35" i="1"/>
  <c r="R35" i="1"/>
  <c r="Q36" i="1"/>
  <c r="R36" i="1"/>
  <c r="Q37" i="1"/>
  <c r="R37" i="1"/>
  <c r="Q38" i="1"/>
  <c r="R38" i="1"/>
  <c r="R24" i="1"/>
  <c r="Q24" i="1"/>
  <c r="P37" i="1"/>
  <c r="P25" i="1"/>
  <c r="P26" i="1"/>
  <c r="P27" i="1"/>
  <c r="P28" i="1"/>
  <c r="P29" i="1"/>
  <c r="P30" i="1"/>
  <c r="P31" i="1"/>
  <c r="P32" i="1"/>
  <c r="P33" i="1"/>
  <c r="P34" i="1"/>
  <c r="P35" i="1"/>
  <c r="P36" i="1"/>
  <c r="P38" i="1"/>
  <c r="P24" i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Q39" i="4" l="1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L39" i="4" l="1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<sst xmlns="http://schemas.openxmlformats.org/spreadsheetml/2006/main" count="140" uniqueCount="60">
  <si>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</si>
  <si>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</si>
  <si>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</si>
  <si>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</si>
  <si>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</si>
  <si>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</si>
  <si>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</si>
  <si>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</si>
  <si>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</si>
  <si>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</si>
  <si>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</si>
  <si>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</si>
  <si>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</si>
  <si>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</si>
  <si>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</si>
  <si>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</si>
  <si>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</si>
  <si>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Worksheet: [case12.xlsx]Sheet1</t>
  </si>
  <si>
    <t>Report Created: 3/29/2016 4:55:30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</si>
  <si>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</si>
  <si>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</si>
  <si>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</si>
  <si>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</si>
  <si>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</si>
  <si>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</si>
  <si>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</si>
  <si>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</si>
  <si>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</si>
  <si>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</si>
  <si>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</si>
  <si>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</si>
  <si>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</si>
  <si>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</si>
  <si>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</si>
  <si>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</si>
  <si>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</si>
  <si>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</si>
  <si>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</si>
  <si>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</si>
  <si>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</si>
  <si>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</si>
  <si>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</si>
  <si>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</si>
  <si>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</si>
  <si>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</si>
  <si>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</si>
  <si>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</si>
  <si>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</si>
  <si>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return j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</si>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</sst>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17</v>
      </c>
    </row>
    <row r="3" spans="1:8" x14ac:dyDescent="0.25">
      <c r="A3" s="5" t="s">
        <v>18</v>
      </c>
    </row>
    <row r="6" spans="1:8" ht="15.75" thickBot="1" x14ac:dyDescent="0.3">
      <c r="A6" t="s">
        <v>19</v>
      </c>
    </row>
    <row r="7" spans="1:8" x14ac:dyDescent="0.25">
      <c r="B7" s="8"/>
      <c r="C7" s="8"/>
      <c r="D7" s="8" t="s">
        <v>22</v>
      </c>
      <c r="E7" s="8" t="s">
        <v>24</v>
      </c>
      <c r="F7" s="8" t="s">
        <v>26</v>
      </c>
      <c r="G7" s="8" t="s">
        <v>28</v>
      </c>
      <c r="H7" s="8" t="s">
        <v>28</v>
      </c>
    </row>
    <row r="8" spans="1:8" ht="15.75" thickBot="1" x14ac:dyDescent="0.3">
      <c r="B8" s="9" t="s">
        <v>20</v>
      </c>
      <c r="C8" s="9" t="s">
        <v>21</v>
      </c>
      <c r="D8" s="9" t="s">
        <v>23</v>
      </c>
      <c r="E8" s="9" t="s">
        <v>25</v>
      </c>
      <c r="F8" s="9" t="s">
        <v>27</v>
      </c>
      <c r="G8" s="9" t="s">
        <v>29</v>
      </c>
      <c r="H8" s="9" t="s">
        <v>30</v>
      </c>
    </row>
    <row r="9" spans="1:8" x14ac:dyDescent="0.25">
      <c r="B9" s="6" t="s">
        <v>36</v>
      </c>
      <c r="C9" s="6" t="s">
        <v>1</v>
      </c>
      <c r="D9" s="6">
        <v>10</v>
      </c>
      <c r="E9" s="6">
        <v>1901.7272727272725</v>
      </c>
      <c r="F9" s="6">
        <v>3869</v>
      </c>
      <c r="G9" s="6">
        <v>1E+30</v>
      </c>
      <c r="H9" s="6">
        <v>1901.7272727272725</v>
      </c>
    </row>
    <row r="10" spans="1:8" x14ac:dyDescent="0.25">
      <c r="B10" s="6" t="s">
        <v>37</v>
      </c>
      <c r="C10" s="6" t="s">
        <v>1</v>
      </c>
      <c r="D10" s="6">
        <v>10</v>
      </c>
      <c r="E10" s="6">
        <v>1676.818181818182</v>
      </c>
      <c r="F10" s="6">
        <v>4431</v>
      </c>
      <c r="G10" s="6">
        <v>1E+30</v>
      </c>
      <c r="H10" s="6">
        <v>1676.818181818182</v>
      </c>
    </row>
    <row r="11" spans="1:8" ht="15.75" thickBot="1" x14ac:dyDescent="0.3">
      <c r="B11" s="7" t="s">
        <v>38</v>
      </c>
      <c r="C11" s="7" t="s">
        <v>1</v>
      </c>
      <c r="D11" s="7">
        <v>5.454545454545455</v>
      </c>
      <c r="E11" s="7">
        <v>0</v>
      </c>
      <c r="F11" s="7">
        <v>2164</v>
      </c>
      <c r="G11" s="7">
        <v>1317.5000000000002</v>
      </c>
      <c r="H11" s="7">
        <v>2164</v>
      </c>
    </row>
    <row r="13" spans="1:8" ht="15.75" thickBot="1" x14ac:dyDescent="0.3">
      <c r="A13" t="s">
        <v>31</v>
      </c>
    </row>
    <row r="14" spans="1:8" x14ac:dyDescent="0.25">
      <c r="B14" s="8"/>
      <c r="C14" s="8"/>
      <c r="D14" s="8" t="s">
        <v>22</v>
      </c>
      <c r="E14" s="8" t="s">
        <v>32</v>
      </c>
      <c r="F14" s="8" t="s">
        <v>34</v>
      </c>
      <c r="G14" s="8" t="s">
        <v>28</v>
      </c>
      <c r="H14" s="8" t="s">
        <v>28</v>
      </c>
    </row>
    <row r="15" spans="1:8" ht="15.75" thickBot="1" x14ac:dyDescent="0.3">
      <c r="B15" s="9" t="s">
        <v>20</v>
      </c>
      <c r="C15" s="9" t="s">
        <v>21</v>
      </c>
      <c r="D15" s="9" t="s">
        <v>23</v>
      </c>
      <c r="E15" s="9" t="s">
        <v>33</v>
      </c>
      <c r="F15" s="9" t="s">
        <v>35</v>
      </c>
      <c r="G15" s="9" t="s">
        <v>29</v>
      </c>
      <c r="H15" s="9" t="s">
        <v>30</v>
      </c>
    </row>
    <row r="16" spans="1:8" x14ac:dyDescent="0.25">
      <c r="B16" s="6" t="s">
        <v>39</v>
      </c>
      <c r="C16" s="6" t="s">
        <v>40</v>
      </c>
      <c r="D16" s="6">
        <v>300</v>
      </c>
      <c r="E16" s="6">
        <v>196.72727272727272</v>
      </c>
      <c r="F16" s="6">
        <v>300</v>
      </c>
      <c r="G16" s="6">
        <v>12.546916890080466</v>
      </c>
      <c r="H16" s="6">
        <v>60.000000000000007</v>
      </c>
    </row>
    <row r="17" spans="2:8" x14ac:dyDescent="0.25">
      <c r="B17" s="6" t="s">
        <v>41</v>
      </c>
      <c r="C17" s="6" t="s">
        <v>42</v>
      </c>
      <c r="D17" s="6">
        <v>188.27272727272725</v>
      </c>
      <c r="E17" s="6">
        <v>0</v>
      </c>
      <c r="F17" s="6">
        <v>250</v>
      </c>
      <c r="G17" s="6">
        <v>1E+30</v>
      </c>
      <c r="H17" s="6">
        <v>61.727272727272755</v>
      </c>
    </row>
    <row r="18" spans="2:8" x14ac:dyDescent="0.25">
      <c r="B18" s="6" t="s">
        <v>43</v>
      </c>
      <c r="C18" s="6" t="s">
        <v>44</v>
      </c>
      <c r="D18" s="6">
        <v>76.152727272727276</v>
      </c>
      <c r="E18" s="6">
        <v>0</v>
      </c>
      <c r="F18" s="6">
        <v>150</v>
      </c>
      <c r="G18" s="6">
        <v>1E+30</v>
      </c>
      <c r="H18" s="6">
        <v>73.847272727272724</v>
      </c>
    </row>
    <row r="19" spans="2:8" ht="15.75" thickBot="1" x14ac:dyDescent="0.3">
      <c r="B19" s="7" t="s">
        <v>45</v>
      </c>
      <c r="C19" s="7" t="s">
        <v>46</v>
      </c>
      <c r="D19" s="7">
        <v>97.447272727272747</v>
      </c>
      <c r="E19" s="7">
        <v>0</v>
      </c>
      <c r="F19" s="7">
        <v>100</v>
      </c>
      <c r="G19" s="7">
        <v>1E+30</v>
      </c>
      <c r="H19" s="7">
        <v>2.5527272727272798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23" workbookViewId="0">
      <selection activeCell="Q42" sqref="Q42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5.454545454545455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2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 t="shared" ref="P24:P38" si="0">B24*B6</f>
        <v>352</v>
      </c>
      <c r="Q24">
        <f>C24*B6</f>
        <v>352</v>
      </c>
      <c r="R24">
        <f>D24*B6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si="0"/>
        <v>1838</v>
      </c>
      <c r="Q25">
        <f t="shared" ref="Q25:Q38" si="1">C25*B7</f>
        <v>1838</v>
      </c>
      <c r="R25">
        <f t="shared" ref="R25:R38" si="2">D25*B7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96</v>
      </c>
      <c r="Q26">
        <f t="shared" si="1"/>
        <v>96</v>
      </c>
      <c r="R26">
        <f t="shared" si="2"/>
        <v>96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157</v>
      </c>
      <c r="R27">
        <f t="shared" si="2"/>
        <v>157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157</v>
      </c>
      <c r="R29">
        <f t="shared" si="2"/>
        <v>157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325</v>
      </c>
      <c r="Q30">
        <f t="shared" si="1"/>
        <v>325</v>
      </c>
      <c r="R30">
        <f t="shared" si="2"/>
        <v>325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140</v>
      </c>
      <c r="Q31">
        <f t="shared" si="1"/>
        <v>140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30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156</v>
      </c>
      <c r="R33">
        <f t="shared" si="2"/>
        <v>156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501</v>
      </c>
      <c r="Q34">
        <f t="shared" si="1"/>
        <v>501</v>
      </c>
      <c r="R34">
        <f t="shared" si="2"/>
        <v>501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155</v>
      </c>
      <c r="R35">
        <f t="shared" si="2"/>
        <v>155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251</v>
      </c>
      <c r="Q36">
        <f t="shared" si="1"/>
        <v>251</v>
      </c>
      <c r="R36">
        <f t="shared" si="2"/>
        <v>251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114</v>
      </c>
      <c r="Q37">
        <f t="shared" si="1"/>
        <v>114</v>
      </c>
      <c r="R37">
        <f t="shared" si="2"/>
        <v>114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93</v>
      </c>
      <c r="Q38">
        <f t="shared" si="1"/>
        <v>0</v>
      </c>
      <c r="R38">
        <f t="shared" si="2"/>
        <v>93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3869</v>
      </c>
      <c r="Q39">
        <f>SUM(Q24:Q38)</f>
        <v>4431</v>
      </c>
      <c r="R39">
        <f>SUM(R24:R38)</f>
        <v>2164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60.000000000000007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9.5727272727272759</v>
      </c>
      <c r="M40">
        <f>$D$2*M39</f>
        <v>12.692727272727277</v>
      </c>
      <c r="N40">
        <f>$D$2*N39</f>
        <v>12.207272727272731</v>
      </c>
      <c r="O40" t="s">
        <v>13</v>
      </c>
      <c r="P40">
        <f>B2*P39</f>
        <v>38690</v>
      </c>
      <c r="Q40">
        <f>C2*Q39</f>
        <v>44310</v>
      </c>
      <c r="R40">
        <f>D2*R39</f>
        <v>11803.636363636364</v>
      </c>
    </row>
    <row r="41" spans="1:18" x14ac:dyDescent="0.25">
      <c r="A41" t="s">
        <v>8</v>
      </c>
      <c r="B41">
        <f>SUM(B40:D40)</f>
        <v>300</v>
      </c>
      <c r="E41" t="s">
        <v>8</v>
      </c>
      <c r="F41">
        <f>F40+I40+L40</f>
        <v>188.27272727272725</v>
      </c>
      <c r="G41">
        <f>G40+J40+M40</f>
        <v>76.152727272727276</v>
      </c>
      <c r="H41">
        <f>H40+K40+N40</f>
        <v>97.447272727272747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3">
        <f>SUM(P40:R40)</f>
        <v>94803.636363636368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O2" sqref="O2:O16"/>
    </sheetView>
  </sheetViews>
  <sheetFormatPr defaultRowHeight="15" x14ac:dyDescent="0.25"/>
  <sheetData>
    <row r="1" spans="1:16" x14ac:dyDescent="0.25">
      <c r="O1" t="s">
        <v>47</v>
      </c>
      <c r="P1" t="s">
        <v>48</v>
      </c>
    </row>
    <row r="2" spans="1:16" x14ac:dyDescent="0.25">
      <c r="N2" t="s">
        <v>54</v>
      </c>
      <c r="O2" s="1">
        <v>1</v>
      </c>
      <c r="P2">
        <v>352</v>
      </c>
    </row>
    <row r="3" spans="1:16" x14ac:dyDescent="0.25">
      <c r="N3" t="s">
        <v>55</v>
      </c>
      <c r="O3" s="1">
        <v>1</v>
      </c>
      <c r="P3">
        <v>1838</v>
      </c>
    </row>
    <row r="4" spans="1:16" x14ac:dyDescent="0.25">
      <c r="K4" t="s">
        <v>15</v>
      </c>
      <c r="L4" s="3">
        <f>SUMPRODUCT(F6:F20,B6:B20,O2:O16)-L6*SUM(O2:O16)-L7*SUMPRODUCT(G6:G20,O2:O16)-L8*SUMPRODUCT(O2:O16,H6:H20)-L9*SUMPRODUCT(O2:O16,I6:I20)</f>
        <v>4744.3972727272721</v>
      </c>
      <c r="N4">
        <v>3</v>
      </c>
      <c r="O4" s="1">
        <v>1</v>
      </c>
      <c r="P4">
        <v>96</v>
      </c>
    </row>
    <row r="5" spans="1:16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  <c r="P5">
        <v>157</v>
      </c>
    </row>
    <row r="6" spans="1:16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49</v>
      </c>
      <c r="L6" s="6">
        <v>196.72727272727272</v>
      </c>
      <c r="N6">
        <v>5</v>
      </c>
      <c r="O6" s="1">
        <v>1</v>
      </c>
      <c r="P6">
        <v>159</v>
      </c>
    </row>
    <row r="7" spans="1:16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50</v>
      </c>
      <c r="L7" s="6">
        <v>0</v>
      </c>
      <c r="N7">
        <v>6</v>
      </c>
      <c r="O7" s="1">
        <v>0</v>
      </c>
      <c r="P7">
        <v>157</v>
      </c>
    </row>
    <row r="8" spans="1:16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51</v>
      </c>
      <c r="L8" s="6">
        <v>0</v>
      </c>
      <c r="N8">
        <v>7</v>
      </c>
      <c r="O8" s="1">
        <v>1</v>
      </c>
      <c r="P8">
        <v>325</v>
      </c>
    </row>
    <row r="9" spans="1:16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52</v>
      </c>
      <c r="L9" s="7">
        <v>0</v>
      </c>
      <c r="N9">
        <v>8</v>
      </c>
      <c r="O9" s="1">
        <v>1</v>
      </c>
      <c r="P9">
        <v>140</v>
      </c>
    </row>
    <row r="10" spans="1:16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56</v>
      </c>
      <c r="O10" s="1">
        <v>0</v>
      </c>
      <c r="P10">
        <v>30</v>
      </c>
    </row>
    <row r="11" spans="1:16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  <c r="P11">
        <v>156</v>
      </c>
    </row>
    <row r="12" spans="1:16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  <c r="P12">
        <v>501</v>
      </c>
    </row>
    <row r="13" spans="1:16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0</v>
      </c>
      <c r="P13">
        <v>155</v>
      </c>
    </row>
    <row r="14" spans="1:16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  <c r="P14">
        <v>251</v>
      </c>
    </row>
    <row r="15" spans="1:16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  <c r="P15">
        <v>114</v>
      </c>
    </row>
    <row r="16" spans="1:16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  <c r="P16">
        <v>93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57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L22+2*L23+3*L24+0*L25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53</v>
      </c>
    </row>
    <row r="22" spans="1:15" x14ac:dyDescent="0.25">
      <c r="K22">
        <v>1</v>
      </c>
      <c r="L22" s="1">
        <v>0</v>
      </c>
      <c r="M22">
        <f>SUM(O2:O16)</f>
        <v>10</v>
      </c>
      <c r="N22">
        <f>5*L22</f>
        <v>0</v>
      </c>
    </row>
    <row r="23" spans="1:15" x14ac:dyDescent="0.25">
      <c r="K23">
        <v>2</v>
      </c>
      <c r="L23" s="1">
        <v>1</v>
      </c>
      <c r="M23">
        <f>SUM(O2:O16)</f>
        <v>10</v>
      </c>
      <c r="N23">
        <f>10*L23</f>
        <v>10</v>
      </c>
    </row>
    <row r="24" spans="1:15" x14ac:dyDescent="0.25">
      <c r="K24">
        <v>3</v>
      </c>
      <c r="L24" s="1">
        <v>0</v>
      </c>
      <c r="M24">
        <f>SUM(O2:O16)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22" workbookViewId="0">
      <selection activeCell="B44" sqref="B44:B58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10</v>
      </c>
      <c r="D2" s="1">
        <v>4.4817073170731732</v>
      </c>
      <c r="E2" s="1">
        <v>0.71341463414633877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58</v>
      </c>
      <c r="P22" s="10"/>
      <c r="Q22" s="10"/>
      <c r="R22" s="4"/>
      <c r="S22" s="10" t="s">
        <v>14</v>
      </c>
      <c r="T22" s="10"/>
      <c r="U22" s="10"/>
      <c r="V22" s="10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 t="shared" ref="S24:S38" si="0">B24*B6</f>
        <v>352</v>
      </c>
      <c r="T24">
        <f>C24*B6</f>
        <v>352</v>
      </c>
      <c r="U24">
        <f>D24*B6</f>
        <v>0</v>
      </c>
      <c r="V24">
        <f>B44*B6</f>
        <v>352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si="0"/>
        <v>1838</v>
      </c>
      <c r="T25">
        <f t="shared" ref="T25:T38" si="1">C25*B7</f>
        <v>1838</v>
      </c>
      <c r="U25">
        <f t="shared" ref="U25:U38" si="2">D25*B7</f>
        <v>0</v>
      </c>
      <c r="V25">
        <f t="shared" ref="V25:V40" si="3">B45*B7</f>
        <v>1838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96</v>
      </c>
      <c r="T26">
        <f t="shared" si="1"/>
        <v>96</v>
      </c>
      <c r="U26">
        <f t="shared" si="2"/>
        <v>96</v>
      </c>
      <c r="V26">
        <f t="shared" si="3"/>
        <v>96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157</v>
      </c>
      <c r="U27">
        <f t="shared" si="2"/>
        <v>157</v>
      </c>
      <c r="V27">
        <f t="shared" si="3"/>
        <v>157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S29">
        <f t="shared" si="0"/>
        <v>0</v>
      </c>
      <c r="T29">
        <f t="shared" si="1"/>
        <v>157</v>
      </c>
      <c r="U29">
        <f t="shared" si="2"/>
        <v>157</v>
      </c>
      <c r="V29">
        <f t="shared" si="3"/>
        <v>0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325</v>
      </c>
      <c r="T30">
        <f t="shared" si="1"/>
        <v>325</v>
      </c>
      <c r="U30">
        <f t="shared" si="2"/>
        <v>325</v>
      </c>
      <c r="V30">
        <f t="shared" si="3"/>
        <v>325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140</v>
      </c>
      <c r="T31">
        <f t="shared" si="1"/>
        <v>140</v>
      </c>
      <c r="U31">
        <f t="shared" si="2"/>
        <v>0</v>
      </c>
      <c r="V31">
        <f t="shared" si="3"/>
        <v>140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30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156</v>
      </c>
      <c r="U33">
        <f t="shared" si="2"/>
        <v>156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501</v>
      </c>
      <c r="T34">
        <f t="shared" si="1"/>
        <v>501</v>
      </c>
      <c r="U34">
        <f t="shared" si="2"/>
        <v>501</v>
      </c>
      <c r="V34">
        <f t="shared" si="3"/>
        <v>501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S35">
        <f t="shared" si="0"/>
        <v>0</v>
      </c>
      <c r="T35">
        <f t="shared" si="1"/>
        <v>155</v>
      </c>
      <c r="U35">
        <f t="shared" si="2"/>
        <v>155</v>
      </c>
      <c r="V35">
        <f t="shared" si="3"/>
        <v>0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251</v>
      </c>
      <c r="T36">
        <f t="shared" si="1"/>
        <v>251</v>
      </c>
      <c r="U36">
        <f t="shared" si="2"/>
        <v>251</v>
      </c>
      <c r="V36">
        <f t="shared" si="3"/>
        <v>251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S37">
        <f t="shared" si="0"/>
        <v>114</v>
      </c>
      <c r="T37">
        <f t="shared" si="1"/>
        <v>114</v>
      </c>
      <c r="U37">
        <f t="shared" si="2"/>
        <v>114</v>
      </c>
      <c r="V37">
        <f t="shared" si="3"/>
        <v>114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93</v>
      </c>
      <c r="T38">
        <f t="shared" si="1"/>
        <v>0</v>
      </c>
      <c r="U38">
        <f t="shared" si="2"/>
        <v>93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O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7.5409999999999995</v>
      </c>
      <c r="P39">
        <f t="shared" ref="P39:Q39" si="5">SUM(P24:P38)</f>
        <v>3.0249999999999999</v>
      </c>
      <c r="Q39">
        <f t="shared" si="5"/>
        <v>1.8940000000000001</v>
      </c>
      <c r="R39" t="s">
        <v>8</v>
      </c>
      <c r="S39">
        <f>SUM(S24:S38)</f>
        <v>3869</v>
      </c>
      <c r="T39">
        <f>SUM(T24:T38)</f>
        <v>4431</v>
      </c>
      <c r="U39">
        <f>SUM(U24:U38)</f>
        <v>2164</v>
      </c>
      <c r="V39">
        <f>SUM(V24:V38)</f>
        <v>3933</v>
      </c>
    </row>
    <row r="40" spans="1:22" x14ac:dyDescent="0.25">
      <c r="A40" t="s">
        <v>13</v>
      </c>
      <c r="B40">
        <f>B2*B39</f>
        <v>100</v>
      </c>
      <c r="C40">
        <f>C2*C39</f>
        <v>140</v>
      </c>
      <c r="D40">
        <f>D2*D39</f>
        <v>49.298780487804905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7.8653963414634207</v>
      </c>
      <c r="M40">
        <f>$D$2*M39</f>
        <v>10.428932926829276</v>
      </c>
      <c r="N40">
        <f>$D$2*N39</f>
        <v>10.030060975609764</v>
      </c>
      <c r="O40">
        <f>$E$2*O39</f>
        <v>5.3798597560975399</v>
      </c>
      <c r="P40">
        <f>$E$2*P39</f>
        <v>2.1580792682926746</v>
      </c>
      <c r="Q40">
        <f t="shared" ref="P40:Q40" si="6">$E$2*Q39</f>
        <v>1.3512073170731658</v>
      </c>
      <c r="R40" t="s">
        <v>13</v>
      </c>
      <c r="S40">
        <f>B2*S39</f>
        <v>38690</v>
      </c>
      <c r="T40">
        <f>C2*T39</f>
        <v>44310</v>
      </c>
      <c r="U40">
        <f>D2*U39</f>
        <v>9698.4146341463475</v>
      </c>
      <c r="V40">
        <f>E2*V39</f>
        <v>2805.8597560975504</v>
      </c>
    </row>
    <row r="41" spans="1:22" x14ac:dyDescent="0.25">
      <c r="A41" t="s">
        <v>8</v>
      </c>
      <c r="B41">
        <f>SUM(B40:D40)+B60</f>
        <v>296.4329268292683</v>
      </c>
      <c r="E41" t="s">
        <v>8</v>
      </c>
      <c r="F41">
        <f>F40+I40+L40+O40</f>
        <v>191.94525609756096</v>
      </c>
      <c r="G41">
        <f t="shared" ref="G41:H41" si="7">G40+J40+M40+P40</f>
        <v>76.047012195121965</v>
      </c>
      <c r="H41">
        <f>H40+K40+N40+Q40</f>
        <v>96.621268292682927</v>
      </c>
    </row>
    <row r="42" spans="1:22" x14ac:dyDescent="0.25">
      <c r="B42">
        <v>300</v>
      </c>
      <c r="F42">
        <v>250</v>
      </c>
      <c r="G42">
        <v>150</v>
      </c>
      <c r="H42">
        <v>100</v>
      </c>
      <c r="S42" t="s">
        <v>15</v>
      </c>
      <c r="T42" s="3">
        <f>SUM(S40:V40)</f>
        <v>95504.274390243896</v>
      </c>
    </row>
    <row r="43" spans="1:22" x14ac:dyDescent="0.25">
      <c r="A43" t="s">
        <v>59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0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0</v>
      </c>
    </row>
    <row r="56" spans="1:2" x14ac:dyDescent="0.25">
      <c r="B56" s="1">
        <v>1</v>
      </c>
    </row>
    <row r="57" spans="1:2" x14ac:dyDescent="0.25">
      <c r="B57" s="1">
        <v>1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10</v>
      </c>
    </row>
    <row r="60" spans="1:2" x14ac:dyDescent="0.25">
      <c r="A60" t="s">
        <v>13</v>
      </c>
      <c r="B60">
        <f>B59*E2</f>
        <v>7.1341463414633877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Sensitivity Report 1</vt:lpstr>
      <vt:lpstr>Base</vt:lpstr>
      <vt:lpstr>Column Generator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Wu Maolin</cp:lastModifiedBy>
  <dcterms:created xsi:type="dcterms:W3CDTF">2016-03-29T18:55:21Z</dcterms:created>
  <dcterms:modified xsi:type="dcterms:W3CDTF">2016-03-29T21:56:47Z</dcterms:modified>
</cp:coreProperties>
</file>