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D\Homes$\wumaolin\Documents\MIE367\case12\"/>
    </mc:Choice>
  </mc:AlternateContent>
  <bookViews>
    <workbookView xWindow="0" yWindow="0" windowWidth="25200" windowHeight="11925"/>
  </bookViews>
  <sheets>
    <sheet name="Sheet1" sheetId="1" r:id="rId1"/>
  </sheets>
  <definedNames>
    <definedName name="solver_adj" localSheetId="0" hidden="1">Sheet1!$B$2:$D$2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Sheet1!$B$2:$D$2</definedName>
    <definedName name="solver_lhs2" localSheetId="0" hidden="1">Sheet1!$B$2:$D$2</definedName>
    <definedName name="solver_lhs3" localSheetId="0" hidden="1">Sheet1!$B$41</definedName>
    <definedName name="solver_lhs4" localSheetId="0" hidden="1">Sheet1!$F$41:$H$41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Sheet1!$Q$42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Sheet1!$B$3:$D$3</definedName>
    <definedName name="solver_rhs2" localSheetId="0" hidden="1">integer</definedName>
    <definedName name="solver_rhs3" localSheetId="0" hidden="1">Sheet1!$B$42</definedName>
    <definedName name="solver_rhs4" localSheetId="0" hidden="1">Sheet1!$F$42:$H$42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0" i="1" l="1"/>
  <c r="R40" i="1"/>
  <c r="P40" i="1"/>
  <c r="Q39" i="1"/>
  <c r="R39" i="1"/>
  <c r="P39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R24" i="1"/>
  <c r="Q24" i="1"/>
  <c r="P37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24" i="1"/>
  <c r="D40" i="1"/>
  <c r="C40" i="1"/>
  <c r="B40" i="1"/>
  <c r="C39" i="1"/>
  <c r="D39" i="1"/>
  <c r="B39" i="1"/>
  <c r="N40" i="1"/>
  <c r="M40" i="1"/>
  <c r="L40" i="1"/>
  <c r="K40" i="1"/>
  <c r="J40" i="1"/>
  <c r="I40" i="1"/>
  <c r="H40" i="1"/>
  <c r="G40" i="1"/>
  <c r="F40" i="1"/>
  <c r="L24" i="1" a="1"/>
  <c r="M26" i="1" s="1"/>
  <c r="L24" i="1"/>
  <c r="M24" i="1"/>
  <c r="N24" i="1"/>
  <c r="L25" i="1"/>
  <c r="N26" i="1"/>
  <c r="L27" i="1"/>
  <c r="M27" i="1"/>
  <c r="N27" i="1"/>
  <c r="L29" i="1"/>
  <c r="M29" i="1"/>
  <c r="N29" i="1"/>
  <c r="L30" i="1"/>
  <c r="M30" i="1"/>
  <c r="L32" i="1"/>
  <c r="M32" i="1"/>
  <c r="N32" i="1"/>
  <c r="L33" i="1"/>
  <c r="L35" i="1"/>
  <c r="M35" i="1"/>
  <c r="N35" i="1"/>
  <c r="M37" i="1"/>
  <c r="N37" i="1"/>
  <c r="L38" i="1"/>
  <c r="M38" i="1"/>
  <c r="I24" i="1" a="1"/>
  <c r="J26" i="1" s="1"/>
  <c r="F24" i="1" a="1"/>
  <c r="G24" i="1" s="1"/>
  <c r="H1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16" i="1"/>
  <c r="N34" i="1" s="1"/>
  <c r="H17" i="1"/>
  <c r="I17" i="1"/>
  <c r="H18" i="1"/>
  <c r="I18" i="1"/>
  <c r="H19" i="1"/>
  <c r="I19" i="1"/>
  <c r="H20" i="1"/>
  <c r="I20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6" i="1"/>
  <c r="I6" i="1"/>
  <c r="G6" i="1"/>
  <c r="B41" i="1" l="1"/>
  <c r="Q42" i="1"/>
  <c r="H41" i="1"/>
  <c r="F41" i="1"/>
  <c r="G41" i="1"/>
  <c r="N36" i="1"/>
  <c r="L34" i="1"/>
  <c r="M31" i="1"/>
  <c r="N28" i="1"/>
  <c r="L26" i="1"/>
  <c r="L39" i="1" s="1"/>
  <c r="M36" i="1"/>
  <c r="N33" i="1"/>
  <c r="L31" i="1"/>
  <c r="M28" i="1"/>
  <c r="N25" i="1"/>
  <c r="N39" i="1" s="1"/>
  <c r="N38" i="1"/>
  <c r="L36" i="1"/>
  <c r="M33" i="1"/>
  <c r="N30" i="1"/>
  <c r="L28" i="1"/>
  <c r="M25" i="1"/>
  <c r="M39" i="1" s="1"/>
  <c r="L37" i="1"/>
  <c r="M34" i="1"/>
  <c r="N31" i="1"/>
  <c r="K36" i="1"/>
  <c r="I34" i="1"/>
  <c r="J31" i="1"/>
  <c r="K28" i="1"/>
  <c r="I26" i="1"/>
  <c r="J36" i="1"/>
  <c r="K33" i="1"/>
  <c r="I31" i="1"/>
  <c r="J28" i="1"/>
  <c r="K25" i="1"/>
  <c r="I37" i="1"/>
  <c r="K31" i="1"/>
  <c r="K38" i="1"/>
  <c r="I36" i="1"/>
  <c r="J33" i="1"/>
  <c r="K30" i="1"/>
  <c r="I28" i="1"/>
  <c r="J25" i="1"/>
  <c r="J38" i="1"/>
  <c r="K35" i="1"/>
  <c r="I33" i="1"/>
  <c r="J30" i="1"/>
  <c r="K27" i="1"/>
  <c r="I25" i="1"/>
  <c r="I38" i="1"/>
  <c r="J35" i="1"/>
  <c r="K32" i="1"/>
  <c r="I30" i="1"/>
  <c r="J27" i="1"/>
  <c r="K24" i="1"/>
  <c r="K37" i="1"/>
  <c r="I35" i="1"/>
  <c r="J32" i="1"/>
  <c r="K29" i="1"/>
  <c r="I27" i="1"/>
  <c r="J24" i="1"/>
  <c r="J37" i="1"/>
  <c r="K34" i="1"/>
  <c r="I32" i="1"/>
  <c r="J29" i="1"/>
  <c r="K26" i="1"/>
  <c r="I24" i="1"/>
  <c r="J34" i="1"/>
  <c r="I29" i="1"/>
  <c r="H38" i="1"/>
  <c r="G33" i="1"/>
  <c r="G37" i="1"/>
  <c r="H34" i="1"/>
  <c r="F32" i="1"/>
  <c r="G29" i="1"/>
  <c r="H26" i="1"/>
  <c r="F24" i="1"/>
  <c r="F37" i="1"/>
  <c r="G34" i="1"/>
  <c r="H31" i="1"/>
  <c r="F29" i="1"/>
  <c r="G26" i="1"/>
  <c r="F26" i="1"/>
  <c r="H36" i="1"/>
  <c r="F34" i="1"/>
  <c r="G31" i="1"/>
  <c r="H28" i="1"/>
  <c r="G36" i="1"/>
  <c r="H33" i="1"/>
  <c r="F31" i="1"/>
  <c r="G28" i="1"/>
  <c r="H25" i="1"/>
  <c r="F36" i="1"/>
  <c r="H30" i="1"/>
  <c r="F28" i="1"/>
  <c r="G25" i="1"/>
  <c r="G39" i="1" s="1"/>
  <c r="G38" i="1"/>
  <c r="H35" i="1"/>
  <c r="F33" i="1"/>
  <c r="G30" i="1"/>
  <c r="H27" i="1"/>
  <c r="F25" i="1"/>
  <c r="F38" i="1"/>
  <c r="G35" i="1"/>
  <c r="H32" i="1"/>
  <c r="F30" i="1"/>
  <c r="G27" i="1"/>
  <c r="H24" i="1"/>
  <c r="H37" i="1"/>
  <c r="F35" i="1"/>
  <c r="G32" i="1"/>
  <c r="H29" i="1"/>
  <c r="F27" i="1"/>
  <c r="K39" i="1" l="1"/>
  <c r="I39" i="1"/>
  <c r="F39" i="1"/>
  <c r="J39" i="1"/>
  <c r="H39" i="1"/>
</calcChain>
</file>

<file path=xl/sharedStrings.xml><?xml version="1.0" encoding="utf-8"?>
<sst xmlns="http://schemas.openxmlformats.org/spreadsheetml/2006/main" count="34" uniqueCount="16">
  <si>
    <t>Xi</t>
  </si>
  <si>
    <t>#</t>
  </si>
  <si>
    <t>Return Rj</t>
  </si>
  <si>
    <t>bulk</t>
  </si>
  <si>
    <t>concentrate</t>
  </si>
  <si>
    <t>browse</t>
  </si>
  <si>
    <t>AU/animal</t>
  </si>
  <si>
    <t>package</t>
  </si>
  <si>
    <t>TOTAL</t>
  </si>
  <si>
    <t xml:space="preserve"> </t>
  </si>
  <si>
    <t>PACKAGE 1</t>
  </si>
  <si>
    <t>PACKAGE 2</t>
  </si>
  <si>
    <t>PACKAGE 3</t>
  </si>
  <si>
    <t>Xi*total</t>
  </si>
  <si>
    <t>RETURN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</si>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</sst>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D2" sqref="D2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10</v>
      </c>
      <c r="D2" s="1">
        <v>5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 t="shared" ref="H6:I6" si="0">D6*$F$6</f>
        <v>0.42100000000000004</v>
      </c>
      <c r="I6">
        <f t="shared" si="0"/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 t="shared" ref="H7:I7" si="1">D7*$F$7</f>
        <v>0.23300000000000001</v>
      </c>
      <c r="I7">
        <f t="shared" si="1"/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 t="shared" ref="H8:I8" si="2">D8*$F$8</f>
        <v>0.375</v>
      </c>
      <c r="I8">
        <f t="shared" si="2"/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 t="shared" ref="H9:I9" si="3">D9*$F$9</f>
        <v>0.2</v>
      </c>
      <c r="I9">
        <f t="shared" si="3"/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 t="shared" ref="H10:I10" si="4">D10*$F$10</f>
        <v>0.7</v>
      </c>
      <c r="I10">
        <f t="shared" si="4"/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 t="shared" ref="H11:I11" si="5">D11*$F$11</f>
        <v>0.32000000000000006</v>
      </c>
      <c r="I11">
        <f t="shared" si="5"/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 t="shared" ref="H12:I12" si="6">D12*$F$12</f>
        <v>0.27999999999999997</v>
      </c>
      <c r="I12">
        <f t="shared" si="6"/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 t="shared" ref="H13:I13" si="7">D13*$F$13</f>
        <v>0.54</v>
      </c>
      <c r="I13">
        <f t="shared" si="7"/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 t="shared" ref="H14:I14" si="8">D14*$F$14</f>
        <v>0</v>
      </c>
      <c r="I14">
        <f t="shared" si="8"/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 t="shared" ref="H15:I15" si="9">D15*$F$15</f>
        <v>4.0000000000000008E-2</v>
      </c>
      <c r="I15">
        <f t="shared" si="9"/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 t="shared" ref="I16" si="10"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 t="shared" ref="H17:I17" si="11">D17*$F$17</f>
        <v>0.11199999999999999</v>
      </c>
      <c r="I17">
        <f t="shared" si="11"/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 t="shared" ref="H18:I18" si="12">D18*$F$18</f>
        <v>0.2</v>
      </c>
      <c r="I18">
        <f t="shared" si="12"/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 t="shared" ref="H19:I19" si="13">D19*$F$19</f>
        <v>0</v>
      </c>
      <c r="I19">
        <f t="shared" si="13"/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 t="shared" ref="H20:I20" si="14">D20*$F$20</f>
        <v>2.4E-2</v>
      </c>
      <c r="I20">
        <f t="shared" si="14"/>
        <v>0.216</v>
      </c>
    </row>
    <row r="22" spans="1:18" x14ac:dyDescent="0.25">
      <c r="E22" t="s">
        <v>9</v>
      </c>
      <c r="F22" s="3" t="s">
        <v>10</v>
      </c>
      <c r="G22" s="3"/>
      <c r="H22" s="3"/>
      <c r="I22" s="3" t="s">
        <v>11</v>
      </c>
      <c r="J22" s="3"/>
      <c r="K22" s="3"/>
      <c r="L22" s="3" t="s">
        <v>12</v>
      </c>
      <c r="M22" s="3"/>
      <c r="N22" s="3"/>
      <c r="O22" s="2"/>
      <c r="P22" s="3" t="s">
        <v>14</v>
      </c>
      <c r="Q22" s="3"/>
      <c r="R22" s="3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>B24*B6</f>
        <v>352</v>
      </c>
      <c r="Q24">
        <f>C24*B6</f>
        <v>352</v>
      </c>
      <c r="R24">
        <f>D24*B6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>B25*B7</f>
        <v>1838</v>
      </c>
      <c r="Q25">
        <f t="shared" ref="Q25:Q40" si="15">C25*B7</f>
        <v>1838</v>
      </c>
      <c r="R25">
        <f t="shared" ref="R25:R40" si="16">D25*B7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>B26*B8</f>
        <v>96</v>
      </c>
      <c r="Q26">
        <f t="shared" si="15"/>
        <v>96</v>
      </c>
      <c r="R26">
        <f t="shared" si="16"/>
        <v>96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>B27*B9</f>
        <v>0</v>
      </c>
      <c r="Q27">
        <f t="shared" si="15"/>
        <v>157</v>
      </c>
      <c r="R27">
        <f t="shared" si="16"/>
        <v>157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>B28*B10</f>
        <v>159</v>
      </c>
      <c r="Q28">
        <f t="shared" si="15"/>
        <v>159</v>
      </c>
      <c r="R28">
        <f t="shared" si="16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>B29*B11</f>
        <v>0</v>
      </c>
      <c r="Q29">
        <f t="shared" si="15"/>
        <v>157</v>
      </c>
      <c r="R29">
        <f t="shared" si="16"/>
        <v>157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>B30*B12</f>
        <v>325</v>
      </c>
      <c r="Q30">
        <f t="shared" si="15"/>
        <v>325</v>
      </c>
      <c r="R30">
        <f t="shared" si="16"/>
        <v>325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>B31*B13</f>
        <v>140</v>
      </c>
      <c r="Q31">
        <f t="shared" si="15"/>
        <v>140</v>
      </c>
      <c r="R31">
        <f t="shared" si="16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>B32*B14</f>
        <v>0</v>
      </c>
      <c r="Q32">
        <f t="shared" si="15"/>
        <v>30</v>
      </c>
      <c r="R32">
        <f t="shared" si="16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>B33*B15</f>
        <v>0</v>
      </c>
      <c r="Q33">
        <f t="shared" si="15"/>
        <v>156</v>
      </c>
      <c r="R33">
        <f t="shared" si="16"/>
        <v>156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>B34*B16</f>
        <v>501</v>
      </c>
      <c r="Q34">
        <f t="shared" si="15"/>
        <v>501</v>
      </c>
      <c r="R34">
        <f t="shared" si="16"/>
        <v>501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>B35*B17</f>
        <v>0</v>
      </c>
      <c r="Q35">
        <f t="shared" si="15"/>
        <v>155</v>
      </c>
      <c r="R35">
        <f t="shared" si="16"/>
        <v>155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>B36*B18</f>
        <v>251</v>
      </c>
      <c r="Q36">
        <f t="shared" si="15"/>
        <v>251</v>
      </c>
      <c r="R36">
        <f t="shared" si="16"/>
        <v>251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>B37*B19</f>
        <v>114</v>
      </c>
      <c r="Q37">
        <f t="shared" si="15"/>
        <v>114</v>
      </c>
      <c r="R37">
        <f t="shared" si="16"/>
        <v>114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>B38*B20</f>
        <v>93</v>
      </c>
      <c r="Q38">
        <f t="shared" si="15"/>
        <v>0</v>
      </c>
      <c r="R38">
        <f t="shared" si="16"/>
        <v>93</v>
      </c>
    </row>
    <row r="39" spans="1:18" x14ac:dyDescent="0.25">
      <c r="A39" t="s">
        <v>8</v>
      </c>
      <c r="B39">
        <f>SUM(B24:B38)</f>
        <v>10</v>
      </c>
      <c r="C39">
        <f t="shared" ref="C39:D39" si="17">SUM(C24:C38)</f>
        <v>14</v>
      </c>
      <c r="D39">
        <f t="shared" si="17"/>
        <v>11</v>
      </c>
      <c r="E39" t="s">
        <v>8</v>
      </c>
      <c r="F39">
        <f>SUM(F24:F38)</f>
        <v>7.2409999999999997</v>
      </c>
      <c r="G39">
        <f t="shared" ref="G39:N39" si="18">SUM(G24:G38)</f>
        <v>2.8490000000000002</v>
      </c>
      <c r="H39">
        <f t="shared" si="18"/>
        <v>2.1100000000000003</v>
      </c>
      <c r="I39">
        <f t="shared" si="18"/>
        <v>10.629</v>
      </c>
      <c r="J39">
        <f t="shared" si="18"/>
        <v>3.4969999999999999</v>
      </c>
      <c r="K39">
        <f t="shared" si="18"/>
        <v>6.4140000000000006</v>
      </c>
      <c r="L39">
        <f t="shared" si="18"/>
        <v>1.7550000000000003</v>
      </c>
      <c r="M39">
        <f t="shared" si="18"/>
        <v>2.3270000000000004</v>
      </c>
      <c r="N39">
        <f t="shared" si="18"/>
        <v>2.2380000000000004</v>
      </c>
      <c r="O39" t="s">
        <v>8</v>
      </c>
      <c r="P39">
        <f>SUM(P24:P38)</f>
        <v>3869</v>
      </c>
      <c r="Q39">
        <f t="shared" ref="Q39:R39" si="19">SUM(Q24:Q38)</f>
        <v>4431</v>
      </c>
      <c r="R39">
        <f t="shared" si="19"/>
        <v>2164</v>
      </c>
    </row>
    <row r="40" spans="1:18" x14ac:dyDescent="0.25">
      <c r="A40" t="s">
        <v>13</v>
      </c>
      <c r="B40">
        <f>B2*B39</f>
        <v>100</v>
      </c>
      <c r="C40">
        <f>C2*C39</f>
        <v>140</v>
      </c>
      <c r="D40">
        <f>D2*D39</f>
        <v>55</v>
      </c>
      <c r="E40" t="s">
        <v>13</v>
      </c>
      <c r="F40">
        <f>$B$2*F39</f>
        <v>72.41</v>
      </c>
      <c r="G40">
        <f t="shared" ref="G40" si="20">$B$2*G39</f>
        <v>28.490000000000002</v>
      </c>
      <c r="H40">
        <f>$B$2*H39</f>
        <v>21.1</v>
      </c>
      <c r="I40">
        <f>$C$2*I39</f>
        <v>106.28999999999999</v>
      </c>
      <c r="J40">
        <f>$C$2*J39</f>
        <v>34.97</v>
      </c>
      <c r="K40">
        <f>$C$2*K39</f>
        <v>64.14</v>
      </c>
      <c r="L40">
        <f>$D$2*L39</f>
        <v>8.7750000000000021</v>
      </c>
      <c r="M40">
        <f>$D$2*M39</f>
        <v>11.635000000000002</v>
      </c>
      <c r="N40">
        <f>$D$2*N39</f>
        <v>11.190000000000001</v>
      </c>
      <c r="O40" t="s">
        <v>13</v>
      </c>
      <c r="P40">
        <f>B2*P39</f>
        <v>38690</v>
      </c>
      <c r="Q40">
        <f>C2*Q39</f>
        <v>44310</v>
      </c>
      <c r="R40">
        <f t="shared" ref="Q40:R40" si="21">D2*R39</f>
        <v>10820</v>
      </c>
    </row>
    <row r="41" spans="1:18" x14ac:dyDescent="0.25">
      <c r="A41" t="s">
        <v>8</v>
      </c>
      <c r="B41">
        <f>SUM(B40:D40)</f>
        <v>295</v>
      </c>
      <c r="E41" t="s">
        <v>8</v>
      </c>
      <c r="F41">
        <f>F40+I40+L40</f>
        <v>187.47499999999999</v>
      </c>
      <c r="G41">
        <f>G40+J40+M40</f>
        <v>75.094999999999999</v>
      </c>
      <c r="H41">
        <f>H40+K40+N40</f>
        <v>96.43</v>
      </c>
    </row>
    <row r="42" spans="1:18" x14ac:dyDescent="0.25">
      <c r="B42">
        <v>300</v>
      </c>
      <c r="F42">
        <v>250</v>
      </c>
      <c r="G42">
        <v>150</v>
      </c>
      <c r="H42">
        <v>100</v>
      </c>
      <c r="P42" t="s">
        <v>15</v>
      </c>
      <c r="Q42" s="4">
        <f>SUM(P40:R40)</f>
        <v>93820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2016-03-29T18:55:21Z</dcterms:created>
  <dcterms:modified xsi:type="dcterms:W3CDTF">2016-03-29T19:38:38Z</dcterms:modified>
</cp:coreProperties>
</file>