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2480" windowHeight="7470" activeTab="2"/>
  </bookViews>
  <sheets>
    <sheet name="base solution" sheetId="1" r:id="rId1"/>
    <sheet name="sensitivity - no RPN2" sheetId="6" r:id="rId2"/>
    <sheet name="sensitivity - roundup" sheetId="7" r:id="rId3"/>
  </sheets>
  <definedNames>
    <definedName name="solver_adj" localSheetId="0" hidden="1">'base solution'!$A$2:$C$3</definedName>
    <definedName name="solver_adj" localSheetId="1" hidden="1">'sensitivity - no RPN2'!$A$2:$C$3</definedName>
    <definedName name="solver_adj" localSheetId="2" hidden="1">'sensitivity - roundup'!$A$2:$C$3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'base solution'!$A$2</definedName>
    <definedName name="solver_lhs1" localSheetId="1" hidden="1">'sensitivity - no RPN2'!$A$2</definedName>
    <definedName name="solver_lhs1" localSheetId="2" hidden="1">'sensitivity - roundup'!$A$2</definedName>
    <definedName name="solver_lhs10" localSheetId="0" hidden="1">'base solution'!$C$2</definedName>
    <definedName name="solver_lhs10" localSheetId="1" hidden="1">'sensitivity - no RPN2'!$C$2</definedName>
    <definedName name="solver_lhs10" localSheetId="2" hidden="1">'sensitivity - roundup'!$C$2</definedName>
    <definedName name="solver_lhs11" localSheetId="0" hidden="1">'base solution'!$C$3</definedName>
    <definedName name="solver_lhs11" localSheetId="1" hidden="1">'sensitivity - no RPN2'!$C$3</definedName>
    <definedName name="solver_lhs11" localSheetId="2" hidden="1">'sensitivity - roundup'!$C$3</definedName>
    <definedName name="solver_lhs12" localSheetId="0" hidden="1">'base solution'!$C$3</definedName>
    <definedName name="solver_lhs12" localSheetId="1" hidden="1">'sensitivity - no RPN2'!$C$3</definedName>
    <definedName name="solver_lhs12" localSheetId="2" hidden="1">'sensitivity - roundup'!$C$3</definedName>
    <definedName name="solver_lhs13" localSheetId="0" hidden="1">'base solution'!$G$2</definedName>
    <definedName name="solver_lhs13" localSheetId="1" hidden="1">'sensitivity - no RPN2'!$D$2</definedName>
    <definedName name="solver_lhs13" localSheetId="2" hidden="1">'sensitivity - roundup'!$G$2</definedName>
    <definedName name="solver_lhs14" localSheetId="0" hidden="1">'base solution'!$G$3</definedName>
    <definedName name="solver_lhs14" localSheetId="1" hidden="1">'sensitivity - no RPN2'!$D$3</definedName>
    <definedName name="solver_lhs14" localSheetId="2" hidden="1">'sensitivity - roundup'!$G$3</definedName>
    <definedName name="solver_lhs2" localSheetId="0" hidden="1">'base solution'!$A$2</definedName>
    <definedName name="solver_lhs2" localSheetId="1" hidden="1">'sensitivity - no RPN2'!$A$2</definedName>
    <definedName name="solver_lhs2" localSheetId="2" hidden="1">'sensitivity - roundup'!$A$2</definedName>
    <definedName name="solver_lhs3" localSheetId="0" hidden="1">'base solution'!$A$3</definedName>
    <definedName name="solver_lhs3" localSheetId="1" hidden="1">'sensitivity - no RPN2'!$A$3</definedName>
    <definedName name="solver_lhs3" localSheetId="2" hidden="1">'sensitivity - roundup'!$A$3</definedName>
    <definedName name="solver_lhs4" localSheetId="0" hidden="1">'base solution'!$A$3</definedName>
    <definedName name="solver_lhs4" localSheetId="1" hidden="1">'sensitivity - no RPN2'!$A$3</definedName>
    <definedName name="solver_lhs4" localSheetId="2" hidden="1">'sensitivity - roundup'!$A$3</definedName>
    <definedName name="solver_lhs5" localSheetId="0" hidden="1">'base solution'!$B$2</definedName>
    <definedName name="solver_lhs5" localSheetId="1" hidden="1">'sensitivity - no RPN2'!$B$2</definedName>
    <definedName name="solver_lhs5" localSheetId="2" hidden="1">'sensitivity - roundup'!$B$2</definedName>
    <definedName name="solver_lhs6" localSheetId="0" hidden="1">'base solution'!$B$2</definedName>
    <definedName name="solver_lhs6" localSheetId="1" hidden="1">'sensitivity - no RPN2'!$B$2</definedName>
    <definedName name="solver_lhs6" localSheetId="2" hidden="1">'sensitivity - roundup'!$B$2</definedName>
    <definedName name="solver_lhs7" localSheetId="0" hidden="1">'base solution'!$B$3</definedName>
    <definedName name="solver_lhs7" localSheetId="1" hidden="1">'sensitivity - no RPN2'!$B$3</definedName>
    <definedName name="solver_lhs7" localSheetId="2" hidden="1">'sensitivity - roundup'!$B$3</definedName>
    <definedName name="solver_lhs8" localSheetId="0" hidden="1">'base solution'!$B$3</definedName>
    <definedName name="solver_lhs8" localSheetId="1" hidden="1">'sensitivity - no RPN2'!$B$3</definedName>
    <definedName name="solver_lhs8" localSheetId="2" hidden="1">'sensitivity - roundup'!$B$3</definedName>
    <definedName name="solver_lhs9" localSheetId="0" hidden="1">'base solution'!$C$2</definedName>
    <definedName name="solver_lhs9" localSheetId="1" hidden="1">'sensitivity - no RPN2'!$C$2</definedName>
    <definedName name="solver_lhs9" localSheetId="2" hidden="1">'sensitivity - roundup'!$C$2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14</definedName>
    <definedName name="solver_num" localSheetId="1" hidden="1">14</definedName>
    <definedName name="solver_num" localSheetId="2" hidden="1">14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'base solution'!$H$7</definedName>
    <definedName name="solver_opt" localSheetId="1" hidden="1">'sensitivity - no RPN2'!$K$10</definedName>
    <definedName name="solver_opt" localSheetId="2" hidden="1">'sensitivity - roundup'!$H$7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2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0" localSheetId="0" hidden="1">4</definedName>
    <definedName name="solver_rel10" localSheetId="1" hidden="1">4</definedName>
    <definedName name="solver_rel10" localSheetId="2" hidden="1">4</definedName>
    <definedName name="solver_rel11" localSheetId="0" hidden="1">1</definedName>
    <definedName name="solver_rel11" localSheetId="1" hidden="1">1</definedName>
    <definedName name="solver_rel11" localSheetId="2" hidden="1">1</definedName>
    <definedName name="solver_rel12" localSheetId="0" hidden="1">4</definedName>
    <definedName name="solver_rel12" localSheetId="1" hidden="1">4</definedName>
    <definedName name="solver_rel12" localSheetId="2" hidden="1">4</definedName>
    <definedName name="solver_rel13" localSheetId="0" hidden="1">2</definedName>
    <definedName name="solver_rel13" localSheetId="1" hidden="1">2</definedName>
    <definedName name="solver_rel13" localSheetId="2" hidden="1">2</definedName>
    <definedName name="solver_rel14" localSheetId="0" hidden="1">2</definedName>
    <definedName name="solver_rel14" localSheetId="1" hidden="1">2</definedName>
    <definedName name="solver_rel14" localSheetId="2" hidden="1">2</definedName>
    <definedName name="solver_rel2" localSheetId="0" hidden="1">4</definedName>
    <definedName name="solver_rel2" localSheetId="1" hidden="1">4</definedName>
    <definedName name="solver_rel2" localSheetId="2" hidden="1">4</definedName>
    <definedName name="solver_rel3" localSheetId="0" hidden="1">1</definedName>
    <definedName name="solver_rel3" localSheetId="1" hidden="1">1</definedName>
    <definedName name="solver_rel3" localSheetId="2" hidden="1">1</definedName>
    <definedName name="solver_rel4" localSheetId="0" hidden="1">4</definedName>
    <definedName name="solver_rel4" localSheetId="1" hidden="1">4</definedName>
    <definedName name="solver_rel4" localSheetId="2" hidden="1">4</definedName>
    <definedName name="solver_rel5" localSheetId="0" hidden="1">1</definedName>
    <definedName name="solver_rel5" localSheetId="1" hidden="1">1</definedName>
    <definedName name="solver_rel5" localSheetId="2" hidden="1">1</definedName>
    <definedName name="solver_rel6" localSheetId="0" hidden="1">4</definedName>
    <definedName name="solver_rel6" localSheetId="1" hidden="1">4</definedName>
    <definedName name="solver_rel6" localSheetId="2" hidden="1">4</definedName>
    <definedName name="solver_rel7" localSheetId="0" hidden="1">1</definedName>
    <definedName name="solver_rel7" localSheetId="1" hidden="1">1</definedName>
    <definedName name="solver_rel7" localSheetId="2" hidden="1">1</definedName>
    <definedName name="solver_rel8" localSheetId="0" hidden="1">4</definedName>
    <definedName name="solver_rel8" localSheetId="1" hidden="1">4</definedName>
    <definedName name="solver_rel8" localSheetId="2" hidden="1">4</definedName>
    <definedName name="solver_rel9" localSheetId="0" hidden="1">1</definedName>
    <definedName name="solver_rel9" localSheetId="1" hidden="1">1</definedName>
    <definedName name="solver_rel9" localSheetId="2" hidden="1">1</definedName>
    <definedName name="solver_rhs1" localSheetId="0" hidden="1">20</definedName>
    <definedName name="solver_rhs1" localSheetId="1" hidden="1">20</definedName>
    <definedName name="solver_rhs1" localSheetId="2" hidden="1">20</definedName>
    <definedName name="solver_rhs10" localSheetId="0" hidden="1">整数</definedName>
    <definedName name="solver_rhs10" localSheetId="1" hidden="1">整数</definedName>
    <definedName name="solver_rhs10" localSheetId="2" hidden="1">整数</definedName>
    <definedName name="solver_rhs11" localSheetId="0" hidden="1">20</definedName>
    <definedName name="solver_rhs11" localSheetId="1" hidden="1">20</definedName>
    <definedName name="solver_rhs11" localSheetId="2" hidden="1">20</definedName>
    <definedName name="solver_rhs12" localSheetId="0" hidden="1">整数</definedName>
    <definedName name="solver_rhs12" localSheetId="1" hidden="1">整数</definedName>
    <definedName name="solver_rhs12" localSheetId="2" hidden="1">整数</definedName>
    <definedName name="solver_rhs13" localSheetId="0" hidden="1">'base solution'!$H$2</definedName>
    <definedName name="solver_rhs13" localSheetId="1" hidden="1">'sensitivity - no RPN2'!$E$2</definedName>
    <definedName name="solver_rhs13" localSheetId="2" hidden="1">'sensitivity - roundup'!$H$2</definedName>
    <definedName name="solver_rhs14" localSheetId="0" hidden="1">'base solution'!$H$3</definedName>
    <definedName name="solver_rhs14" localSheetId="1" hidden="1">'sensitivity - no RPN2'!$E$3</definedName>
    <definedName name="solver_rhs14" localSheetId="2" hidden="1">'sensitivity - roundup'!$H$3</definedName>
    <definedName name="solver_rhs2" localSheetId="0" hidden="1">整数</definedName>
    <definedName name="solver_rhs2" localSheetId="1" hidden="1">整数</definedName>
    <definedName name="solver_rhs2" localSheetId="2" hidden="1">整数</definedName>
    <definedName name="solver_rhs3" localSheetId="0" hidden="1">20</definedName>
    <definedName name="solver_rhs3" localSheetId="1" hidden="1">20</definedName>
    <definedName name="solver_rhs3" localSheetId="2" hidden="1">20</definedName>
    <definedName name="solver_rhs4" localSheetId="0" hidden="1">整数</definedName>
    <definedName name="solver_rhs4" localSheetId="1" hidden="1">整数</definedName>
    <definedName name="solver_rhs4" localSheetId="2" hidden="1">整数</definedName>
    <definedName name="solver_rhs5" localSheetId="0" hidden="1">20</definedName>
    <definedName name="solver_rhs5" localSheetId="1" hidden="1">20</definedName>
    <definedName name="solver_rhs5" localSheetId="2" hidden="1">20</definedName>
    <definedName name="solver_rhs6" localSheetId="0" hidden="1">整数</definedName>
    <definedName name="solver_rhs6" localSheetId="1" hidden="1">整数</definedName>
    <definedName name="solver_rhs6" localSheetId="2" hidden="1">整数</definedName>
    <definedName name="solver_rhs7" localSheetId="0" hidden="1">20</definedName>
    <definedName name="solver_rhs7" localSheetId="1" hidden="1">20</definedName>
    <definedName name="solver_rhs7" localSheetId="2" hidden="1">20</definedName>
    <definedName name="solver_rhs8" localSheetId="0" hidden="1">整数</definedName>
    <definedName name="solver_rhs8" localSheetId="1" hidden="1">整数</definedName>
    <definedName name="solver_rhs8" localSheetId="2" hidden="1">整数</definedName>
    <definedName name="solver_rhs9" localSheetId="0" hidden="1">20</definedName>
    <definedName name="solver_rhs9" localSheetId="1" hidden="1">20</definedName>
    <definedName name="solver_rhs9" localSheetId="2" hidden="1">20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52511"/>
</workbook>
</file>

<file path=xl/calcChain.xml><?xml version="1.0" encoding="utf-8"?>
<calcChain xmlns="http://schemas.openxmlformats.org/spreadsheetml/2006/main">
  <c r="C12" i="7" l="1"/>
  <c r="B12" i="7"/>
  <c r="A12" i="7"/>
  <c r="C11" i="7"/>
  <c r="B11" i="7"/>
  <c r="A11" i="7"/>
  <c r="C10" i="7"/>
  <c r="B10" i="7"/>
  <c r="A10" i="7"/>
  <c r="C9" i="7"/>
  <c r="B9" i="7"/>
  <c r="A9" i="7"/>
  <c r="C8" i="7"/>
  <c r="B8" i="7"/>
  <c r="A8" i="7"/>
  <c r="C7" i="7"/>
  <c r="B7" i="7"/>
  <c r="A7" i="7"/>
  <c r="K9" i="7"/>
  <c r="J9" i="7"/>
  <c r="H3" i="7"/>
  <c r="G3" i="7"/>
  <c r="G2" i="7"/>
  <c r="D23" i="1"/>
  <c r="A22" i="1"/>
  <c r="B22" i="1"/>
  <c r="K8" i="6"/>
  <c r="J8" i="6"/>
  <c r="I8" i="6"/>
  <c r="H8" i="6"/>
  <c r="G8" i="6"/>
  <c r="D13" i="1"/>
  <c r="D3" i="6"/>
  <c r="D2" i="6"/>
  <c r="N4" i="6"/>
  <c r="M4" i="6"/>
  <c r="J7" i="6"/>
  <c r="J6" i="6"/>
  <c r="J5" i="6"/>
  <c r="J4" i="6"/>
  <c r="J3" i="6"/>
  <c r="J2" i="6"/>
  <c r="G7" i="6"/>
  <c r="G4" i="6"/>
  <c r="I2" i="6"/>
  <c r="I7" i="6"/>
  <c r="I6" i="6"/>
  <c r="I5" i="6"/>
  <c r="I4" i="6"/>
  <c r="I3" i="6"/>
  <c r="G2" i="6"/>
  <c r="G6" i="6"/>
  <c r="G5" i="6"/>
  <c r="G3" i="6"/>
  <c r="K9" i="1"/>
  <c r="J9" i="1"/>
  <c r="B12" i="1"/>
  <c r="C12" i="1"/>
  <c r="B11" i="1"/>
  <c r="C11" i="1"/>
  <c r="B10" i="1"/>
  <c r="C10" i="1"/>
  <c r="B9" i="1"/>
  <c r="C9" i="1"/>
  <c r="B8" i="1"/>
  <c r="C8" i="1"/>
  <c r="B7" i="1"/>
  <c r="C7" i="1"/>
  <c r="A12" i="1"/>
  <c r="A11" i="1"/>
  <c r="A9" i="1"/>
  <c r="A8" i="1"/>
  <c r="F12" i="7" l="1"/>
  <c r="F11" i="7"/>
  <c r="F10" i="7"/>
  <c r="F9" i="7"/>
  <c r="F8" i="7"/>
  <c r="F7" i="7"/>
  <c r="D13" i="7"/>
  <c r="K10" i="6"/>
  <c r="F11" i="1"/>
  <c r="F9" i="1"/>
  <c r="F12" i="1"/>
  <c r="F8" i="1"/>
  <c r="G3" i="1"/>
  <c r="G2" i="1"/>
  <c r="H3" i="1"/>
  <c r="A7" i="1"/>
  <c r="F7" i="1" s="1"/>
  <c r="A10" i="1"/>
  <c r="F10" i="1" s="1"/>
  <c r="G10" i="7" l="1"/>
  <c r="G7" i="7"/>
  <c r="H7" i="7" s="1"/>
  <c r="G7" i="1"/>
  <c r="G10" i="1"/>
  <c r="H7" i="1" l="1"/>
</calcChain>
</file>

<file path=xl/sharedStrings.xml><?xml version="1.0" encoding="utf-8"?>
<sst xmlns="http://schemas.openxmlformats.org/spreadsheetml/2006/main" count="46" uniqueCount="26">
  <si>
    <t>x1</t>
  </si>
  <si>
    <t>x2</t>
  </si>
  <si>
    <t>x3</t>
  </si>
  <si>
    <t>Weekday</t>
  </si>
  <si>
    <t>Weekend</t>
  </si>
  <si>
    <t>total weekday day</t>
  </si>
  <si>
    <t>total weekday evening</t>
  </si>
  <si>
    <t>total weekday night</t>
  </si>
  <si>
    <t>total weekend day</t>
  </si>
  <si>
    <t>total weekend evening</t>
  </si>
  <si>
    <t>total weekend night</t>
  </si>
  <si>
    <t>RN</t>
  </si>
  <si>
    <t>RPN</t>
  </si>
  <si>
    <t>shift length</t>
  </si>
  <si>
    <t>RN1</t>
  </si>
  <si>
    <t>RPN1</t>
  </si>
  <si>
    <t>RN2</t>
  </si>
  <si>
    <t>RN3</t>
  </si>
  <si>
    <t>RPN3</t>
  </si>
  <si>
    <t>day wd</t>
  </si>
  <si>
    <t>evening wd</t>
  </si>
  <si>
    <t>night wd</t>
  </si>
  <si>
    <t>day we</t>
  </si>
  <si>
    <t>evening we</t>
  </si>
  <si>
    <t>night we</t>
  </si>
  <si>
    <t>original costs: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</si>
</sst>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F28" sqref="F28"/>
    </sheetView>
  </sheetViews>
  <sheetFormatPr defaultRowHeight="15" x14ac:dyDescent="0.25"/>
  <cols>
    <col min="5" max="5" width="21.5703125" bestFit="1" customWidth="1"/>
  </cols>
  <sheetData>
    <row r="1" spans="1:12" x14ac:dyDescent="0.25">
      <c r="A1" t="s">
        <v>0</v>
      </c>
      <c r="B1" t="s">
        <v>1</v>
      </c>
      <c r="C1" t="s">
        <v>2</v>
      </c>
    </row>
    <row r="2" spans="1:12" x14ac:dyDescent="0.25">
      <c r="A2">
        <v>18</v>
      </c>
      <c r="B2">
        <v>18</v>
      </c>
      <c r="C2">
        <v>18</v>
      </c>
      <c r="F2" t="s">
        <v>3</v>
      </c>
      <c r="G2">
        <f>A2+B2+C2</f>
        <v>54</v>
      </c>
      <c r="H2">
        <v>54</v>
      </c>
    </row>
    <row r="3" spans="1:12" x14ac:dyDescent="0.25">
      <c r="A3">
        <v>13</v>
      </c>
      <c r="B3">
        <v>14</v>
      </c>
      <c r="C3">
        <v>14</v>
      </c>
      <c r="F3" t="s">
        <v>4</v>
      </c>
      <c r="G3">
        <f>A3+B3+C3</f>
        <v>41</v>
      </c>
      <c r="H3">
        <f>ROUNDUP(H2*0.75,0)</f>
        <v>41</v>
      </c>
    </row>
    <row r="7" spans="1:12" x14ac:dyDescent="0.25">
      <c r="A7">
        <f>ROUNDDOWN(A2/3,0)</f>
        <v>6</v>
      </c>
      <c r="B7">
        <f>ROUNDDOWN(B2/3,0)</f>
        <v>6</v>
      </c>
      <c r="C7">
        <f t="shared" ref="B7:C7" si="0">ROUNDDOWN(C2/3,0)</f>
        <v>6</v>
      </c>
      <c r="E7" t="s">
        <v>5</v>
      </c>
      <c r="F7">
        <f>SUM(A7:C7)</f>
        <v>18</v>
      </c>
      <c r="G7">
        <f>SUM(F7:F9)</f>
        <v>30</v>
      </c>
      <c r="H7">
        <f>5*G7+2*G10</f>
        <v>192</v>
      </c>
      <c r="J7" t="s">
        <v>11</v>
      </c>
      <c r="K7" t="s">
        <v>12</v>
      </c>
      <c r="L7" t="s">
        <v>13</v>
      </c>
    </row>
    <row r="8" spans="1:12" x14ac:dyDescent="0.25">
      <c r="A8">
        <f>ROUNDDOWN(A2/5,0)</f>
        <v>3</v>
      </c>
      <c r="B8">
        <f t="shared" ref="B8:C8" si="1">ROUNDDOWN(B2/5,0)</f>
        <v>3</v>
      </c>
      <c r="C8">
        <f t="shared" si="1"/>
        <v>3</v>
      </c>
      <c r="E8" t="s">
        <v>6</v>
      </c>
      <c r="F8">
        <f t="shared" ref="F8:F12" si="2">SUM(A8:C8)</f>
        <v>9</v>
      </c>
      <c r="J8">
        <v>37.72</v>
      </c>
      <c r="K8">
        <v>26.05</v>
      </c>
      <c r="L8">
        <v>7.5</v>
      </c>
    </row>
    <row r="9" spans="1:12" x14ac:dyDescent="0.25">
      <c r="A9">
        <f>ROUNDDOWN(A2/10,0)</f>
        <v>1</v>
      </c>
      <c r="B9">
        <f t="shared" ref="B9:C9" si="3">ROUNDDOWN(B2/10,0)</f>
        <v>1</v>
      </c>
      <c r="C9">
        <f t="shared" si="3"/>
        <v>1</v>
      </c>
      <c r="E9" t="s">
        <v>7</v>
      </c>
      <c r="F9">
        <f t="shared" si="2"/>
        <v>3</v>
      </c>
      <c r="J9">
        <f>J8*L8</f>
        <v>282.89999999999998</v>
      </c>
      <c r="K9">
        <f>K8*L8</f>
        <v>195.375</v>
      </c>
    </row>
    <row r="10" spans="1:12" x14ac:dyDescent="0.25">
      <c r="A10">
        <f>ROUNDDOWN(A3/3,0)</f>
        <v>4</v>
      </c>
      <c r="B10">
        <f t="shared" ref="B10:C10" si="4">ROUNDDOWN(B3/3,0)</f>
        <v>4</v>
      </c>
      <c r="C10">
        <f t="shared" si="4"/>
        <v>4</v>
      </c>
      <c r="E10" t="s">
        <v>8</v>
      </c>
      <c r="F10">
        <f t="shared" si="2"/>
        <v>12</v>
      </c>
      <c r="G10">
        <f>SUM(F10:F12)</f>
        <v>21</v>
      </c>
    </row>
    <row r="11" spans="1:12" x14ac:dyDescent="0.25">
      <c r="A11">
        <f>ROUNDDOWN(A3/5,0)</f>
        <v>2</v>
      </c>
      <c r="B11">
        <f t="shared" ref="B11:C11" si="5">ROUNDDOWN(B3/5,0)</f>
        <v>2</v>
      </c>
      <c r="C11">
        <f t="shared" si="5"/>
        <v>2</v>
      </c>
      <c r="E11" t="s">
        <v>9</v>
      </c>
      <c r="F11">
        <f t="shared" si="2"/>
        <v>6</v>
      </c>
    </row>
    <row r="12" spans="1:12" x14ac:dyDescent="0.25">
      <c r="A12">
        <f>ROUNDDOWN(A3/10,0)</f>
        <v>1</v>
      </c>
      <c r="B12">
        <f t="shared" ref="B12:C12" si="6">ROUNDDOWN(B3/10,0)</f>
        <v>1</v>
      </c>
      <c r="C12">
        <f t="shared" si="6"/>
        <v>1</v>
      </c>
      <c r="E12" t="s">
        <v>10</v>
      </c>
      <c r="F12">
        <f t="shared" si="2"/>
        <v>3</v>
      </c>
    </row>
    <row r="13" spans="1:12" x14ac:dyDescent="0.25">
      <c r="D13">
        <f>(SUM(A7:C9)-6)*5*J9+(SUM(A10:C12)-6)*2*J9+6*7*K9</f>
        <v>50640.75</v>
      </c>
    </row>
    <row r="15" spans="1:12" x14ac:dyDescent="0.25">
      <c r="A15" t="s">
        <v>25</v>
      </c>
    </row>
    <row r="16" spans="1:12" x14ac:dyDescent="0.25">
      <c r="A16">
        <v>5</v>
      </c>
      <c r="B16">
        <v>0</v>
      </c>
    </row>
    <row r="17" spans="1:4" x14ac:dyDescent="0.25">
      <c r="A17">
        <v>3</v>
      </c>
      <c r="B17">
        <v>0</v>
      </c>
    </row>
    <row r="18" spans="1:4" x14ac:dyDescent="0.25">
      <c r="A18">
        <v>2</v>
      </c>
      <c r="B18">
        <v>0</v>
      </c>
    </row>
    <row r="19" spans="1:4" x14ac:dyDescent="0.25">
      <c r="A19">
        <v>5</v>
      </c>
      <c r="B19">
        <v>1</v>
      </c>
    </row>
    <row r="20" spans="1:4" x14ac:dyDescent="0.25">
      <c r="A20">
        <v>4</v>
      </c>
      <c r="B20">
        <v>0</v>
      </c>
    </row>
    <row r="21" spans="1:4" x14ac:dyDescent="0.25">
      <c r="A21">
        <v>2</v>
      </c>
      <c r="B21">
        <v>0</v>
      </c>
    </row>
    <row r="22" spans="1:4" x14ac:dyDescent="0.25">
      <c r="A22">
        <f>(SUM(A16:A18)*2+SUM(A19:A21)*5)*3</f>
        <v>225</v>
      </c>
      <c r="B22">
        <f>B19*5*3</f>
        <v>15</v>
      </c>
    </row>
    <row r="23" spans="1:4" x14ac:dyDescent="0.25">
      <c r="D23">
        <f>A22*J9+B22*K9</f>
        <v>66583.125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D40" sqref="D40"/>
    </sheetView>
  </sheetViews>
  <sheetFormatPr defaultRowHeight="15" x14ac:dyDescent="0.25"/>
  <cols>
    <col min="6" max="6" width="11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</row>
    <row r="2" spans="1:15" x14ac:dyDescent="0.25">
      <c r="A2">
        <v>20</v>
      </c>
      <c r="B2">
        <v>19</v>
      </c>
      <c r="C2">
        <v>15</v>
      </c>
      <c r="D2">
        <f>SUM(A2:C2)</f>
        <v>54</v>
      </c>
      <c r="E2">
        <v>54</v>
      </c>
      <c r="F2" t="s">
        <v>19</v>
      </c>
      <c r="G2">
        <f>ROUNDDOWN(A2/3,0)-1</f>
        <v>5</v>
      </c>
      <c r="H2">
        <v>1</v>
      </c>
      <c r="I2">
        <f>ROUNDDOWN(B2/3,0)</f>
        <v>6</v>
      </c>
      <c r="J2">
        <f>ROUNDDOWN(C2/3,0)-1</f>
        <v>4</v>
      </c>
      <c r="K2">
        <v>1</v>
      </c>
      <c r="M2" t="s">
        <v>11</v>
      </c>
      <c r="N2" t="s">
        <v>12</v>
      </c>
      <c r="O2" t="s">
        <v>13</v>
      </c>
    </row>
    <row r="3" spans="1:15" x14ac:dyDescent="0.25">
      <c r="A3">
        <v>13</v>
      </c>
      <c r="B3">
        <v>14</v>
      </c>
      <c r="C3">
        <v>14</v>
      </c>
      <c r="D3">
        <f>SUM(A3:C3)</f>
        <v>41</v>
      </c>
      <c r="E3">
        <v>41</v>
      </c>
      <c r="F3" t="s">
        <v>20</v>
      </c>
      <c r="G3">
        <f>ROUNDDOWN(A2/5,0)-1</f>
        <v>3</v>
      </c>
      <c r="H3">
        <v>1</v>
      </c>
      <c r="I3">
        <f>ROUNDDOWN(B2/5,0)</f>
        <v>3</v>
      </c>
      <c r="J3">
        <f>ROUNDDOWN(C2/5,0)-1</f>
        <v>2</v>
      </c>
      <c r="K3">
        <v>1</v>
      </c>
      <c r="M3">
        <v>37.72</v>
      </c>
      <c r="N3">
        <v>26.05</v>
      </c>
      <c r="O3">
        <v>7.5</v>
      </c>
    </row>
    <row r="4" spans="1:15" x14ac:dyDescent="0.25">
      <c r="F4" t="s">
        <v>21</v>
      </c>
      <c r="G4">
        <f>ROUNDDOWN(A2/10,0)</f>
        <v>2</v>
      </c>
      <c r="H4">
        <v>0</v>
      </c>
      <c r="I4">
        <f>ROUNDDOWN(B2/10,0)</f>
        <v>1</v>
      </c>
      <c r="J4">
        <f>ROUNDDOWN(C2/10,0)</f>
        <v>1</v>
      </c>
      <c r="K4">
        <v>0</v>
      </c>
      <c r="M4">
        <f>M3*O3</f>
        <v>282.89999999999998</v>
      </c>
      <c r="N4">
        <f>N3*O3</f>
        <v>195.375</v>
      </c>
    </row>
    <row r="5" spans="1:15" x14ac:dyDescent="0.25">
      <c r="F5" t="s">
        <v>22</v>
      </c>
      <c r="G5">
        <f>ROUNDDOWN(A3/3,0)-1</f>
        <v>3</v>
      </c>
      <c r="H5">
        <v>1</v>
      </c>
      <c r="I5">
        <f>ROUNDDOWN(B3/3,0)</f>
        <v>4</v>
      </c>
      <c r="J5">
        <f>ROUNDDOWN(C3/3,0)-1</f>
        <v>3</v>
      </c>
      <c r="K5">
        <v>1</v>
      </c>
    </row>
    <row r="6" spans="1:15" x14ac:dyDescent="0.25">
      <c r="F6" t="s">
        <v>23</v>
      </c>
      <c r="G6">
        <f>ROUNDDOWN(A3/5,0)-1</f>
        <v>1</v>
      </c>
      <c r="H6">
        <v>1</v>
      </c>
      <c r="I6">
        <f>ROUNDDOWN(B3/5,0)</f>
        <v>2</v>
      </c>
      <c r="J6">
        <f>ROUNDDOWN(C3/5,0)-1</f>
        <v>1</v>
      </c>
      <c r="K6">
        <v>1</v>
      </c>
    </row>
    <row r="7" spans="1:15" x14ac:dyDescent="0.25">
      <c r="F7" t="s">
        <v>24</v>
      </c>
      <c r="G7">
        <f>ROUNDDOWN(A3/10,0)</f>
        <v>1</v>
      </c>
      <c r="H7">
        <v>0</v>
      </c>
      <c r="I7">
        <f>ROUNDDOWN(B3/10,0)</f>
        <v>1</v>
      </c>
      <c r="J7">
        <f>ROUNDDOWN(C3/10,0)</f>
        <v>1</v>
      </c>
      <c r="K7">
        <v>0</v>
      </c>
    </row>
    <row r="8" spans="1:15" x14ac:dyDescent="0.25">
      <c r="G8">
        <f>SUM(G2:G4)*5+SUM(G5:G7)*2</f>
        <v>60</v>
      </c>
      <c r="H8">
        <f>SUM(H2:H4)*5+SUM(H5:H7)*2</f>
        <v>14</v>
      </c>
      <c r="I8">
        <f>SUM(I2:I4)*5+SUM(I5:I7)*2</f>
        <v>64</v>
      </c>
      <c r="J8">
        <f>SUM(J2:J4)*5+SUM(J5:J7)*2</f>
        <v>45</v>
      </c>
      <c r="K8">
        <f>SUM(K2:K4)*5+SUM(K5:K7)*2</f>
        <v>14</v>
      </c>
    </row>
    <row r="10" spans="1:15" x14ac:dyDescent="0.25">
      <c r="K10">
        <f>(G8+I8+J8)*M4+(H8+K8)*N4</f>
        <v>53280.6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D13" sqref="D1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</row>
    <row r="2" spans="1:12" x14ac:dyDescent="0.25">
      <c r="A2">
        <v>18</v>
      </c>
      <c r="B2">
        <v>18</v>
      </c>
      <c r="C2">
        <v>18</v>
      </c>
      <c r="F2" t="s">
        <v>3</v>
      </c>
      <c r="G2">
        <f>A2+B2+C2</f>
        <v>54</v>
      </c>
      <c r="H2">
        <v>54</v>
      </c>
    </row>
    <row r="3" spans="1:12" x14ac:dyDescent="0.25">
      <c r="A3">
        <v>13</v>
      </c>
      <c r="B3">
        <v>14</v>
      </c>
      <c r="C3">
        <v>14</v>
      </c>
      <c r="F3" t="s">
        <v>4</v>
      </c>
      <c r="G3">
        <f>A3+B3+C3</f>
        <v>41</v>
      </c>
      <c r="H3">
        <f>ROUNDUP(H2*0.75,0)</f>
        <v>41</v>
      </c>
    </row>
    <row r="7" spans="1:12" x14ac:dyDescent="0.25">
      <c r="A7">
        <f>ROUNDUP(A2/3,0)</f>
        <v>6</v>
      </c>
      <c r="B7">
        <f>ROUNDUP(B2/3,0)</f>
        <v>6</v>
      </c>
      <c r="C7">
        <f>ROUNDUP(C2/3,0)</f>
        <v>6</v>
      </c>
      <c r="E7" t="s">
        <v>5</v>
      </c>
      <c r="F7">
        <f>SUM(A7:C7)</f>
        <v>18</v>
      </c>
      <c r="G7">
        <f>SUM(F7:F9)</f>
        <v>36</v>
      </c>
      <c r="H7">
        <f>5*G7+2*G10</f>
        <v>240</v>
      </c>
      <c r="J7" t="s">
        <v>11</v>
      </c>
      <c r="K7" t="s">
        <v>12</v>
      </c>
      <c r="L7" t="s">
        <v>13</v>
      </c>
    </row>
    <row r="8" spans="1:12" x14ac:dyDescent="0.25">
      <c r="A8">
        <f>ROUNDUP(A2/5,0)</f>
        <v>4</v>
      </c>
      <c r="B8">
        <f>ROUNDUP(B2/5,0)</f>
        <v>4</v>
      </c>
      <c r="C8">
        <f>ROUNDUP(C2/5,0)</f>
        <v>4</v>
      </c>
      <c r="E8" t="s">
        <v>6</v>
      </c>
      <c r="F8">
        <f t="shared" ref="F8:F12" si="0">SUM(A8:C8)</f>
        <v>12</v>
      </c>
      <c r="J8">
        <v>37.72</v>
      </c>
      <c r="K8">
        <v>26.05</v>
      </c>
      <c r="L8">
        <v>7.5</v>
      </c>
    </row>
    <row r="9" spans="1:12" x14ac:dyDescent="0.25">
      <c r="A9">
        <f>ROUNDUP(A2/10,0)</f>
        <v>2</v>
      </c>
      <c r="B9">
        <f>ROUNDUP(B2/10,0)</f>
        <v>2</v>
      </c>
      <c r="C9">
        <f>ROUNDUP(C2/10,0)</f>
        <v>2</v>
      </c>
      <c r="E9" t="s">
        <v>7</v>
      </c>
      <c r="F9">
        <f t="shared" si="0"/>
        <v>6</v>
      </c>
      <c r="J9">
        <f>J8*L8</f>
        <v>282.89999999999998</v>
      </c>
      <c r="K9">
        <f>K8*L8</f>
        <v>195.375</v>
      </c>
    </row>
    <row r="10" spans="1:12" x14ac:dyDescent="0.25">
      <c r="A10">
        <f>ROUNDUP(A3/3,0)</f>
        <v>5</v>
      </c>
      <c r="B10">
        <f>ROUNDUP(B3/3,0)</f>
        <v>5</v>
      </c>
      <c r="C10">
        <f>ROUNDUP(C3/3,0)</f>
        <v>5</v>
      </c>
      <c r="E10" t="s">
        <v>8</v>
      </c>
      <c r="F10">
        <f t="shared" si="0"/>
        <v>15</v>
      </c>
      <c r="G10">
        <f>SUM(F10:F12)</f>
        <v>30</v>
      </c>
    </row>
    <row r="11" spans="1:12" x14ac:dyDescent="0.25">
      <c r="A11">
        <f>ROUNDUP(A3/5,0)</f>
        <v>3</v>
      </c>
      <c r="B11">
        <f>ROUNDUP(B3/5,0)</f>
        <v>3</v>
      </c>
      <c r="C11">
        <f>ROUNDUP(C3/5,0)</f>
        <v>3</v>
      </c>
      <c r="E11" t="s">
        <v>9</v>
      </c>
      <c r="F11">
        <f t="shared" si="0"/>
        <v>9</v>
      </c>
    </row>
    <row r="12" spans="1:12" x14ac:dyDescent="0.25">
      <c r="A12">
        <f>ROUNDUP(A3/10,0)</f>
        <v>2</v>
      </c>
      <c r="B12">
        <f>ROUNDUP(B3/10,0)</f>
        <v>2</v>
      </c>
      <c r="C12">
        <f>ROUNDUP(C3/10,0)</f>
        <v>2</v>
      </c>
      <c r="E12" t="s">
        <v>10</v>
      </c>
      <c r="F12">
        <f t="shared" si="0"/>
        <v>6</v>
      </c>
    </row>
    <row r="13" spans="1:12" x14ac:dyDescent="0.25">
      <c r="D13">
        <f>(SUM(A7:C9)-6)*5*J9+(SUM(A10:C12)-6)*2*J9+6*7*K9</f>
        <v>64219.95</v>
      </c>
    </row>
  </sheetData>
  <scenarios current="0">
    <scenario name="sensitivity2" count="6" user="作者" comment="创建者 作者 日期 3/1/2016">
      <inputCells r="A2" val="18"/>
      <inputCells r="B2" val="18"/>
      <inputCells r="C2" val="18"/>
      <inputCells r="A3" val="13"/>
      <inputCells r="B3" val="14"/>
      <inputCells r="C3" val="14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base solution</vt:lpstr>
      <vt:lpstr>sensitivity - no RPN2</vt:lpstr>
      <vt:lpstr>sensitivity - roundup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2016-03-01T23:20:52Z</dcterms:modified>
</cp:coreProperties>
</file>