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MIE367\case9\"/>
    </mc:Choice>
  </mc:AlternateContent>
  <bookViews>
    <workbookView xWindow="0" yWindow="0" windowWidth="25200" windowHeight="11925"/>
  </bookViews>
  <sheets>
    <sheet name="Sheet1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Sheet1!$B$39:$M$40,Sheet1!$B$42:$M$46,Sheet1!$B$48:$M$54,Sheet1!$B$57:$M$58,Sheet1!$B$60:$M$61,Sheet1!$B$63:$M$67,Sheet1!$B$69:$M$75,Sheet1!$B$78:$M$79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Sheet1!$B$27:$M$36</definedName>
    <definedName name="solver_lhs2" localSheetId="0" hidden="1">Sheet1!$B$85:$M$85</definedName>
    <definedName name="solver_lhs3" localSheetId="0" hidden="1">Sheet1!$B$86:$M$86</definedName>
    <definedName name="solver_lhs4" localSheetId="0" hidden="1">Sheet1!$N$39:$N$58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Sheet1!$R$36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p" localSheetId="0" hidden="1">0</definedName>
    <definedName name="solver_rhs1" localSheetId="0" hidden="1">Sheet1!$B$15:$M$24</definedName>
    <definedName name="solver_rhs2" localSheetId="0" hidden="1">Sheet1!$B$93:$M$93</definedName>
    <definedName name="solver_rhs3" localSheetId="0" hidden="1">Sheet1!$B$98:$M$98</definedName>
    <definedName name="solver_rhs4" localSheetId="0" hidden="1">Sheet1!$O$39:$O$58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userid" localSheetId="0" hidden="1">251103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3" i="1" l="1"/>
  <c r="O50" i="1"/>
  <c r="O51" i="1"/>
  <c r="O52" i="1"/>
  <c r="O53" i="1"/>
  <c r="O54" i="1"/>
  <c r="O57" i="1"/>
  <c r="O58" i="1"/>
  <c r="O49" i="1"/>
  <c r="O42" i="1"/>
  <c r="O40" i="1"/>
  <c r="O43" i="1"/>
  <c r="O44" i="1"/>
  <c r="O45" i="1"/>
  <c r="O46" i="1"/>
  <c r="O48" i="1"/>
  <c r="O39" i="1"/>
  <c r="O16" i="1" l="1"/>
  <c r="O17" i="1"/>
  <c r="O18" i="1"/>
  <c r="O19" i="1"/>
  <c r="O20" i="1"/>
  <c r="O21" i="1"/>
  <c r="O22" i="1"/>
  <c r="O23" i="1"/>
  <c r="O24" i="1"/>
  <c r="O15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B24" i="1"/>
  <c r="B23" i="1"/>
  <c r="B22" i="1"/>
  <c r="B21" i="1"/>
  <c r="B20" i="1"/>
  <c r="B19" i="1"/>
  <c r="B18" i="1"/>
  <c r="B17" i="1"/>
  <c r="B16" i="1"/>
  <c r="B15" i="1"/>
  <c r="M3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B28" i="1"/>
  <c r="B29" i="1"/>
  <c r="B30" i="1"/>
  <c r="B31" i="1"/>
  <c r="B32" i="1"/>
  <c r="B33" i="1"/>
  <c r="B34" i="1"/>
  <c r="B35" i="1"/>
  <c r="B36" i="1"/>
  <c r="B27" i="1"/>
  <c r="B83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B84" i="1"/>
  <c r="B82" i="1"/>
  <c r="M81" i="1"/>
  <c r="M85" i="1" s="1"/>
  <c r="C81" i="1"/>
  <c r="D81" i="1"/>
  <c r="E81" i="1"/>
  <c r="E85" i="1" s="1"/>
  <c r="F81" i="1"/>
  <c r="G81" i="1"/>
  <c r="H81" i="1"/>
  <c r="I81" i="1"/>
  <c r="I85" i="1" s="1"/>
  <c r="J81" i="1"/>
  <c r="K81" i="1"/>
  <c r="L81" i="1"/>
  <c r="B81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C98" i="1"/>
  <c r="D98" i="1"/>
  <c r="E98" i="1"/>
  <c r="F98" i="1"/>
  <c r="G98" i="1"/>
  <c r="H98" i="1"/>
  <c r="I98" i="1"/>
  <c r="J98" i="1"/>
  <c r="K98" i="1"/>
  <c r="L98" i="1"/>
  <c r="M98" i="1"/>
  <c r="B98" i="1"/>
  <c r="C93" i="1"/>
  <c r="D93" i="1"/>
  <c r="E93" i="1"/>
  <c r="F93" i="1"/>
  <c r="G93" i="1"/>
  <c r="H93" i="1"/>
  <c r="I93" i="1"/>
  <c r="J93" i="1"/>
  <c r="K93" i="1"/>
  <c r="L93" i="1"/>
  <c r="M93" i="1"/>
  <c r="B93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R4" i="1"/>
  <c r="R5" i="1"/>
  <c r="R6" i="1"/>
  <c r="R7" i="1"/>
  <c r="R8" i="1"/>
  <c r="R9" i="1"/>
  <c r="R10" i="1"/>
  <c r="R11" i="1"/>
  <c r="R12" i="1"/>
  <c r="R3" i="1"/>
  <c r="N4" i="1"/>
  <c r="N5" i="1"/>
  <c r="N6" i="1"/>
  <c r="N7" i="1"/>
  <c r="N8" i="1"/>
  <c r="N9" i="1"/>
  <c r="N10" i="1"/>
  <c r="N11" i="1"/>
  <c r="N12" i="1"/>
  <c r="N3" i="1"/>
  <c r="B86" i="1" l="1"/>
  <c r="F86" i="1"/>
  <c r="K86" i="1"/>
  <c r="L85" i="1"/>
  <c r="H85" i="1"/>
  <c r="D85" i="1"/>
  <c r="P36" i="1"/>
  <c r="M86" i="1"/>
  <c r="I86" i="1"/>
  <c r="E86" i="1"/>
  <c r="K85" i="1"/>
  <c r="G85" i="1"/>
  <c r="C85" i="1"/>
  <c r="L86" i="1"/>
  <c r="H86" i="1"/>
  <c r="D86" i="1"/>
  <c r="G86" i="1"/>
  <c r="C86" i="1"/>
  <c r="J85" i="1"/>
  <c r="F85" i="1"/>
  <c r="J86" i="1"/>
  <c r="B85" i="1"/>
  <c r="N33" i="1"/>
  <c r="O33" i="1" s="1"/>
  <c r="N35" i="1"/>
  <c r="O35" i="1" s="1"/>
  <c r="N32" i="1"/>
  <c r="O32" i="1" s="1"/>
  <c r="N30" i="1"/>
  <c r="O30" i="1" s="1"/>
  <c r="N29" i="1"/>
  <c r="O29" i="1" s="1"/>
  <c r="N19" i="1"/>
  <c r="P19" i="1" s="1"/>
  <c r="N31" i="1"/>
  <c r="O31" i="1" s="1"/>
  <c r="N27" i="1"/>
  <c r="O27" i="1" s="1"/>
  <c r="N28" i="1"/>
  <c r="O28" i="1" s="1"/>
  <c r="N34" i="1"/>
  <c r="O34" i="1" s="1"/>
  <c r="N36" i="1"/>
  <c r="O36" i="1" s="1"/>
  <c r="N16" i="1"/>
  <c r="P16" i="1" s="1"/>
  <c r="N20" i="1"/>
  <c r="P20" i="1" s="1"/>
  <c r="N23" i="1"/>
  <c r="P23" i="1" s="1"/>
  <c r="N21" i="1"/>
  <c r="P21" i="1" s="1"/>
  <c r="N22" i="1"/>
  <c r="P22" i="1" s="1"/>
  <c r="N24" i="1"/>
  <c r="P24" i="1" s="1"/>
  <c r="N17" i="1"/>
  <c r="P17" i="1" s="1"/>
  <c r="N18" i="1"/>
  <c r="P18" i="1" s="1"/>
  <c r="N15" i="1"/>
  <c r="P15" i="1" s="1"/>
  <c r="Q36" i="1" l="1"/>
  <c r="R36" i="1" s="1"/>
</calcChain>
</file>

<file path=xl/sharedStrings.xml><?xml version="1.0" encoding="utf-8"?>
<sst xmlns="http://schemas.openxmlformats.org/spreadsheetml/2006/main" count="140" uniqueCount="59">
  <si>
    <t>Customer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</si>
  <si>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</si>
  <si>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</si>
  <si>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</si>
  <si>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</si>
  <si>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</si>
  <si>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</si>
  <si>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</si>
  <si>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</si>
  <si>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</si>
  <si>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</si>
  <si>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</si>
  <si>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</si>
  <si>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</si>
  <si>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Estimated Order Quantity</t>
  </si>
  <si>
    <t>Average SAM per pcs</t>
  </si>
  <si>
    <t>Revenue/1000SAM</t>
  </si>
  <si>
    <t>Average price/pcs</t>
  </si>
  <si>
    <t>WX</t>
  </si>
  <si>
    <t>WH</t>
  </si>
  <si>
    <t>WX1</t>
  </si>
  <si>
    <t>WX2</t>
  </si>
  <si>
    <t>WX3</t>
  </si>
  <si>
    <t>WX4</t>
  </si>
  <si>
    <t>WX5</t>
  </si>
  <si>
    <t>WX6</t>
  </si>
  <si>
    <t>WX7</t>
  </si>
  <si>
    <t>WX8</t>
  </si>
  <si>
    <t>WX9</t>
  </si>
  <si>
    <t>WX10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</si>
  <si>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</si>
  <si>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</si>
  <si>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</si>
  <si>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</si>
  <si>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</si>
  <si>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</si>
  <si>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</si>
  <si>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</si>
  <si>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</si>
  <si>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</si>
  <si>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Working days</t>
  </si>
  <si>
    <t>Minutes/day</t>
  </si>
  <si>
    <t>WX Factory</t>
  </si>
  <si>
    <t>operators</t>
  </si>
  <si>
    <t>efficiency</t>
  </si>
  <si>
    <t>capacity</t>
  </si>
  <si>
    <t>Cost/1000SAM</t>
  </si>
  <si>
    <t>WH Factory</t>
  </si>
  <si>
    <t>Air Feight</t>
  </si>
  <si>
    <t>WX TOTAL</t>
  </si>
  <si>
    <t>WH TOTAL</t>
  </si>
  <si>
    <t>AIR WX TOTAL</t>
  </si>
  <si>
    <t>AIR WH TOTAL</t>
  </si>
  <si>
    <t>WH PRODUCTION</t>
  </si>
  <si>
    <t>WX PRODUCTION</t>
  </si>
  <si>
    <t>Total Cost</t>
  </si>
  <si>
    <t>Total Revenue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</si>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</sst>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1" applyNumberFormat="1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0" borderId="0" xfId="1" applyNumberFormat="1" applyFont="1" applyFill="1"/>
    <xf numFmtId="0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9"/>
  <sheetViews>
    <sheetView tabSelected="1" topLeftCell="A28" workbookViewId="0">
      <selection activeCell="O38" sqref="O38"/>
    </sheetView>
  </sheetViews>
  <sheetFormatPr defaultRowHeight="15"/>
  <cols>
    <col min="1" max="1" width="13.85546875" bestFit="1" customWidth="1"/>
    <col min="15" max="15" width="24" bestFit="1" customWidth="1"/>
    <col min="16" max="16" width="19.7109375" bestFit="1" customWidth="1"/>
    <col min="17" max="17" width="18" bestFit="1" customWidth="1"/>
    <col min="18" max="18" width="17" bestFit="1" customWidth="1"/>
  </cols>
  <sheetData>
    <row r="2" spans="1:20" s="3" customForma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0">
      <c r="A3">
        <v>1</v>
      </c>
      <c r="B3" s="1">
        <v>4</v>
      </c>
      <c r="C3">
        <v>4</v>
      </c>
      <c r="D3">
        <v>6.5</v>
      </c>
      <c r="E3">
        <v>8</v>
      </c>
      <c r="F3">
        <v>12.5</v>
      </c>
      <c r="G3">
        <v>13</v>
      </c>
      <c r="H3">
        <v>14</v>
      </c>
      <c r="I3">
        <v>12</v>
      </c>
      <c r="J3">
        <v>10</v>
      </c>
      <c r="K3">
        <v>6</v>
      </c>
      <c r="L3">
        <v>5</v>
      </c>
      <c r="M3">
        <v>5</v>
      </c>
      <c r="N3">
        <f>SUM(B3:M3)</f>
        <v>100</v>
      </c>
      <c r="O3">
        <v>3345000</v>
      </c>
      <c r="P3">
        <v>23</v>
      </c>
      <c r="Q3">
        <v>1010</v>
      </c>
      <c r="R3">
        <f>P3*O3*Q3/(1000*O3)</f>
        <v>23.23</v>
      </c>
      <c r="S3">
        <v>1</v>
      </c>
      <c r="T3">
        <v>1</v>
      </c>
    </row>
    <row r="4" spans="1:20">
      <c r="A4">
        <v>2</v>
      </c>
      <c r="B4">
        <v>4</v>
      </c>
      <c r="C4">
        <v>4</v>
      </c>
      <c r="D4">
        <v>5</v>
      </c>
      <c r="E4">
        <v>8</v>
      </c>
      <c r="F4">
        <v>12</v>
      </c>
      <c r="G4">
        <v>14</v>
      </c>
      <c r="H4">
        <v>13</v>
      </c>
      <c r="I4">
        <v>12</v>
      </c>
      <c r="J4">
        <v>10</v>
      </c>
      <c r="K4">
        <v>7</v>
      </c>
      <c r="L4">
        <v>6</v>
      </c>
      <c r="M4">
        <v>5</v>
      </c>
      <c r="N4">
        <f t="shared" ref="N4:N12" si="0">SUM(B4:M4)</f>
        <v>100</v>
      </c>
      <c r="O4">
        <v>2745000</v>
      </c>
      <c r="P4">
        <v>22</v>
      </c>
      <c r="Q4">
        <v>1005</v>
      </c>
      <c r="R4">
        <f t="shared" ref="R4:R12" si="1">P4*O4*Q4/(1000*O4)</f>
        <v>22.11</v>
      </c>
      <c r="S4">
        <v>1</v>
      </c>
      <c r="T4">
        <v>1</v>
      </c>
    </row>
    <row r="5" spans="1:20">
      <c r="A5">
        <v>3</v>
      </c>
      <c r="E5">
        <v>8</v>
      </c>
      <c r="F5">
        <v>15</v>
      </c>
      <c r="G5">
        <v>20</v>
      </c>
      <c r="H5">
        <v>20</v>
      </c>
      <c r="I5">
        <v>20</v>
      </c>
      <c r="J5">
        <v>10</v>
      </c>
      <c r="K5">
        <v>7</v>
      </c>
      <c r="N5">
        <f t="shared" si="0"/>
        <v>100</v>
      </c>
      <c r="O5">
        <v>2115000</v>
      </c>
      <c r="P5">
        <v>24</v>
      </c>
      <c r="Q5">
        <v>1020</v>
      </c>
      <c r="R5">
        <f t="shared" si="1"/>
        <v>24.48</v>
      </c>
      <c r="S5">
        <v>0</v>
      </c>
      <c r="T5">
        <v>1</v>
      </c>
    </row>
    <row r="6" spans="1:20">
      <c r="A6">
        <v>4</v>
      </c>
      <c r="E6">
        <v>10</v>
      </c>
      <c r="F6">
        <v>10</v>
      </c>
      <c r="G6">
        <v>15</v>
      </c>
      <c r="H6">
        <v>20</v>
      </c>
      <c r="I6">
        <v>20</v>
      </c>
      <c r="J6">
        <v>15</v>
      </c>
      <c r="K6">
        <v>10</v>
      </c>
      <c r="N6">
        <f t="shared" si="0"/>
        <v>100</v>
      </c>
      <c r="O6">
        <v>2070000</v>
      </c>
      <c r="P6">
        <v>24</v>
      </c>
      <c r="Q6">
        <v>1020</v>
      </c>
      <c r="R6">
        <f t="shared" si="1"/>
        <v>24.48</v>
      </c>
      <c r="S6">
        <v>1</v>
      </c>
      <c r="T6">
        <v>1</v>
      </c>
    </row>
    <row r="7" spans="1:20">
      <c r="A7">
        <v>5</v>
      </c>
      <c r="E7">
        <v>10</v>
      </c>
      <c r="F7">
        <v>15</v>
      </c>
      <c r="G7">
        <v>20</v>
      </c>
      <c r="H7">
        <v>17.5</v>
      </c>
      <c r="I7">
        <v>15</v>
      </c>
      <c r="J7">
        <v>12.5</v>
      </c>
      <c r="K7">
        <v>10</v>
      </c>
      <c r="N7">
        <f t="shared" si="0"/>
        <v>100</v>
      </c>
      <c r="O7">
        <v>2025000</v>
      </c>
      <c r="P7">
        <v>25</v>
      </c>
      <c r="Q7">
        <v>1030</v>
      </c>
      <c r="R7">
        <f t="shared" si="1"/>
        <v>25.75</v>
      </c>
      <c r="S7">
        <v>1</v>
      </c>
      <c r="T7">
        <v>1</v>
      </c>
    </row>
    <row r="8" spans="1:20">
      <c r="A8">
        <v>6</v>
      </c>
      <c r="D8">
        <v>5</v>
      </c>
      <c r="E8">
        <v>7.5</v>
      </c>
      <c r="F8">
        <v>15</v>
      </c>
      <c r="G8">
        <v>15</v>
      </c>
      <c r="H8">
        <v>20</v>
      </c>
      <c r="I8">
        <v>15</v>
      </c>
      <c r="J8">
        <v>12.5</v>
      </c>
      <c r="K8">
        <v>10</v>
      </c>
      <c r="N8">
        <f t="shared" si="0"/>
        <v>100</v>
      </c>
      <c r="O8">
        <v>1890000</v>
      </c>
      <c r="P8">
        <v>23</v>
      </c>
      <c r="Q8">
        <v>1020</v>
      </c>
      <c r="R8">
        <f t="shared" si="1"/>
        <v>23.46</v>
      </c>
      <c r="S8">
        <v>1</v>
      </c>
      <c r="T8">
        <v>1</v>
      </c>
    </row>
    <row r="9" spans="1:20">
      <c r="A9">
        <v>7</v>
      </c>
      <c r="D9">
        <v>5</v>
      </c>
      <c r="E9">
        <v>7.5</v>
      </c>
      <c r="F9">
        <v>12.5</v>
      </c>
      <c r="G9">
        <v>15</v>
      </c>
      <c r="H9">
        <v>17.5</v>
      </c>
      <c r="I9">
        <v>15</v>
      </c>
      <c r="J9">
        <v>12.5</v>
      </c>
      <c r="K9">
        <v>10</v>
      </c>
      <c r="L9">
        <v>5</v>
      </c>
      <c r="N9">
        <f t="shared" si="0"/>
        <v>100</v>
      </c>
      <c r="O9">
        <v>1695000</v>
      </c>
      <c r="P9">
        <v>24</v>
      </c>
      <c r="Q9">
        <v>1025</v>
      </c>
      <c r="R9" s="2">
        <f t="shared" si="1"/>
        <v>24.6</v>
      </c>
      <c r="S9">
        <v>1</v>
      </c>
      <c r="T9">
        <v>0</v>
      </c>
    </row>
    <row r="10" spans="1:20">
      <c r="A10">
        <v>8</v>
      </c>
      <c r="D10">
        <v>4</v>
      </c>
      <c r="E10">
        <v>10</v>
      </c>
      <c r="F10">
        <v>15</v>
      </c>
      <c r="G10">
        <v>18</v>
      </c>
      <c r="H10">
        <v>16</v>
      </c>
      <c r="I10">
        <v>15</v>
      </c>
      <c r="J10">
        <v>10</v>
      </c>
      <c r="K10">
        <v>7</v>
      </c>
      <c r="L10">
        <v>5</v>
      </c>
      <c r="N10">
        <f t="shared" si="0"/>
        <v>100</v>
      </c>
      <c r="O10">
        <v>1535000</v>
      </c>
      <c r="P10">
        <v>26</v>
      </c>
      <c r="Q10">
        <v>1040</v>
      </c>
      <c r="R10">
        <f t="shared" si="1"/>
        <v>27.04</v>
      </c>
      <c r="S10">
        <v>1</v>
      </c>
      <c r="T10">
        <v>0</v>
      </c>
    </row>
    <row r="11" spans="1:20">
      <c r="A11">
        <v>9</v>
      </c>
      <c r="B11">
        <v>20</v>
      </c>
      <c r="C11">
        <v>20</v>
      </c>
      <c r="D11">
        <v>20</v>
      </c>
      <c r="E11">
        <v>10</v>
      </c>
      <c r="F11">
        <v>5</v>
      </c>
      <c r="L11">
        <v>10</v>
      </c>
      <c r="M11">
        <v>15</v>
      </c>
      <c r="N11">
        <f t="shared" si="0"/>
        <v>100</v>
      </c>
      <c r="O11">
        <v>1280000</v>
      </c>
      <c r="P11">
        <v>25</v>
      </c>
      <c r="Q11">
        <v>1030</v>
      </c>
      <c r="R11">
        <f t="shared" si="1"/>
        <v>25.75</v>
      </c>
      <c r="S11">
        <v>0</v>
      </c>
      <c r="T11">
        <v>1</v>
      </c>
    </row>
    <row r="12" spans="1:20">
      <c r="A12">
        <v>10</v>
      </c>
      <c r="B12">
        <v>3</v>
      </c>
      <c r="C12">
        <v>2</v>
      </c>
      <c r="D12">
        <v>5</v>
      </c>
      <c r="E12">
        <v>8</v>
      </c>
      <c r="F12">
        <v>13</v>
      </c>
      <c r="G12">
        <v>14</v>
      </c>
      <c r="H12">
        <v>16</v>
      </c>
      <c r="I12">
        <v>15</v>
      </c>
      <c r="J12">
        <v>8</v>
      </c>
      <c r="K12">
        <v>7</v>
      </c>
      <c r="L12">
        <v>5</v>
      </c>
      <c r="M12">
        <v>4</v>
      </c>
      <c r="N12">
        <f t="shared" si="0"/>
        <v>100</v>
      </c>
      <c r="O12">
        <v>1055000</v>
      </c>
      <c r="P12">
        <v>24</v>
      </c>
      <c r="Q12">
        <v>990</v>
      </c>
      <c r="R12">
        <f t="shared" si="1"/>
        <v>23.76</v>
      </c>
      <c r="S12">
        <v>1</v>
      </c>
      <c r="T12">
        <v>1</v>
      </c>
    </row>
    <row r="14" spans="1:20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</row>
    <row r="15" spans="1:20">
      <c r="A15">
        <v>1</v>
      </c>
      <c r="B15" s="11">
        <f>B3/100*$O$3*$P$3</f>
        <v>3077400</v>
      </c>
      <c r="C15" s="11">
        <f t="shared" ref="C15:M15" si="2">C3/100*$O$3*$P$3</f>
        <v>3077400</v>
      </c>
      <c r="D15" s="11">
        <f t="shared" si="2"/>
        <v>5000775</v>
      </c>
      <c r="E15" s="11">
        <f t="shared" si="2"/>
        <v>6154800</v>
      </c>
      <c r="F15" s="11">
        <f t="shared" si="2"/>
        <v>9616875</v>
      </c>
      <c r="G15" s="11">
        <f t="shared" si="2"/>
        <v>10001550</v>
      </c>
      <c r="H15" s="11">
        <f t="shared" si="2"/>
        <v>10770900.000000002</v>
      </c>
      <c r="I15" s="11">
        <f t="shared" si="2"/>
        <v>9232200</v>
      </c>
      <c r="J15" s="11">
        <f t="shared" si="2"/>
        <v>7693500</v>
      </c>
      <c r="K15" s="11">
        <f t="shared" si="2"/>
        <v>4616100</v>
      </c>
      <c r="L15" s="11">
        <f t="shared" si="2"/>
        <v>3846750</v>
      </c>
      <c r="M15" s="11">
        <f t="shared" si="2"/>
        <v>3846750</v>
      </c>
      <c r="N15">
        <f>SUM(B15:M15)</f>
        <v>76935000</v>
      </c>
      <c r="O15" s="10">
        <f>O3*P3</f>
        <v>76935000</v>
      </c>
      <c r="P15">
        <f>N15-O15</f>
        <v>0</v>
      </c>
    </row>
    <row r="16" spans="1:20">
      <c r="A16">
        <v>2</v>
      </c>
      <c r="B16" s="11">
        <f>B4/100*$O$4*$P$4</f>
        <v>2415600</v>
      </c>
      <c r="C16" s="11">
        <f t="shared" ref="C16:M16" si="3">C4/100*$O$4*$P$4</f>
        <v>2415600</v>
      </c>
      <c r="D16" s="11">
        <f t="shared" si="3"/>
        <v>3019500</v>
      </c>
      <c r="E16" s="11">
        <f t="shared" si="3"/>
        <v>4831200</v>
      </c>
      <c r="F16" s="11">
        <f t="shared" si="3"/>
        <v>7246800</v>
      </c>
      <c r="G16" s="11">
        <f t="shared" si="3"/>
        <v>8454600.0000000019</v>
      </c>
      <c r="H16" s="11">
        <f t="shared" si="3"/>
        <v>7850700</v>
      </c>
      <c r="I16" s="11">
        <f t="shared" si="3"/>
        <v>7246800</v>
      </c>
      <c r="J16" s="11">
        <f t="shared" si="3"/>
        <v>6039000</v>
      </c>
      <c r="K16" s="11">
        <f t="shared" si="3"/>
        <v>4227300.0000000009</v>
      </c>
      <c r="L16" s="11">
        <f t="shared" si="3"/>
        <v>3623400</v>
      </c>
      <c r="M16" s="11">
        <f t="shared" si="3"/>
        <v>3019500</v>
      </c>
      <c r="N16">
        <f t="shared" ref="N16:N24" si="4">SUM(B16:M16)</f>
        <v>60390000</v>
      </c>
      <c r="O16" s="10">
        <f t="shared" ref="O16:O24" si="5">O4*P4</f>
        <v>60390000</v>
      </c>
      <c r="P16">
        <f t="shared" ref="P16:P24" si="6">N16-O16</f>
        <v>0</v>
      </c>
    </row>
    <row r="17" spans="1:16">
      <c r="A17">
        <v>3</v>
      </c>
      <c r="B17" s="11">
        <f>B5/100*$O$5*$P$5</f>
        <v>0</v>
      </c>
      <c r="C17" s="11">
        <f t="shared" ref="C17:M17" si="7">C5/100*$O$5*$P$5</f>
        <v>0</v>
      </c>
      <c r="D17" s="11">
        <f t="shared" si="7"/>
        <v>0</v>
      </c>
      <c r="E17" s="11">
        <f t="shared" si="7"/>
        <v>4060800</v>
      </c>
      <c r="F17" s="11">
        <f t="shared" si="7"/>
        <v>7614000</v>
      </c>
      <c r="G17" s="11">
        <f t="shared" si="7"/>
        <v>10152000</v>
      </c>
      <c r="H17" s="11">
        <f t="shared" si="7"/>
        <v>10152000</v>
      </c>
      <c r="I17" s="11">
        <f t="shared" si="7"/>
        <v>10152000</v>
      </c>
      <c r="J17" s="11">
        <f t="shared" si="7"/>
        <v>5076000</v>
      </c>
      <c r="K17" s="11">
        <f t="shared" si="7"/>
        <v>3553200</v>
      </c>
      <c r="L17" s="11">
        <f t="shared" si="7"/>
        <v>0</v>
      </c>
      <c r="M17" s="11">
        <f t="shared" si="7"/>
        <v>0</v>
      </c>
      <c r="N17">
        <f t="shared" si="4"/>
        <v>50760000</v>
      </c>
      <c r="O17" s="10">
        <f t="shared" si="5"/>
        <v>50760000</v>
      </c>
      <c r="P17">
        <f t="shared" si="6"/>
        <v>0</v>
      </c>
    </row>
    <row r="18" spans="1:16">
      <c r="A18">
        <v>4</v>
      </c>
      <c r="B18" s="11">
        <f>B6/100*$O$6*$P$6</f>
        <v>0</v>
      </c>
      <c r="C18" s="11">
        <f t="shared" ref="C18:M18" si="8">C6/100*$O$6*$P$6</f>
        <v>0</v>
      </c>
      <c r="D18" s="11">
        <f t="shared" si="8"/>
        <v>0</v>
      </c>
      <c r="E18" s="11">
        <f t="shared" si="8"/>
        <v>4968000</v>
      </c>
      <c r="F18" s="11">
        <f t="shared" si="8"/>
        <v>4968000</v>
      </c>
      <c r="G18" s="11">
        <f t="shared" si="8"/>
        <v>7452000</v>
      </c>
      <c r="H18" s="11">
        <f t="shared" si="8"/>
        <v>9936000</v>
      </c>
      <c r="I18" s="11">
        <f t="shared" si="8"/>
        <v>9936000</v>
      </c>
      <c r="J18" s="11">
        <f t="shared" si="8"/>
        <v>7452000</v>
      </c>
      <c r="K18" s="11">
        <f t="shared" si="8"/>
        <v>4968000</v>
      </c>
      <c r="L18" s="11">
        <f t="shared" si="8"/>
        <v>0</v>
      </c>
      <c r="M18" s="11">
        <f t="shared" si="8"/>
        <v>0</v>
      </c>
      <c r="N18">
        <f t="shared" si="4"/>
        <v>49680000</v>
      </c>
      <c r="O18" s="10">
        <f t="shared" si="5"/>
        <v>49680000</v>
      </c>
      <c r="P18">
        <f t="shared" si="6"/>
        <v>0</v>
      </c>
    </row>
    <row r="19" spans="1:16">
      <c r="A19">
        <v>5</v>
      </c>
      <c r="B19" s="11">
        <f>B7/100*$O$7*$P$7</f>
        <v>0</v>
      </c>
      <c r="C19" s="11">
        <f t="shared" ref="C19:M19" si="9">C7/100*$O$7*$P$7</f>
        <v>0</v>
      </c>
      <c r="D19" s="11">
        <f t="shared" si="9"/>
        <v>0</v>
      </c>
      <c r="E19" s="11">
        <f t="shared" si="9"/>
        <v>5062500</v>
      </c>
      <c r="F19" s="11">
        <f t="shared" si="9"/>
        <v>7593750</v>
      </c>
      <c r="G19" s="11">
        <f t="shared" si="9"/>
        <v>10125000</v>
      </c>
      <c r="H19" s="11">
        <f t="shared" si="9"/>
        <v>8859375</v>
      </c>
      <c r="I19" s="11">
        <f t="shared" si="9"/>
        <v>7593750</v>
      </c>
      <c r="J19" s="11">
        <f t="shared" si="9"/>
        <v>6328125</v>
      </c>
      <c r="K19" s="11">
        <f t="shared" si="9"/>
        <v>5062500</v>
      </c>
      <c r="L19" s="11">
        <f t="shared" si="9"/>
        <v>0</v>
      </c>
      <c r="M19" s="11">
        <f t="shared" si="9"/>
        <v>0</v>
      </c>
      <c r="N19">
        <f t="shared" si="4"/>
        <v>50625000</v>
      </c>
      <c r="O19" s="10">
        <f t="shared" si="5"/>
        <v>50625000</v>
      </c>
      <c r="P19">
        <f t="shared" si="6"/>
        <v>0</v>
      </c>
    </row>
    <row r="20" spans="1:16">
      <c r="A20">
        <v>6</v>
      </c>
      <c r="B20" s="11">
        <f>B8/100*$O$8*$P$8</f>
        <v>0</v>
      </c>
      <c r="C20" s="11">
        <f t="shared" ref="C20:M20" si="10">C8/100*$O$8*$P$8</f>
        <v>0</v>
      </c>
      <c r="D20" s="11">
        <f t="shared" si="10"/>
        <v>2173500</v>
      </c>
      <c r="E20" s="11">
        <f t="shared" si="10"/>
        <v>3260250</v>
      </c>
      <c r="F20" s="11">
        <f t="shared" si="10"/>
        <v>6520500</v>
      </c>
      <c r="G20" s="11">
        <f t="shared" si="10"/>
        <v>6520500</v>
      </c>
      <c r="H20" s="11">
        <f t="shared" si="10"/>
        <v>8694000</v>
      </c>
      <c r="I20" s="11">
        <f t="shared" si="10"/>
        <v>6520500</v>
      </c>
      <c r="J20" s="11">
        <f t="shared" si="10"/>
        <v>5433750</v>
      </c>
      <c r="K20" s="11">
        <f t="shared" si="10"/>
        <v>4347000</v>
      </c>
      <c r="L20" s="11">
        <f t="shared" si="10"/>
        <v>0</v>
      </c>
      <c r="M20" s="11">
        <f t="shared" si="10"/>
        <v>0</v>
      </c>
      <c r="N20">
        <f t="shared" si="4"/>
        <v>43470000</v>
      </c>
      <c r="O20" s="10">
        <f t="shared" si="5"/>
        <v>43470000</v>
      </c>
      <c r="P20">
        <f t="shared" si="6"/>
        <v>0</v>
      </c>
    </row>
    <row r="21" spans="1:16">
      <c r="A21">
        <v>7</v>
      </c>
      <c r="B21" s="11">
        <f>B9/100*$O$9*$P$9</f>
        <v>0</v>
      </c>
      <c r="C21" s="11">
        <f t="shared" ref="C21:M21" si="11">C9/100*$O$9*$P$9</f>
        <v>0</v>
      </c>
      <c r="D21" s="11">
        <f t="shared" si="11"/>
        <v>2034000</v>
      </c>
      <c r="E21" s="11">
        <f t="shared" si="11"/>
        <v>3051000</v>
      </c>
      <c r="F21" s="11">
        <f t="shared" si="11"/>
        <v>5085000</v>
      </c>
      <c r="G21" s="11">
        <f t="shared" si="11"/>
        <v>6102000</v>
      </c>
      <c r="H21" s="11">
        <f t="shared" si="11"/>
        <v>7119000</v>
      </c>
      <c r="I21" s="11">
        <f t="shared" si="11"/>
        <v>6102000</v>
      </c>
      <c r="J21" s="11">
        <f t="shared" si="11"/>
        <v>5085000</v>
      </c>
      <c r="K21" s="11">
        <f t="shared" si="11"/>
        <v>4068000</v>
      </c>
      <c r="L21" s="11">
        <f t="shared" si="11"/>
        <v>2034000</v>
      </c>
      <c r="M21" s="11">
        <f t="shared" si="11"/>
        <v>0</v>
      </c>
      <c r="N21">
        <f t="shared" si="4"/>
        <v>40680000</v>
      </c>
      <c r="O21" s="10">
        <f t="shared" si="5"/>
        <v>40680000</v>
      </c>
      <c r="P21">
        <f t="shared" si="6"/>
        <v>0</v>
      </c>
    </row>
    <row r="22" spans="1:16">
      <c r="A22">
        <v>8</v>
      </c>
      <c r="B22" s="11">
        <f>B10/100*$O$10*$P$10</f>
        <v>0</v>
      </c>
      <c r="C22" s="11">
        <f t="shared" ref="C22:M22" si="12">C10/100*$O$10*$P$10</f>
        <v>0</v>
      </c>
      <c r="D22" s="11">
        <f t="shared" si="12"/>
        <v>1596400</v>
      </c>
      <c r="E22" s="11">
        <f t="shared" si="12"/>
        <v>3991000</v>
      </c>
      <c r="F22" s="11">
        <f t="shared" si="12"/>
        <v>5986500</v>
      </c>
      <c r="G22" s="11">
        <f t="shared" si="12"/>
        <v>7183800</v>
      </c>
      <c r="H22" s="11">
        <f t="shared" si="12"/>
        <v>6385600</v>
      </c>
      <c r="I22" s="11">
        <f t="shared" si="12"/>
        <v>5986500</v>
      </c>
      <c r="J22" s="11">
        <f t="shared" si="12"/>
        <v>3991000</v>
      </c>
      <c r="K22" s="11">
        <f t="shared" si="12"/>
        <v>2793700.0000000005</v>
      </c>
      <c r="L22" s="11">
        <f t="shared" si="12"/>
        <v>1995500</v>
      </c>
      <c r="M22" s="11">
        <f t="shared" si="12"/>
        <v>0</v>
      </c>
      <c r="N22">
        <f t="shared" si="4"/>
        <v>39910000</v>
      </c>
      <c r="O22" s="10">
        <f t="shared" si="5"/>
        <v>39910000</v>
      </c>
      <c r="P22">
        <f t="shared" si="6"/>
        <v>0</v>
      </c>
    </row>
    <row r="23" spans="1:16">
      <c r="A23">
        <v>9</v>
      </c>
      <c r="B23" s="11">
        <f>B11/100*$O$11*$P$11</f>
        <v>6400000</v>
      </c>
      <c r="C23" s="11">
        <f t="shared" ref="C23:M23" si="13">C11/100*$O$11*$P$11</f>
        <v>6400000</v>
      </c>
      <c r="D23" s="11">
        <f t="shared" si="13"/>
        <v>6400000</v>
      </c>
      <c r="E23" s="11">
        <f t="shared" si="13"/>
        <v>3200000</v>
      </c>
      <c r="F23" s="11">
        <f t="shared" si="13"/>
        <v>1600000</v>
      </c>
      <c r="G23" s="11">
        <f t="shared" si="13"/>
        <v>0</v>
      </c>
      <c r="H23" s="11">
        <f t="shared" si="13"/>
        <v>0</v>
      </c>
      <c r="I23" s="11">
        <f t="shared" si="13"/>
        <v>0</v>
      </c>
      <c r="J23" s="11">
        <f t="shared" si="13"/>
        <v>0</v>
      </c>
      <c r="K23" s="11">
        <f t="shared" si="13"/>
        <v>0</v>
      </c>
      <c r="L23" s="11">
        <f t="shared" si="13"/>
        <v>3200000</v>
      </c>
      <c r="M23" s="11">
        <f t="shared" si="13"/>
        <v>4800000</v>
      </c>
      <c r="N23">
        <f t="shared" si="4"/>
        <v>32000000</v>
      </c>
      <c r="O23" s="10">
        <f t="shared" si="5"/>
        <v>32000000</v>
      </c>
      <c r="P23">
        <f t="shared" si="6"/>
        <v>0</v>
      </c>
    </row>
    <row r="24" spans="1:16">
      <c r="A24">
        <v>10</v>
      </c>
      <c r="B24" s="11">
        <f>B12/100*$O$12*$P$12</f>
        <v>759600</v>
      </c>
      <c r="C24" s="11">
        <f t="shared" ref="C24:M24" si="14">C12/100*$O$12*$P$12</f>
        <v>506400</v>
      </c>
      <c r="D24" s="11">
        <f t="shared" si="14"/>
        <v>1266000</v>
      </c>
      <c r="E24" s="11">
        <f t="shared" si="14"/>
        <v>2025600</v>
      </c>
      <c r="F24" s="11">
        <f t="shared" si="14"/>
        <v>3291600</v>
      </c>
      <c r="G24" s="11">
        <f t="shared" si="14"/>
        <v>3544800</v>
      </c>
      <c r="H24" s="11">
        <f t="shared" si="14"/>
        <v>4051200</v>
      </c>
      <c r="I24" s="11">
        <f t="shared" si="14"/>
        <v>3798000</v>
      </c>
      <c r="J24" s="11">
        <f t="shared" si="14"/>
        <v>2025600</v>
      </c>
      <c r="K24" s="11">
        <f t="shared" si="14"/>
        <v>1772400</v>
      </c>
      <c r="L24" s="11">
        <f t="shared" si="14"/>
        <v>1266000</v>
      </c>
      <c r="M24" s="11">
        <f t="shared" si="14"/>
        <v>1012800</v>
      </c>
      <c r="N24">
        <f t="shared" si="4"/>
        <v>25320000</v>
      </c>
      <c r="O24" s="10">
        <f t="shared" si="5"/>
        <v>25320000</v>
      </c>
      <c r="P24">
        <f t="shared" si="6"/>
        <v>0</v>
      </c>
    </row>
    <row r="25" spans="1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57</v>
      </c>
    </row>
    <row r="27" spans="1:16">
      <c r="A27">
        <v>1</v>
      </c>
      <c r="B27" s="11">
        <f>B39+B49+C60+C70</f>
        <v>3077400</v>
      </c>
      <c r="C27" s="11">
        <f t="shared" ref="C27:M27" si="15">C39+C49+D60+D70</f>
        <v>3077400</v>
      </c>
      <c r="D27" s="11">
        <f t="shared" si="15"/>
        <v>5000775</v>
      </c>
      <c r="E27" s="11">
        <f t="shared" si="15"/>
        <v>6154800</v>
      </c>
      <c r="F27" s="11">
        <f t="shared" si="15"/>
        <v>9616875</v>
      </c>
      <c r="G27" s="11">
        <f t="shared" si="15"/>
        <v>10001550</v>
      </c>
      <c r="H27" s="11">
        <f t="shared" si="15"/>
        <v>10770900.000000002</v>
      </c>
      <c r="I27" s="11">
        <f t="shared" si="15"/>
        <v>9232200</v>
      </c>
      <c r="J27" s="11">
        <f t="shared" si="15"/>
        <v>7693500</v>
      </c>
      <c r="K27" s="11">
        <f t="shared" si="15"/>
        <v>4616100</v>
      </c>
      <c r="L27" s="11">
        <f t="shared" si="15"/>
        <v>3846750</v>
      </c>
      <c r="M27" s="11">
        <f t="shared" si="15"/>
        <v>3846750</v>
      </c>
      <c r="N27">
        <f>SUM(B27:M27)</f>
        <v>76935000</v>
      </c>
      <c r="O27" s="11">
        <f>N27*Q3/1000</f>
        <v>77704350</v>
      </c>
    </row>
    <row r="28" spans="1:16">
      <c r="A28">
        <v>2</v>
      </c>
      <c r="B28" s="11">
        <f t="shared" ref="B28:M36" si="16">B40+B50+C61+C71</f>
        <v>2415600</v>
      </c>
      <c r="C28" s="11">
        <f t="shared" si="16"/>
        <v>2415600</v>
      </c>
      <c r="D28" s="11">
        <f t="shared" si="16"/>
        <v>3019500</v>
      </c>
      <c r="E28" s="11">
        <f t="shared" si="16"/>
        <v>4831200</v>
      </c>
      <c r="F28" s="11">
        <f t="shared" si="16"/>
        <v>7246800</v>
      </c>
      <c r="G28" s="11">
        <f t="shared" si="16"/>
        <v>8454600.0000000019</v>
      </c>
      <c r="H28" s="11">
        <f t="shared" si="16"/>
        <v>7850700</v>
      </c>
      <c r="I28" s="11">
        <f t="shared" si="16"/>
        <v>7246800</v>
      </c>
      <c r="J28" s="11">
        <f t="shared" si="16"/>
        <v>6039000</v>
      </c>
      <c r="K28" s="11">
        <f t="shared" si="16"/>
        <v>4227300.0000000009</v>
      </c>
      <c r="L28" s="11">
        <f t="shared" si="16"/>
        <v>3623400</v>
      </c>
      <c r="M28" s="11">
        <f t="shared" si="16"/>
        <v>3019500</v>
      </c>
      <c r="N28">
        <f t="shared" ref="N28:N36" si="17">SUM(B28:M28)</f>
        <v>60390000</v>
      </c>
      <c r="O28" s="11">
        <f t="shared" ref="O28:O35" si="18">N28*Q4/1000</f>
        <v>60691950</v>
      </c>
    </row>
    <row r="29" spans="1:16">
      <c r="A29">
        <v>3</v>
      </c>
      <c r="B29" s="11">
        <f t="shared" si="16"/>
        <v>0</v>
      </c>
      <c r="C29" s="11">
        <f t="shared" si="16"/>
        <v>0</v>
      </c>
      <c r="D29" s="11">
        <f t="shared" si="16"/>
        <v>0</v>
      </c>
      <c r="E29" s="11">
        <f t="shared" si="16"/>
        <v>4060800</v>
      </c>
      <c r="F29" s="11">
        <f t="shared" si="16"/>
        <v>7614000</v>
      </c>
      <c r="G29" s="11">
        <f t="shared" si="16"/>
        <v>10152000</v>
      </c>
      <c r="H29" s="11">
        <f t="shared" si="16"/>
        <v>10152000</v>
      </c>
      <c r="I29" s="11">
        <f t="shared" si="16"/>
        <v>10152000</v>
      </c>
      <c r="J29" s="11">
        <f t="shared" si="16"/>
        <v>5076000</v>
      </c>
      <c r="K29" s="11">
        <f t="shared" si="16"/>
        <v>3553200</v>
      </c>
      <c r="L29" s="11">
        <f t="shared" si="16"/>
        <v>0</v>
      </c>
      <c r="M29" s="11">
        <f t="shared" si="16"/>
        <v>0</v>
      </c>
      <c r="N29">
        <f t="shared" si="17"/>
        <v>50760000</v>
      </c>
      <c r="O29" s="11">
        <f t="shared" si="18"/>
        <v>51775200</v>
      </c>
    </row>
    <row r="30" spans="1:16">
      <c r="A30">
        <v>4</v>
      </c>
      <c r="B30" s="11">
        <f t="shared" si="16"/>
        <v>0</v>
      </c>
      <c r="C30" s="11">
        <f t="shared" si="16"/>
        <v>0</v>
      </c>
      <c r="D30" s="11">
        <f t="shared" si="16"/>
        <v>0</v>
      </c>
      <c r="E30" s="11">
        <f t="shared" si="16"/>
        <v>4968000</v>
      </c>
      <c r="F30" s="11">
        <f t="shared" si="16"/>
        <v>4968000</v>
      </c>
      <c r="G30" s="11">
        <f t="shared" si="16"/>
        <v>7452000</v>
      </c>
      <c r="H30" s="11">
        <f t="shared" si="16"/>
        <v>9936000</v>
      </c>
      <c r="I30" s="11">
        <f t="shared" si="16"/>
        <v>9936000</v>
      </c>
      <c r="J30" s="11">
        <f t="shared" si="16"/>
        <v>7452000</v>
      </c>
      <c r="K30" s="11">
        <f t="shared" si="16"/>
        <v>4968000</v>
      </c>
      <c r="L30" s="11">
        <f t="shared" si="16"/>
        <v>0</v>
      </c>
      <c r="M30" s="11">
        <f t="shared" si="16"/>
        <v>0</v>
      </c>
      <c r="N30">
        <f t="shared" si="17"/>
        <v>49680000</v>
      </c>
      <c r="O30" s="11">
        <f t="shared" si="18"/>
        <v>50673600</v>
      </c>
    </row>
    <row r="31" spans="1:16">
      <c r="A31">
        <v>5</v>
      </c>
      <c r="B31" s="11">
        <f t="shared" si="16"/>
        <v>0</v>
      </c>
      <c r="C31" s="11">
        <f t="shared" si="16"/>
        <v>0</v>
      </c>
      <c r="D31" s="11">
        <f t="shared" si="16"/>
        <v>0</v>
      </c>
      <c r="E31" s="11">
        <f t="shared" si="16"/>
        <v>5062500</v>
      </c>
      <c r="F31" s="11">
        <f t="shared" si="16"/>
        <v>7593750</v>
      </c>
      <c r="G31" s="11">
        <f t="shared" si="16"/>
        <v>10125000</v>
      </c>
      <c r="H31" s="11">
        <f t="shared" si="16"/>
        <v>8859375</v>
      </c>
      <c r="I31" s="11">
        <f t="shared" si="16"/>
        <v>7593750</v>
      </c>
      <c r="J31" s="11">
        <f t="shared" si="16"/>
        <v>6328125</v>
      </c>
      <c r="K31" s="11">
        <f t="shared" si="16"/>
        <v>5062500</v>
      </c>
      <c r="L31" s="11">
        <f t="shared" si="16"/>
        <v>0</v>
      </c>
      <c r="M31" s="11">
        <f t="shared" si="16"/>
        <v>0</v>
      </c>
      <c r="N31">
        <f t="shared" si="17"/>
        <v>50625000</v>
      </c>
      <c r="O31" s="11">
        <f t="shared" si="18"/>
        <v>52143750</v>
      </c>
    </row>
    <row r="32" spans="1:16">
      <c r="A32">
        <v>6</v>
      </c>
      <c r="B32" s="11">
        <f t="shared" si="16"/>
        <v>0</v>
      </c>
      <c r="C32" s="11">
        <f t="shared" si="16"/>
        <v>0</v>
      </c>
      <c r="D32" s="11">
        <f t="shared" si="16"/>
        <v>2173500</v>
      </c>
      <c r="E32" s="11">
        <f t="shared" si="16"/>
        <v>3260250</v>
      </c>
      <c r="F32" s="11">
        <f t="shared" si="16"/>
        <v>6520500</v>
      </c>
      <c r="G32" s="11">
        <f t="shared" si="16"/>
        <v>6520500</v>
      </c>
      <c r="H32" s="11">
        <f t="shared" si="16"/>
        <v>8694000</v>
      </c>
      <c r="I32" s="11">
        <f t="shared" si="16"/>
        <v>6520500</v>
      </c>
      <c r="J32" s="11">
        <f t="shared" si="16"/>
        <v>5433750</v>
      </c>
      <c r="K32" s="11">
        <f t="shared" si="16"/>
        <v>4347000</v>
      </c>
      <c r="L32" s="11">
        <f t="shared" si="16"/>
        <v>0</v>
      </c>
      <c r="M32" s="11">
        <f t="shared" si="16"/>
        <v>0</v>
      </c>
      <c r="N32">
        <f t="shared" si="17"/>
        <v>43470000</v>
      </c>
      <c r="O32" s="11">
        <f t="shared" si="18"/>
        <v>44339400</v>
      </c>
    </row>
    <row r="33" spans="1:18">
      <c r="A33">
        <v>7</v>
      </c>
      <c r="B33" s="11">
        <f t="shared" si="16"/>
        <v>0</v>
      </c>
      <c r="C33" s="11">
        <f t="shared" si="16"/>
        <v>0</v>
      </c>
      <c r="D33" s="11">
        <f t="shared" si="16"/>
        <v>2034000</v>
      </c>
      <c r="E33" s="11">
        <f t="shared" si="16"/>
        <v>3051000</v>
      </c>
      <c r="F33" s="11">
        <f t="shared" si="16"/>
        <v>5085000</v>
      </c>
      <c r="G33" s="11">
        <f t="shared" si="16"/>
        <v>6102000</v>
      </c>
      <c r="H33" s="11">
        <f t="shared" si="16"/>
        <v>7119000</v>
      </c>
      <c r="I33" s="11">
        <f t="shared" si="16"/>
        <v>6102000</v>
      </c>
      <c r="J33" s="11">
        <f t="shared" si="16"/>
        <v>5085000</v>
      </c>
      <c r="K33" s="11">
        <f t="shared" si="16"/>
        <v>4068000</v>
      </c>
      <c r="L33" s="11">
        <f t="shared" si="16"/>
        <v>2034000</v>
      </c>
      <c r="M33" s="11">
        <f t="shared" si="16"/>
        <v>0</v>
      </c>
      <c r="N33">
        <f t="shared" si="17"/>
        <v>40680000</v>
      </c>
      <c r="O33" s="11">
        <f t="shared" si="18"/>
        <v>41697000</v>
      </c>
    </row>
    <row r="34" spans="1:18">
      <c r="A34">
        <v>8</v>
      </c>
      <c r="B34" s="11">
        <f t="shared" si="16"/>
        <v>0</v>
      </c>
      <c r="C34" s="11">
        <f t="shared" si="16"/>
        <v>0</v>
      </c>
      <c r="D34" s="11">
        <f t="shared" si="16"/>
        <v>1596400</v>
      </c>
      <c r="E34" s="11">
        <f t="shared" si="16"/>
        <v>3991000</v>
      </c>
      <c r="F34" s="11">
        <f t="shared" si="16"/>
        <v>5986500</v>
      </c>
      <c r="G34" s="11">
        <f t="shared" si="16"/>
        <v>7183800</v>
      </c>
      <c r="H34" s="11">
        <f t="shared" si="16"/>
        <v>6385600</v>
      </c>
      <c r="I34" s="11">
        <f t="shared" si="16"/>
        <v>5986500</v>
      </c>
      <c r="J34" s="11">
        <f t="shared" si="16"/>
        <v>3991000</v>
      </c>
      <c r="K34" s="11">
        <f t="shared" si="16"/>
        <v>2793700.0000000005</v>
      </c>
      <c r="L34" s="11">
        <f t="shared" si="16"/>
        <v>1995500</v>
      </c>
      <c r="M34" s="11">
        <f t="shared" si="16"/>
        <v>0</v>
      </c>
      <c r="N34">
        <f t="shared" si="17"/>
        <v>39910000</v>
      </c>
      <c r="O34" s="11">
        <f t="shared" si="18"/>
        <v>41506400</v>
      </c>
    </row>
    <row r="35" spans="1:18">
      <c r="A35">
        <v>9</v>
      </c>
      <c r="B35" s="11">
        <f t="shared" si="16"/>
        <v>6400000</v>
      </c>
      <c r="C35" s="11">
        <f t="shared" si="16"/>
        <v>6400000</v>
      </c>
      <c r="D35" s="11">
        <f t="shared" si="16"/>
        <v>6400000</v>
      </c>
      <c r="E35" s="11">
        <f t="shared" si="16"/>
        <v>3200000</v>
      </c>
      <c r="F35" s="11">
        <f t="shared" si="16"/>
        <v>1600000</v>
      </c>
      <c r="G35" s="11">
        <f t="shared" si="16"/>
        <v>0</v>
      </c>
      <c r="H35" s="11">
        <f t="shared" si="16"/>
        <v>0</v>
      </c>
      <c r="I35" s="11">
        <f t="shared" si="16"/>
        <v>0</v>
      </c>
      <c r="J35" s="11">
        <f t="shared" si="16"/>
        <v>0</v>
      </c>
      <c r="K35" s="11">
        <f t="shared" si="16"/>
        <v>0</v>
      </c>
      <c r="L35" s="11">
        <f t="shared" si="16"/>
        <v>3200000</v>
      </c>
      <c r="M35" s="11">
        <f t="shared" si="16"/>
        <v>4800000</v>
      </c>
      <c r="N35">
        <f t="shared" si="17"/>
        <v>32000000</v>
      </c>
      <c r="O35" s="11">
        <f t="shared" si="18"/>
        <v>32960000</v>
      </c>
      <c r="P35" t="s">
        <v>55</v>
      </c>
      <c r="Q35" t="s">
        <v>56</v>
      </c>
      <c r="R35" t="s">
        <v>58</v>
      </c>
    </row>
    <row r="36" spans="1:18" s="7" customFormat="1">
      <c r="A36">
        <v>10</v>
      </c>
      <c r="B36" s="11">
        <f t="shared" si="16"/>
        <v>759600</v>
      </c>
      <c r="C36" s="11">
        <f t="shared" si="16"/>
        <v>506400</v>
      </c>
      <c r="D36" s="11">
        <f t="shared" si="16"/>
        <v>1266000</v>
      </c>
      <c r="E36" s="11">
        <f t="shared" si="16"/>
        <v>2025600</v>
      </c>
      <c r="F36" s="11">
        <f t="shared" si="16"/>
        <v>3291600</v>
      </c>
      <c r="G36" s="11">
        <f t="shared" si="16"/>
        <v>3544800</v>
      </c>
      <c r="H36" s="11">
        <f t="shared" si="16"/>
        <v>4051200</v>
      </c>
      <c r="I36" s="11">
        <f t="shared" si="16"/>
        <v>3798000</v>
      </c>
      <c r="J36" s="11">
        <f t="shared" si="16"/>
        <v>2025600</v>
      </c>
      <c r="K36" s="11">
        <f t="shared" si="16"/>
        <v>1772400</v>
      </c>
      <c r="L36" s="11">
        <f t="shared" si="16"/>
        <v>1266000</v>
      </c>
      <c r="M36" s="11">
        <f>M48+M58+N69+N79</f>
        <v>1012800</v>
      </c>
      <c r="N36">
        <f t="shared" si="17"/>
        <v>25320000</v>
      </c>
      <c r="O36" s="11">
        <f>N36*Q12/1000</f>
        <v>25066800</v>
      </c>
      <c r="P36" s="8">
        <f>SUM(B81:M81)*B94/1000+SUM(B82:M82)*B99/1000+SUM(B83:M83)*(B94+B80)/1000+SUM(B84:M84)*(B99+B80)/1000</f>
        <v>428038144.67800009</v>
      </c>
      <c r="Q36">
        <f>SUM(O27:O36)</f>
        <v>478558450</v>
      </c>
      <c r="R36">
        <f>Q36-P36</f>
        <v>50520305.321999907</v>
      </c>
    </row>
    <row r="37" spans="1:18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8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>
        <v>200000</v>
      </c>
    </row>
    <row r="39" spans="1:18">
      <c r="A39" t="s">
        <v>20</v>
      </c>
      <c r="B39" s="4">
        <v>0</v>
      </c>
      <c r="C39" s="5">
        <v>0</v>
      </c>
      <c r="D39" s="5">
        <v>0</v>
      </c>
      <c r="E39" s="5">
        <v>6154800</v>
      </c>
      <c r="F39" s="5">
        <v>9319898.9999999981</v>
      </c>
      <c r="G39" s="5">
        <v>10001550</v>
      </c>
      <c r="H39" s="5">
        <v>0</v>
      </c>
      <c r="I39" s="5">
        <v>0</v>
      </c>
      <c r="J39" s="5">
        <v>0</v>
      </c>
      <c r="K39" s="5">
        <v>4616100</v>
      </c>
      <c r="L39" s="5">
        <v>0</v>
      </c>
      <c r="M39" s="5">
        <v>0</v>
      </c>
      <c r="N39">
        <f>SUM(B39:M39)</f>
        <v>30092349</v>
      </c>
      <c r="O39">
        <f>$O$38*P3</f>
        <v>4600000</v>
      </c>
    </row>
    <row r="40" spans="1:18">
      <c r="A40" t="s">
        <v>21</v>
      </c>
      <c r="B40" s="5">
        <v>0</v>
      </c>
      <c r="C40" s="5">
        <v>0</v>
      </c>
      <c r="D40" s="5">
        <v>0</v>
      </c>
      <c r="E40" s="5">
        <v>0</v>
      </c>
      <c r="F40" s="5">
        <v>7246800</v>
      </c>
      <c r="G40" s="5">
        <v>8454600.0000000019</v>
      </c>
      <c r="H40" s="5">
        <v>7850700</v>
      </c>
      <c r="I40" s="5">
        <v>5119617.9999999963</v>
      </c>
      <c r="J40" s="5">
        <v>0</v>
      </c>
      <c r="K40" s="5">
        <v>1588972.9999999963</v>
      </c>
      <c r="L40" s="5">
        <v>0</v>
      </c>
      <c r="M40" s="5">
        <v>0</v>
      </c>
      <c r="N40">
        <f t="shared" ref="N40:N48" si="19">SUM(B40:M40)</f>
        <v>30260690.999999993</v>
      </c>
      <c r="O40">
        <f t="shared" ref="O40:O48" si="20">$O$38*P4</f>
        <v>4400000</v>
      </c>
    </row>
    <row r="41" spans="1:18">
      <c r="A41" t="s">
        <v>22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>
        <f t="shared" si="19"/>
        <v>0</v>
      </c>
      <c r="O41">
        <v>0</v>
      </c>
    </row>
    <row r="42" spans="1:18">
      <c r="A42" t="s">
        <v>23</v>
      </c>
      <c r="B42" s="5">
        <v>0</v>
      </c>
      <c r="C42" s="5">
        <v>0</v>
      </c>
      <c r="D42" s="5">
        <v>0</v>
      </c>
      <c r="E42" s="5">
        <v>3463130</v>
      </c>
      <c r="F42" s="5">
        <v>0</v>
      </c>
      <c r="G42" s="5">
        <v>1138992</v>
      </c>
      <c r="H42" s="5">
        <v>9936000</v>
      </c>
      <c r="I42" s="5">
        <v>4507050</v>
      </c>
      <c r="J42" s="5">
        <v>5653992.9999999963</v>
      </c>
      <c r="K42" s="5">
        <v>0</v>
      </c>
      <c r="L42" s="5">
        <v>0</v>
      </c>
      <c r="M42" s="5">
        <v>0</v>
      </c>
      <c r="N42">
        <f t="shared" si="19"/>
        <v>24699164.999999996</v>
      </c>
      <c r="O42">
        <f>$O$38*P6</f>
        <v>4800000</v>
      </c>
    </row>
    <row r="43" spans="1:18">
      <c r="A43" t="s">
        <v>24</v>
      </c>
      <c r="B43" s="5">
        <v>0</v>
      </c>
      <c r="C43" s="5">
        <v>0</v>
      </c>
      <c r="D43" s="5">
        <v>0</v>
      </c>
      <c r="E43" s="5">
        <v>5062500</v>
      </c>
      <c r="F43" s="5">
        <v>7593750</v>
      </c>
      <c r="G43" s="5">
        <v>10125000</v>
      </c>
      <c r="H43" s="5">
        <v>0</v>
      </c>
      <c r="I43" s="5">
        <v>7593750</v>
      </c>
      <c r="J43" s="5">
        <v>6328125</v>
      </c>
      <c r="K43" s="5">
        <v>5062500</v>
      </c>
      <c r="L43" s="5">
        <v>0</v>
      </c>
      <c r="M43" s="5">
        <v>0</v>
      </c>
      <c r="N43">
        <f t="shared" si="19"/>
        <v>41765625</v>
      </c>
      <c r="O43">
        <f t="shared" si="20"/>
        <v>5000000</v>
      </c>
    </row>
    <row r="44" spans="1:18">
      <c r="A44" t="s">
        <v>25</v>
      </c>
      <c r="B44" s="5">
        <v>0</v>
      </c>
      <c r="C44" s="5">
        <v>0</v>
      </c>
      <c r="D44" s="5">
        <v>643615</v>
      </c>
      <c r="E44" s="5">
        <v>0</v>
      </c>
      <c r="F44" s="5">
        <v>666142.00000000186</v>
      </c>
      <c r="G44" s="5">
        <v>0</v>
      </c>
      <c r="H44" s="5">
        <v>3290242.9999999981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>
        <f t="shared" si="19"/>
        <v>4600000</v>
      </c>
      <c r="O44">
        <f t="shared" si="20"/>
        <v>4600000</v>
      </c>
    </row>
    <row r="45" spans="1:18">
      <c r="A45" t="s">
        <v>26</v>
      </c>
      <c r="B45" s="5">
        <v>0</v>
      </c>
      <c r="C45" s="5">
        <v>0</v>
      </c>
      <c r="D45" s="5">
        <v>2034000</v>
      </c>
      <c r="E45" s="5">
        <v>3051000</v>
      </c>
      <c r="F45" s="5">
        <v>354461</v>
      </c>
      <c r="G45" s="5">
        <v>0</v>
      </c>
      <c r="H45" s="5">
        <v>0</v>
      </c>
      <c r="I45" s="5">
        <v>0</v>
      </c>
      <c r="J45" s="5">
        <v>0</v>
      </c>
      <c r="K45" s="5">
        <v>4068000</v>
      </c>
      <c r="L45" s="5">
        <v>2034000</v>
      </c>
      <c r="M45" s="5">
        <v>0</v>
      </c>
      <c r="N45">
        <f t="shared" si="19"/>
        <v>11541461</v>
      </c>
      <c r="O45">
        <f t="shared" si="20"/>
        <v>4800000</v>
      </c>
    </row>
    <row r="46" spans="1:18">
      <c r="A46" t="s">
        <v>27</v>
      </c>
      <c r="B46" s="5">
        <v>0</v>
      </c>
      <c r="C46" s="5">
        <v>0</v>
      </c>
      <c r="D46" s="5">
        <v>1596400</v>
      </c>
      <c r="E46" s="5">
        <v>3991000</v>
      </c>
      <c r="F46" s="5">
        <v>5986500</v>
      </c>
      <c r="G46" s="5">
        <v>958342.99999999814</v>
      </c>
      <c r="H46" s="5">
        <v>0</v>
      </c>
      <c r="I46" s="5">
        <v>0</v>
      </c>
      <c r="J46" s="5">
        <v>0</v>
      </c>
      <c r="K46" s="5">
        <v>2793700.0000000005</v>
      </c>
      <c r="L46" s="5">
        <v>1995500</v>
      </c>
      <c r="M46" s="5">
        <v>0</v>
      </c>
      <c r="N46">
        <f t="shared" si="19"/>
        <v>17321443</v>
      </c>
      <c r="O46">
        <f t="shared" si="20"/>
        <v>5200000</v>
      </c>
    </row>
    <row r="47" spans="1:18">
      <c r="A47" t="s">
        <v>28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>
        <f t="shared" si="19"/>
        <v>0</v>
      </c>
      <c r="O47">
        <v>0</v>
      </c>
    </row>
    <row r="48" spans="1:18">
      <c r="A48" t="s">
        <v>29</v>
      </c>
      <c r="B48" s="5">
        <v>0</v>
      </c>
      <c r="C48" s="5">
        <v>0</v>
      </c>
      <c r="D48" s="5">
        <v>0</v>
      </c>
      <c r="E48" s="5">
        <v>0</v>
      </c>
      <c r="F48" s="5">
        <v>3291600</v>
      </c>
      <c r="G48" s="5">
        <v>3544800</v>
      </c>
      <c r="H48" s="5">
        <v>4051200</v>
      </c>
      <c r="I48" s="5">
        <v>3798000</v>
      </c>
      <c r="J48" s="5">
        <v>2025600</v>
      </c>
      <c r="K48" s="5">
        <v>0</v>
      </c>
      <c r="L48" s="5">
        <v>0</v>
      </c>
      <c r="M48" s="5">
        <v>0</v>
      </c>
      <c r="N48">
        <f t="shared" si="19"/>
        <v>16711200</v>
      </c>
      <c r="O48">
        <f t="shared" si="20"/>
        <v>4800000</v>
      </c>
    </row>
    <row r="49" spans="1:15">
      <c r="A49" t="s">
        <v>30</v>
      </c>
      <c r="B49" s="4">
        <v>3077400</v>
      </c>
      <c r="C49" s="5">
        <v>3077400</v>
      </c>
      <c r="D49" s="5">
        <v>5000775</v>
      </c>
      <c r="E49" s="5">
        <v>0</v>
      </c>
      <c r="F49" s="5">
        <v>296976.00000000186</v>
      </c>
      <c r="G49" s="5">
        <v>0</v>
      </c>
      <c r="H49" s="5">
        <v>7838317.9999999981</v>
      </c>
      <c r="I49" s="5">
        <v>0</v>
      </c>
      <c r="J49" s="5">
        <v>0</v>
      </c>
      <c r="K49" s="5">
        <v>0</v>
      </c>
      <c r="L49" s="5">
        <v>3846750</v>
      </c>
      <c r="M49" s="5">
        <v>3846750</v>
      </c>
      <c r="N49">
        <f>SUM(B49:M49)</f>
        <v>26984369</v>
      </c>
      <c r="O49">
        <f>$O$38*P3/2</f>
        <v>2300000</v>
      </c>
    </row>
    <row r="50" spans="1:15">
      <c r="A50" t="s">
        <v>31</v>
      </c>
      <c r="B50" s="5">
        <v>2415600</v>
      </c>
      <c r="C50" s="5">
        <v>2415600</v>
      </c>
      <c r="D50" s="5">
        <v>3019500</v>
      </c>
      <c r="E50" s="5">
        <v>4831200</v>
      </c>
      <c r="F50" s="5">
        <v>0</v>
      </c>
      <c r="G50" s="5">
        <v>0</v>
      </c>
      <c r="H50" s="5">
        <v>0</v>
      </c>
      <c r="I50" s="5">
        <v>0</v>
      </c>
      <c r="J50" s="5">
        <v>4717692.9999999963</v>
      </c>
      <c r="K50" s="5">
        <v>2638327.0000000047</v>
      </c>
      <c r="L50" s="5">
        <v>3623400</v>
      </c>
      <c r="M50" s="5">
        <v>3019500</v>
      </c>
      <c r="N50">
        <f t="shared" ref="N50:N58" si="21">SUM(B50:M50)</f>
        <v>26680820</v>
      </c>
      <c r="O50">
        <f t="shared" ref="O50:O58" si="22">$O$38*P4/2</f>
        <v>2200000</v>
      </c>
    </row>
    <row r="51" spans="1:15">
      <c r="A51" t="s">
        <v>32</v>
      </c>
      <c r="B51" s="5">
        <v>0</v>
      </c>
      <c r="C51" s="5">
        <v>0</v>
      </c>
      <c r="D51" s="5">
        <v>0</v>
      </c>
      <c r="E51" s="5">
        <v>4060800</v>
      </c>
      <c r="F51" s="5">
        <v>7614000</v>
      </c>
      <c r="G51" s="5">
        <v>10152000</v>
      </c>
      <c r="H51" s="5">
        <v>0</v>
      </c>
      <c r="I51" s="5">
        <v>0</v>
      </c>
      <c r="J51" s="5">
        <v>0</v>
      </c>
      <c r="K51" s="5">
        <v>2798344.9999999953</v>
      </c>
      <c r="L51" s="5">
        <v>0</v>
      </c>
      <c r="M51" s="5">
        <v>0</v>
      </c>
      <c r="N51">
        <f t="shared" si="21"/>
        <v>24625144.999999996</v>
      </c>
      <c r="O51">
        <f t="shared" si="22"/>
        <v>2400000</v>
      </c>
    </row>
    <row r="52" spans="1:15">
      <c r="A52" t="s">
        <v>33</v>
      </c>
      <c r="B52" s="5">
        <v>0</v>
      </c>
      <c r="C52" s="5">
        <v>0</v>
      </c>
      <c r="D52" s="5">
        <v>0</v>
      </c>
      <c r="E52" s="5">
        <v>1504870</v>
      </c>
      <c r="F52" s="5">
        <v>4968000</v>
      </c>
      <c r="G52" s="5">
        <v>6313008</v>
      </c>
      <c r="H52" s="5">
        <v>0</v>
      </c>
      <c r="I52" s="5">
        <v>5428950</v>
      </c>
      <c r="J52" s="5">
        <v>1798007.0000000037</v>
      </c>
      <c r="K52" s="5">
        <v>4968000</v>
      </c>
      <c r="L52" s="5">
        <v>0</v>
      </c>
      <c r="M52" s="5">
        <v>0</v>
      </c>
      <c r="N52">
        <f t="shared" si="21"/>
        <v>24980835.000000004</v>
      </c>
      <c r="O52">
        <f t="shared" si="22"/>
        <v>2400000</v>
      </c>
    </row>
    <row r="53" spans="1:15">
      <c r="A53" t="s">
        <v>34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8859375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>
        <f t="shared" si="21"/>
        <v>8859375</v>
      </c>
      <c r="O53">
        <f t="shared" si="22"/>
        <v>2500000</v>
      </c>
    </row>
    <row r="54" spans="1:15">
      <c r="A54" t="s">
        <v>35</v>
      </c>
      <c r="B54" s="5">
        <v>0</v>
      </c>
      <c r="C54" s="5">
        <v>0</v>
      </c>
      <c r="D54" s="5">
        <v>1529885</v>
      </c>
      <c r="E54" s="5">
        <v>3260250</v>
      </c>
      <c r="F54" s="5">
        <v>5854357.9999999981</v>
      </c>
      <c r="G54" s="5">
        <v>6520500</v>
      </c>
      <c r="H54" s="5">
        <v>5403757.0000000019</v>
      </c>
      <c r="I54" s="5">
        <v>6520500</v>
      </c>
      <c r="J54" s="5">
        <v>5433750</v>
      </c>
      <c r="K54" s="5">
        <v>4347000</v>
      </c>
      <c r="L54" s="5">
        <v>0</v>
      </c>
      <c r="M54" s="5">
        <v>0</v>
      </c>
      <c r="N54">
        <f t="shared" si="21"/>
        <v>38870000</v>
      </c>
      <c r="O54">
        <f t="shared" si="22"/>
        <v>2300000</v>
      </c>
    </row>
    <row r="55" spans="1:15">
      <c r="A55" t="s">
        <v>36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>
        <f t="shared" si="21"/>
        <v>0</v>
      </c>
      <c r="O55">
        <v>0</v>
      </c>
    </row>
    <row r="56" spans="1:15">
      <c r="A56" t="s">
        <v>37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>
        <f t="shared" si="21"/>
        <v>0</v>
      </c>
      <c r="O56">
        <v>0</v>
      </c>
    </row>
    <row r="57" spans="1:15">
      <c r="A57" t="s">
        <v>38</v>
      </c>
      <c r="B57" s="5">
        <v>6400000</v>
      </c>
      <c r="C57" s="5">
        <v>6400000</v>
      </c>
      <c r="D57" s="5">
        <v>6400000</v>
      </c>
      <c r="E57" s="5">
        <v>3200000</v>
      </c>
      <c r="F57" s="5">
        <v>1600000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3200000</v>
      </c>
      <c r="M57" s="5">
        <v>4800000</v>
      </c>
      <c r="N57">
        <f t="shared" si="21"/>
        <v>32000000</v>
      </c>
      <c r="O57">
        <f t="shared" si="22"/>
        <v>2500000</v>
      </c>
    </row>
    <row r="58" spans="1:15">
      <c r="A58" t="s">
        <v>39</v>
      </c>
      <c r="B58" s="5">
        <v>759600</v>
      </c>
      <c r="C58" s="5">
        <v>506400</v>
      </c>
      <c r="D58" s="5">
        <v>1266000</v>
      </c>
      <c r="E58" s="5">
        <v>2025600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1772400</v>
      </c>
      <c r="L58" s="5">
        <v>1266000</v>
      </c>
      <c r="M58" s="5">
        <v>1012800</v>
      </c>
      <c r="N58">
        <f t="shared" si="21"/>
        <v>8608800</v>
      </c>
      <c r="O58">
        <f t="shared" si="22"/>
        <v>2400000</v>
      </c>
    </row>
    <row r="59" spans="1:15">
      <c r="A59" s="3" t="s">
        <v>48</v>
      </c>
      <c r="B59" s="3" t="s">
        <v>1</v>
      </c>
      <c r="C59" s="3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3" t="s">
        <v>9</v>
      </c>
      <c r="K59" s="3" t="s">
        <v>10</v>
      </c>
      <c r="L59" s="3" t="s">
        <v>11</v>
      </c>
      <c r="M59" s="3" t="s">
        <v>12</v>
      </c>
      <c r="N59" s="3" t="s">
        <v>1</v>
      </c>
      <c r="O59" s="3" t="s">
        <v>13</v>
      </c>
    </row>
    <row r="60" spans="1:15">
      <c r="A60" t="s">
        <v>20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2932582.0000000037</v>
      </c>
      <c r="J60" s="5">
        <v>9232200</v>
      </c>
      <c r="K60" s="5">
        <v>7693500</v>
      </c>
      <c r="L60" s="5">
        <v>0</v>
      </c>
      <c r="M60" s="5">
        <v>0</v>
      </c>
      <c r="N60">
        <v>0</v>
      </c>
      <c r="O60">
        <f t="shared" ref="O60:O79" si="23">SUM(B60:M60)</f>
        <v>19858282.000000004</v>
      </c>
    </row>
    <row r="61" spans="1:15">
      <c r="A61" t="s">
        <v>21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2127182.0000000037</v>
      </c>
      <c r="K61" s="5">
        <v>1321307.0000000037</v>
      </c>
      <c r="L61" s="5">
        <v>0</v>
      </c>
      <c r="M61" s="5">
        <v>0</v>
      </c>
      <c r="N61">
        <v>0</v>
      </c>
      <c r="O61">
        <f t="shared" si="23"/>
        <v>3448489.0000000075</v>
      </c>
    </row>
    <row r="62" spans="1:15" s="6" customFormat="1">
      <c r="A62" s="6" t="s">
        <v>22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f t="shared" si="23"/>
        <v>0</v>
      </c>
    </row>
    <row r="63" spans="1:15">
      <c r="A63" t="s">
        <v>23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>
        <v>0</v>
      </c>
      <c r="O63">
        <f t="shared" si="23"/>
        <v>0</v>
      </c>
    </row>
    <row r="64" spans="1:15">
      <c r="A64" t="s">
        <v>24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>
        <v>0</v>
      </c>
      <c r="O64">
        <f t="shared" si="23"/>
        <v>0</v>
      </c>
    </row>
    <row r="65" spans="1:15">
      <c r="A65" t="s">
        <v>25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>
        <v>0</v>
      </c>
      <c r="O65">
        <f t="shared" si="23"/>
        <v>0</v>
      </c>
    </row>
    <row r="66" spans="1:15">
      <c r="A66" t="s">
        <v>26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4730539</v>
      </c>
      <c r="H66" s="5">
        <v>6102000</v>
      </c>
      <c r="I66" s="5">
        <v>7119000</v>
      </c>
      <c r="J66" s="5">
        <v>6102000</v>
      </c>
      <c r="K66" s="5">
        <v>5085000</v>
      </c>
      <c r="L66" s="5">
        <v>0</v>
      </c>
      <c r="M66" s="5">
        <v>0</v>
      </c>
      <c r="N66">
        <v>0</v>
      </c>
      <c r="O66">
        <f t="shared" si="23"/>
        <v>29138539</v>
      </c>
    </row>
    <row r="67" spans="1:15">
      <c r="A67" t="s">
        <v>27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6225457.0000000019</v>
      </c>
      <c r="I67" s="5">
        <v>6385600</v>
      </c>
      <c r="J67" s="5">
        <v>5986500</v>
      </c>
      <c r="K67" s="5">
        <v>3991000</v>
      </c>
      <c r="L67" s="5">
        <v>0</v>
      </c>
      <c r="M67" s="5">
        <v>0</v>
      </c>
      <c r="N67">
        <v>0</v>
      </c>
      <c r="O67">
        <f t="shared" si="23"/>
        <v>22588557</v>
      </c>
    </row>
    <row r="68" spans="1:15" s="6" customFormat="1">
      <c r="A68" s="6" t="s">
        <v>28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f t="shared" si="23"/>
        <v>0</v>
      </c>
    </row>
    <row r="69" spans="1:15">
      <c r="A69" t="s">
        <v>29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>
        <v>0</v>
      </c>
      <c r="O69">
        <f t="shared" si="23"/>
        <v>0</v>
      </c>
    </row>
    <row r="70" spans="1:15">
      <c r="A70" t="s">
        <v>30</v>
      </c>
      <c r="B70" s="4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>
        <v>0</v>
      </c>
      <c r="O70">
        <f t="shared" si="23"/>
        <v>0</v>
      </c>
    </row>
    <row r="71" spans="1:15">
      <c r="A71" t="s">
        <v>31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>
        <v>0</v>
      </c>
      <c r="O71">
        <f t="shared" si="23"/>
        <v>0</v>
      </c>
    </row>
    <row r="72" spans="1:15">
      <c r="A72" t="s">
        <v>32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10152000</v>
      </c>
      <c r="J72" s="5">
        <v>10152000</v>
      </c>
      <c r="K72" s="5">
        <v>5076000</v>
      </c>
      <c r="L72" s="5">
        <v>754855.00000000466</v>
      </c>
      <c r="M72" s="5">
        <v>0</v>
      </c>
      <c r="N72">
        <v>0</v>
      </c>
      <c r="O72">
        <f t="shared" si="23"/>
        <v>26134855.000000004</v>
      </c>
    </row>
    <row r="73" spans="1:15">
      <c r="A73" t="s">
        <v>33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>
        <v>0</v>
      </c>
      <c r="O73">
        <f t="shared" si="23"/>
        <v>0</v>
      </c>
    </row>
    <row r="74" spans="1:15">
      <c r="A74" t="s">
        <v>34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>
        <v>0</v>
      </c>
      <c r="O74">
        <f t="shared" si="23"/>
        <v>0</v>
      </c>
    </row>
    <row r="75" spans="1:15">
      <c r="A75" t="s">
        <v>35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>
        <v>0</v>
      </c>
      <c r="O75">
        <f t="shared" si="23"/>
        <v>0</v>
      </c>
    </row>
    <row r="76" spans="1:15" s="6" customFormat="1">
      <c r="A76" s="6" t="s">
        <v>36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f t="shared" si="23"/>
        <v>0</v>
      </c>
    </row>
    <row r="77" spans="1:15" s="6" customFormat="1">
      <c r="A77" s="6" t="s">
        <v>37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f t="shared" si="23"/>
        <v>0</v>
      </c>
    </row>
    <row r="78" spans="1:15">
      <c r="A78" t="s">
        <v>38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>
        <v>0</v>
      </c>
      <c r="O78">
        <f t="shared" si="23"/>
        <v>0</v>
      </c>
    </row>
    <row r="79" spans="1:15">
      <c r="A79" t="s">
        <v>39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>
        <v>0</v>
      </c>
      <c r="O79">
        <f t="shared" si="23"/>
        <v>0</v>
      </c>
    </row>
    <row r="80" spans="1:15">
      <c r="A80" t="s">
        <v>46</v>
      </c>
      <c r="B80" s="6">
        <v>305</v>
      </c>
      <c r="C80" s="6">
        <v>305</v>
      </c>
      <c r="D80" s="6">
        <v>305</v>
      </c>
      <c r="E80" s="6">
        <v>305</v>
      </c>
      <c r="F80" s="6">
        <v>305</v>
      </c>
      <c r="G80" s="6">
        <v>305</v>
      </c>
      <c r="H80" s="6">
        <v>305</v>
      </c>
      <c r="I80" s="6">
        <v>305</v>
      </c>
      <c r="J80" s="6">
        <v>305</v>
      </c>
      <c r="K80" s="6">
        <v>305</v>
      </c>
      <c r="L80" s="6">
        <v>305</v>
      </c>
      <c r="M80" s="6">
        <v>305</v>
      </c>
    </row>
    <row r="81" spans="1:15">
      <c r="A81" t="s">
        <v>49</v>
      </c>
      <c r="B81" s="6">
        <f>SUM(B39:B48)</f>
        <v>0</v>
      </c>
      <c r="C81" s="6">
        <f t="shared" ref="C81:L81" si="24">SUM(C39:C48)</f>
        <v>0</v>
      </c>
      <c r="D81" s="6">
        <f t="shared" si="24"/>
        <v>4274015</v>
      </c>
      <c r="E81" s="6">
        <f t="shared" si="24"/>
        <v>21722430</v>
      </c>
      <c r="F81" s="6">
        <f t="shared" si="24"/>
        <v>34459152</v>
      </c>
      <c r="G81" s="6">
        <f t="shared" si="24"/>
        <v>34223285</v>
      </c>
      <c r="H81" s="6">
        <f t="shared" si="24"/>
        <v>25128143</v>
      </c>
      <c r="I81" s="6">
        <f t="shared" si="24"/>
        <v>21018417.999999996</v>
      </c>
      <c r="J81" s="6">
        <f t="shared" si="24"/>
        <v>14007717.999999996</v>
      </c>
      <c r="K81" s="6">
        <f t="shared" si="24"/>
        <v>18129272.999999996</v>
      </c>
      <c r="L81" s="6">
        <f t="shared" si="24"/>
        <v>4029500</v>
      </c>
      <c r="M81" s="6">
        <f>SUM(M39:M48)</f>
        <v>0</v>
      </c>
    </row>
    <row r="82" spans="1:15">
      <c r="A82" t="s">
        <v>50</v>
      </c>
      <c r="B82" s="6">
        <f>SUM(B49:B58)</f>
        <v>12652600</v>
      </c>
      <c r="C82" s="6">
        <f t="shared" ref="C82:M82" si="25">SUM(C49:C58)</f>
        <v>12399400</v>
      </c>
      <c r="D82" s="6">
        <f t="shared" si="25"/>
        <v>17216160</v>
      </c>
      <c r="E82" s="6">
        <f t="shared" si="25"/>
        <v>18882720</v>
      </c>
      <c r="F82" s="6">
        <f t="shared" si="25"/>
        <v>20333334</v>
      </c>
      <c r="G82" s="6">
        <f t="shared" si="25"/>
        <v>22985508</v>
      </c>
      <c r="H82" s="6">
        <f t="shared" si="25"/>
        <v>22101450</v>
      </c>
      <c r="I82" s="6">
        <f t="shared" si="25"/>
        <v>11949450</v>
      </c>
      <c r="J82" s="6">
        <f t="shared" si="25"/>
        <v>11949450</v>
      </c>
      <c r="K82" s="6">
        <f t="shared" si="25"/>
        <v>16524072</v>
      </c>
      <c r="L82" s="6">
        <f t="shared" si="25"/>
        <v>11936150</v>
      </c>
      <c r="M82" s="6">
        <f t="shared" si="25"/>
        <v>12679050</v>
      </c>
    </row>
    <row r="83" spans="1:15">
      <c r="A83" t="s">
        <v>51</v>
      </c>
      <c r="B83" s="6">
        <f>SUM(B60:B69)</f>
        <v>0</v>
      </c>
      <c r="C83" s="6">
        <f t="shared" ref="C83:M83" si="26">SUM(C60:C69)</f>
        <v>0</v>
      </c>
      <c r="D83" s="6">
        <f t="shared" si="26"/>
        <v>0</v>
      </c>
      <c r="E83" s="6">
        <f t="shared" si="26"/>
        <v>0</v>
      </c>
      <c r="F83" s="6">
        <f t="shared" si="26"/>
        <v>0</v>
      </c>
      <c r="G83" s="6">
        <f t="shared" si="26"/>
        <v>4730539</v>
      </c>
      <c r="H83" s="6">
        <f t="shared" si="26"/>
        <v>12327457.000000002</v>
      </c>
      <c r="I83" s="6">
        <f t="shared" si="26"/>
        <v>16437182.000000004</v>
      </c>
      <c r="J83" s="6">
        <f t="shared" si="26"/>
        <v>23447882.000000004</v>
      </c>
      <c r="K83" s="6">
        <f t="shared" si="26"/>
        <v>18090807.000000004</v>
      </c>
      <c r="L83" s="6">
        <f t="shared" si="26"/>
        <v>0</v>
      </c>
      <c r="M83" s="6">
        <f t="shared" si="26"/>
        <v>0</v>
      </c>
      <c r="O83">
        <f>SUM(B83:M84)*M80/1000</f>
        <v>30856460.210000005</v>
      </c>
    </row>
    <row r="84" spans="1:15">
      <c r="A84" t="s">
        <v>52</v>
      </c>
      <c r="B84" s="6">
        <f>SUM(B70:B79)</f>
        <v>0</v>
      </c>
      <c r="C84" s="6">
        <f t="shared" ref="C84:M84" si="27">SUM(C70:C79)</f>
        <v>0</v>
      </c>
      <c r="D84" s="6">
        <f t="shared" si="27"/>
        <v>0</v>
      </c>
      <c r="E84" s="6">
        <f t="shared" si="27"/>
        <v>0</v>
      </c>
      <c r="F84" s="6">
        <f t="shared" si="27"/>
        <v>0</v>
      </c>
      <c r="G84" s="6">
        <f t="shared" si="27"/>
        <v>0</v>
      </c>
      <c r="H84" s="6">
        <f t="shared" si="27"/>
        <v>0</v>
      </c>
      <c r="I84" s="6">
        <f t="shared" si="27"/>
        <v>10152000</v>
      </c>
      <c r="J84" s="6">
        <f t="shared" si="27"/>
        <v>10152000</v>
      </c>
      <c r="K84" s="6">
        <f t="shared" si="27"/>
        <v>5076000</v>
      </c>
      <c r="L84" s="6">
        <f t="shared" si="27"/>
        <v>754855.00000000466</v>
      </c>
      <c r="M84" s="6">
        <f t="shared" si="27"/>
        <v>0</v>
      </c>
    </row>
    <row r="85" spans="1:15">
      <c r="A85" t="s">
        <v>54</v>
      </c>
      <c r="B85" s="9">
        <f>B81+B83</f>
        <v>0</v>
      </c>
      <c r="C85" s="9">
        <f t="shared" ref="C85:M85" si="28">C81+C83</f>
        <v>0</v>
      </c>
      <c r="D85" s="9">
        <f t="shared" si="28"/>
        <v>4274015</v>
      </c>
      <c r="E85" s="9">
        <f t="shared" si="28"/>
        <v>21722430</v>
      </c>
      <c r="F85" s="9">
        <f t="shared" si="28"/>
        <v>34459152</v>
      </c>
      <c r="G85" s="9">
        <f t="shared" si="28"/>
        <v>38953824</v>
      </c>
      <c r="H85" s="9">
        <f t="shared" si="28"/>
        <v>37455600</v>
      </c>
      <c r="I85" s="9">
        <f t="shared" si="28"/>
        <v>37455600</v>
      </c>
      <c r="J85" s="9">
        <f t="shared" si="28"/>
        <v>37455600</v>
      </c>
      <c r="K85" s="9">
        <f t="shared" si="28"/>
        <v>36220080</v>
      </c>
      <c r="L85" s="9">
        <f t="shared" si="28"/>
        <v>4029500</v>
      </c>
      <c r="M85" s="9">
        <f t="shared" si="28"/>
        <v>0</v>
      </c>
    </row>
    <row r="86" spans="1:15">
      <c r="A86" t="s">
        <v>53</v>
      </c>
      <c r="B86" s="9">
        <f>B82+B84</f>
        <v>12652600</v>
      </c>
      <c r="C86" s="9">
        <f t="shared" ref="C86:M86" si="29">C82+C84</f>
        <v>12399400</v>
      </c>
      <c r="D86" s="9">
        <f t="shared" si="29"/>
        <v>17216160</v>
      </c>
      <c r="E86" s="9">
        <f t="shared" si="29"/>
        <v>18882720</v>
      </c>
      <c r="F86" s="9">
        <f t="shared" si="29"/>
        <v>20333334</v>
      </c>
      <c r="G86" s="9">
        <f t="shared" si="29"/>
        <v>22985508</v>
      </c>
      <c r="H86" s="9">
        <f t="shared" si="29"/>
        <v>22101450</v>
      </c>
      <c r="I86" s="9">
        <f t="shared" si="29"/>
        <v>22101450</v>
      </c>
      <c r="J86" s="9">
        <f>J82+J84</f>
        <v>22101450</v>
      </c>
      <c r="K86" s="9">
        <f t="shared" si="29"/>
        <v>21600072</v>
      </c>
      <c r="L86" s="9">
        <f t="shared" si="29"/>
        <v>12691005.000000004</v>
      </c>
      <c r="M86" s="9">
        <f t="shared" si="29"/>
        <v>12679050</v>
      </c>
    </row>
    <row r="88" spans="1:15">
      <c r="A88" t="s">
        <v>40</v>
      </c>
      <c r="B88" s="6">
        <v>26</v>
      </c>
      <c r="C88" s="6">
        <v>24</v>
      </c>
      <c r="D88" s="6">
        <v>26</v>
      </c>
      <c r="E88" s="6">
        <v>24</v>
      </c>
      <c r="F88" s="6">
        <v>23</v>
      </c>
      <c r="G88" s="6">
        <v>26</v>
      </c>
      <c r="H88" s="6">
        <v>25</v>
      </c>
      <c r="I88" s="6">
        <v>25</v>
      </c>
      <c r="J88" s="6">
        <v>25</v>
      </c>
      <c r="K88" s="6">
        <v>26</v>
      </c>
      <c r="L88" s="6">
        <v>25</v>
      </c>
      <c r="M88" s="6">
        <v>25</v>
      </c>
    </row>
    <row r="89" spans="1:15">
      <c r="A89" t="s">
        <v>41</v>
      </c>
      <c r="B89" s="6">
        <v>600</v>
      </c>
      <c r="C89" s="6">
        <v>600</v>
      </c>
      <c r="D89" s="6">
        <v>600</v>
      </c>
      <c r="E89" s="6">
        <v>600</v>
      </c>
      <c r="F89" s="6">
        <v>600</v>
      </c>
      <c r="G89" s="6">
        <v>600</v>
      </c>
      <c r="H89" s="6">
        <v>600</v>
      </c>
      <c r="I89" s="6">
        <v>600</v>
      </c>
      <c r="J89" s="6">
        <v>600</v>
      </c>
      <c r="K89" s="6">
        <v>600</v>
      </c>
      <c r="L89" s="6">
        <v>600</v>
      </c>
      <c r="M89" s="6">
        <v>600</v>
      </c>
    </row>
    <row r="90" spans="1:15">
      <c r="A90" t="s">
        <v>42</v>
      </c>
    </row>
    <row r="91" spans="1:15">
      <c r="A91" t="s">
        <v>43</v>
      </c>
      <c r="B91">
        <v>2080</v>
      </c>
      <c r="C91">
        <v>2080</v>
      </c>
      <c r="D91">
        <v>2080</v>
      </c>
      <c r="E91">
        <v>2340</v>
      </c>
      <c r="F91">
        <v>2548</v>
      </c>
      <c r="G91">
        <v>2548</v>
      </c>
      <c r="H91">
        <v>2548</v>
      </c>
      <c r="I91">
        <v>2548</v>
      </c>
      <c r="J91">
        <v>2548</v>
      </c>
      <c r="K91">
        <v>2470</v>
      </c>
      <c r="L91">
        <v>2340</v>
      </c>
      <c r="M91">
        <v>2080</v>
      </c>
    </row>
    <row r="92" spans="1:15">
      <c r="A92" t="s">
        <v>44</v>
      </c>
      <c r="B92">
        <v>0.9</v>
      </c>
      <c r="C92">
        <v>0.9</v>
      </c>
      <c r="D92">
        <v>0.9</v>
      </c>
      <c r="E92">
        <v>0.94</v>
      </c>
      <c r="F92">
        <v>0.98</v>
      </c>
      <c r="G92">
        <v>0.98</v>
      </c>
      <c r="H92">
        <v>0.98</v>
      </c>
      <c r="I92">
        <v>0.98</v>
      </c>
      <c r="J92">
        <v>0.98</v>
      </c>
      <c r="K92">
        <v>0.94</v>
      </c>
      <c r="L92">
        <v>0.9</v>
      </c>
      <c r="M92">
        <v>0.9</v>
      </c>
    </row>
    <row r="93" spans="1:15">
      <c r="A93" t="s">
        <v>45</v>
      </c>
      <c r="B93" s="9">
        <f>B88*B89*B91*B92</f>
        <v>29203200</v>
      </c>
      <c r="C93" s="9">
        <f t="shared" ref="C93:M93" si="30">C88*C89*C91*C92</f>
        <v>26956800</v>
      </c>
      <c r="D93" s="9">
        <f t="shared" si="30"/>
        <v>29203200</v>
      </c>
      <c r="E93" s="9">
        <f t="shared" si="30"/>
        <v>31674240</v>
      </c>
      <c r="F93" s="9">
        <f t="shared" si="30"/>
        <v>34459152</v>
      </c>
      <c r="G93" s="9">
        <f t="shared" si="30"/>
        <v>38953824</v>
      </c>
      <c r="H93" s="9">
        <f t="shared" si="30"/>
        <v>37455600</v>
      </c>
      <c r="I93" s="9">
        <f t="shared" si="30"/>
        <v>37455600</v>
      </c>
      <c r="J93" s="9">
        <f t="shared" si="30"/>
        <v>37455600</v>
      </c>
      <c r="K93" s="9">
        <f t="shared" si="30"/>
        <v>36220080</v>
      </c>
      <c r="L93" s="9">
        <f t="shared" si="30"/>
        <v>31590000</v>
      </c>
      <c r="M93" s="9">
        <f t="shared" si="30"/>
        <v>28080000</v>
      </c>
    </row>
    <row r="94" spans="1:15">
      <c r="A94" t="s">
        <v>46</v>
      </c>
      <c r="B94">
        <v>877</v>
      </c>
      <c r="C94">
        <v>877</v>
      </c>
      <c r="D94">
        <v>877</v>
      </c>
      <c r="E94">
        <v>877</v>
      </c>
      <c r="F94">
        <v>877</v>
      </c>
      <c r="G94">
        <v>877</v>
      </c>
      <c r="H94">
        <v>877</v>
      </c>
      <c r="I94">
        <v>877</v>
      </c>
      <c r="J94">
        <v>877</v>
      </c>
      <c r="K94">
        <v>877</v>
      </c>
      <c r="L94">
        <v>877</v>
      </c>
      <c r="M94">
        <v>877</v>
      </c>
    </row>
    <row r="95" spans="1:15">
      <c r="A95" t="s">
        <v>47</v>
      </c>
    </row>
    <row r="96" spans="1:15">
      <c r="A96" t="s">
        <v>43</v>
      </c>
      <c r="B96">
        <v>1240</v>
      </c>
      <c r="C96">
        <v>1240</v>
      </c>
      <c r="D96">
        <v>1240</v>
      </c>
      <c r="E96">
        <v>1395</v>
      </c>
      <c r="F96">
        <v>1519</v>
      </c>
      <c r="G96">
        <v>1519</v>
      </c>
      <c r="H96">
        <v>1519</v>
      </c>
      <c r="I96">
        <v>1519</v>
      </c>
      <c r="J96">
        <v>1519</v>
      </c>
      <c r="K96">
        <v>1473</v>
      </c>
      <c r="L96">
        <v>1395</v>
      </c>
      <c r="M96">
        <v>1240</v>
      </c>
    </row>
    <row r="97" spans="1:13">
      <c r="A97" t="s">
        <v>44</v>
      </c>
      <c r="B97">
        <v>0.89</v>
      </c>
      <c r="C97">
        <v>0.89</v>
      </c>
      <c r="D97">
        <v>0.89</v>
      </c>
      <c r="E97">
        <v>0.94</v>
      </c>
      <c r="F97">
        <v>0.97</v>
      </c>
      <c r="G97">
        <v>0.97</v>
      </c>
      <c r="H97">
        <v>0.97</v>
      </c>
      <c r="I97">
        <v>0.97</v>
      </c>
      <c r="J97">
        <v>0.97</v>
      </c>
      <c r="K97">
        <v>0.94</v>
      </c>
      <c r="L97">
        <v>0.89</v>
      </c>
      <c r="M97">
        <v>0.89</v>
      </c>
    </row>
    <row r="98" spans="1:13">
      <c r="A98" t="s">
        <v>45</v>
      </c>
      <c r="B98" s="9">
        <f>B88*B89*B96*B97</f>
        <v>17216160</v>
      </c>
      <c r="C98" s="9">
        <f t="shared" ref="C98:M98" si="31">C88*C89*C96*C97</f>
        <v>15891840</v>
      </c>
      <c r="D98" s="9">
        <f t="shared" si="31"/>
        <v>17216160</v>
      </c>
      <c r="E98" s="9">
        <f t="shared" si="31"/>
        <v>18882720</v>
      </c>
      <c r="F98" s="9">
        <f t="shared" si="31"/>
        <v>20333334</v>
      </c>
      <c r="G98" s="9">
        <f t="shared" si="31"/>
        <v>22985508</v>
      </c>
      <c r="H98" s="9">
        <f t="shared" si="31"/>
        <v>22101450</v>
      </c>
      <c r="I98" s="9">
        <f t="shared" si="31"/>
        <v>22101450</v>
      </c>
      <c r="J98" s="9">
        <f t="shared" si="31"/>
        <v>22101450</v>
      </c>
      <c r="K98" s="9">
        <f t="shared" si="31"/>
        <v>21600072</v>
      </c>
      <c r="L98" s="9">
        <f t="shared" si="31"/>
        <v>18623250</v>
      </c>
      <c r="M98" s="9">
        <f t="shared" si="31"/>
        <v>16554000</v>
      </c>
    </row>
    <row r="99" spans="1:13">
      <c r="A99" t="s">
        <v>46</v>
      </c>
      <c r="B99">
        <v>809</v>
      </c>
      <c r="C99">
        <v>809</v>
      </c>
      <c r="D99">
        <v>809</v>
      </c>
      <c r="E99">
        <v>809</v>
      </c>
      <c r="F99">
        <v>809</v>
      </c>
      <c r="G99">
        <v>809</v>
      </c>
      <c r="H99">
        <v>809</v>
      </c>
      <c r="I99">
        <v>809</v>
      </c>
      <c r="J99">
        <v>809</v>
      </c>
      <c r="K99">
        <v>809</v>
      </c>
      <c r="L99">
        <v>809</v>
      </c>
      <c r="M99">
        <v>809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Maolin</dc:creator>
  <cp:lastModifiedBy>Wu Maolin</cp:lastModifiedBy>
  <dcterms:created xsi:type="dcterms:W3CDTF">2016-03-09T01:25:02Z</dcterms:created>
  <dcterms:modified xsi:type="dcterms:W3CDTF">2016-03-09T20:55:49Z</dcterms:modified>
</cp:coreProperties>
</file>