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chenmi20\Desktop\CodingProject\00_git_reopsitory\PUR\pur_doc\templates\"/>
    </mc:Choice>
  </mc:AlternateContent>
  <xr:revisionPtr revIDLastSave="0" documentId="13_ncr:1_{ADABFB4E-129E-4C1A-9A39-9A1407E122B1}" xr6:coauthVersionLast="36" xr6:coauthVersionMax="36" xr10:uidLastSave="{00000000-0000-0000-0000-000000000000}"/>
  <workbookProtection workbookAlgorithmName="SHA-512" workbookHashValue="w6/Y8u2O5wlvfSe1hZXMRKTiKZbgjWHYPdXmg84MqC5IJGp6cRpIXnJngz5WNNmyOhFQEgJZxWeLHX5FSazzoA==" workbookSaltValue="F3LP93ws7+p76tgxg47XTw==" workbookSpinCount="100000" lockStructure="1"/>
  <bookViews>
    <workbookView xWindow="0" yWindow="0" windowWidth="22260" windowHeight="11925" tabRatio="552" xr2:uid="{00000000-000D-0000-FFFF-FFFF00000000}"/>
  </bookViews>
  <sheets>
    <sheet name="CBD Summary" sheetId="1" r:id="rId1"/>
    <sheet name="main" sheetId="4" state="hidden" r:id="rId2"/>
    <sheet name="material" sheetId="5" state="hidden" r:id="rId3"/>
    <sheet name="process" sheetId="6" state="hidden" r:id="rId4"/>
    <sheet name="setup" sheetId="7" state="hidden" r:id="rId5"/>
    <sheet name="package" sheetId="9" state="hidden" r:id="rId6"/>
    <sheet name="transport" sheetId="10" state="hidden" r:id="rId7"/>
    <sheet name="Sheet2" sheetId="2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1" i="1" l="1"/>
  <c r="N30" i="1" l="1"/>
  <c r="N27" i="1"/>
  <c r="O27" i="1"/>
  <c r="O26" i="1"/>
  <c r="K40" i="1" l="1"/>
  <c r="K41" i="1"/>
  <c r="K42" i="1"/>
  <c r="K43" i="1"/>
  <c r="K44" i="1"/>
  <c r="K45" i="1"/>
  <c r="K46" i="1"/>
  <c r="K47" i="1"/>
  <c r="K48" i="1"/>
  <c r="K39" i="1"/>
  <c r="N26" i="1" l="1"/>
  <c r="M53" i="1"/>
  <c r="M54" i="1"/>
  <c r="M55" i="1"/>
  <c r="M56" i="1"/>
  <c r="M57" i="1"/>
  <c r="M58" i="1"/>
  <c r="M59" i="1"/>
  <c r="M60" i="1"/>
  <c r="M61" i="1"/>
  <c r="M52" i="1"/>
  <c r="J53" i="1"/>
  <c r="J54" i="1"/>
  <c r="J55" i="1"/>
  <c r="J56" i="1"/>
  <c r="J57" i="1"/>
  <c r="J58" i="1"/>
  <c r="J59" i="1"/>
  <c r="J60" i="1"/>
  <c r="J61" i="1"/>
  <c r="J52" i="1"/>
  <c r="N31" i="1" l="1"/>
  <c r="N32" i="1"/>
  <c r="N34" i="1"/>
  <c r="L4" i="10" l="1"/>
  <c r="L5" i="10"/>
  <c r="L6" i="10"/>
  <c r="L7" i="10"/>
  <c r="H11" i="5"/>
  <c r="G11" i="5"/>
  <c r="F11" i="5"/>
  <c r="E11" i="5"/>
  <c r="D11" i="5"/>
  <c r="C11" i="5"/>
  <c r="B11" i="5"/>
  <c r="H9" i="5"/>
  <c r="G9" i="5"/>
  <c r="F9" i="5"/>
  <c r="E9" i="5"/>
  <c r="D9" i="5"/>
  <c r="C9" i="5"/>
  <c r="B9" i="5"/>
  <c r="U2" i="4" l="1"/>
  <c r="F2" i="4"/>
  <c r="C2" i="4"/>
  <c r="G2" i="4"/>
  <c r="B2" i="4"/>
  <c r="E2" i="4"/>
  <c r="O68" i="1" l="1"/>
  <c r="L3" i="10" s="1"/>
  <c r="N28" i="1"/>
  <c r="O83" i="1" l="1"/>
  <c r="N29" i="1"/>
  <c r="N33" i="1"/>
  <c r="N35" i="1"/>
  <c r="O72" i="1"/>
  <c r="O71" i="1"/>
  <c r="O70" i="1"/>
  <c r="O69" i="1"/>
  <c r="O67" i="1"/>
  <c r="L2" i="10" s="1"/>
  <c r="G72" i="1"/>
  <c r="G71" i="1"/>
  <c r="G70" i="1"/>
  <c r="G69" i="1"/>
  <c r="G68" i="1"/>
  <c r="G67" i="1"/>
  <c r="N48" i="1"/>
  <c r="N47" i="1"/>
  <c r="N46" i="1"/>
  <c r="N45" i="1"/>
  <c r="N44" i="1"/>
  <c r="N43" i="1"/>
  <c r="N42" i="1"/>
  <c r="N41" i="1"/>
  <c r="N40" i="1"/>
  <c r="N39" i="1"/>
  <c r="O48" i="1"/>
  <c r="O35" i="1"/>
  <c r="O34" i="1"/>
  <c r="O33" i="1"/>
  <c r="O32" i="1"/>
  <c r="O31" i="1"/>
  <c r="O30" i="1"/>
  <c r="O29" i="1"/>
  <c r="O28" i="1"/>
  <c r="O41" i="1" l="1"/>
  <c r="O39" i="1"/>
  <c r="O47" i="1"/>
  <c r="O46" i="1"/>
  <c r="O45" i="1"/>
  <c r="O44" i="1"/>
  <c r="O43" i="1"/>
  <c r="O42" i="1"/>
  <c r="O40" i="1"/>
  <c r="N15" i="1"/>
  <c r="N61" i="1" l="1"/>
  <c r="N60" i="1"/>
  <c r="N59" i="1"/>
  <c r="N58" i="1"/>
  <c r="N57" i="1"/>
  <c r="G53" i="1"/>
  <c r="G54" i="1"/>
  <c r="G55" i="1"/>
  <c r="N55" i="1" s="1"/>
  <c r="G56" i="1"/>
  <c r="G57" i="1"/>
  <c r="G58" i="1"/>
  <c r="G59" i="1"/>
  <c r="G60" i="1"/>
  <c r="G61" i="1"/>
  <c r="G52" i="1"/>
  <c r="N54" i="1" l="1"/>
  <c r="N56" i="1"/>
  <c r="U6" i="7" s="1"/>
  <c r="N52" i="1"/>
  <c r="N53" i="1"/>
  <c r="U3" i="7" s="1"/>
  <c r="M7" i="9"/>
  <c r="M6" i="9"/>
  <c r="M5" i="9"/>
  <c r="M4" i="9"/>
  <c r="M3" i="9"/>
  <c r="M2" i="9"/>
  <c r="U11" i="7"/>
  <c r="A11" i="7" s="1"/>
  <c r="U10" i="7"/>
  <c r="A10" i="7" s="1"/>
  <c r="U9" i="7"/>
  <c r="A9" i="7" s="1"/>
  <c r="U8" i="7"/>
  <c r="A8" i="7" s="1"/>
  <c r="U7" i="7"/>
  <c r="A7" i="7" s="1"/>
  <c r="U5" i="7"/>
  <c r="U4" i="7"/>
  <c r="J10" i="7" l="1"/>
  <c r="G10" i="7"/>
  <c r="C10" i="7"/>
  <c r="H10" i="7"/>
  <c r="D10" i="7"/>
  <c r="F10" i="7"/>
  <c r="B10" i="7"/>
  <c r="E10" i="7"/>
  <c r="H7" i="7"/>
  <c r="D7" i="7"/>
  <c r="F7" i="7"/>
  <c r="G7" i="7"/>
  <c r="C7" i="7"/>
  <c r="B7" i="7"/>
  <c r="E7" i="7"/>
  <c r="H11" i="7"/>
  <c r="D11" i="7"/>
  <c r="B11" i="7"/>
  <c r="G11" i="7"/>
  <c r="C11" i="7"/>
  <c r="F11" i="7"/>
  <c r="E11" i="7"/>
  <c r="T8" i="7"/>
  <c r="E8" i="7"/>
  <c r="B8" i="7"/>
  <c r="H8" i="7"/>
  <c r="D8" i="7"/>
  <c r="G8" i="7"/>
  <c r="C8" i="7"/>
  <c r="F8" i="7"/>
  <c r="M9" i="7"/>
  <c r="F9" i="7"/>
  <c r="B9" i="7"/>
  <c r="C9" i="7"/>
  <c r="E9" i="7"/>
  <c r="H9" i="7"/>
  <c r="D9" i="7"/>
  <c r="G9" i="7"/>
  <c r="P8" i="7"/>
  <c r="I9" i="7"/>
  <c r="R11" i="7"/>
  <c r="N11" i="7"/>
  <c r="J11" i="7"/>
  <c r="Q11" i="7"/>
  <c r="M11" i="7"/>
  <c r="I11" i="7"/>
  <c r="T11" i="7"/>
  <c r="P11" i="7"/>
  <c r="L11" i="7"/>
  <c r="K11" i="7"/>
  <c r="S11" i="7"/>
  <c r="O11" i="7"/>
  <c r="R7" i="7"/>
  <c r="N7" i="7"/>
  <c r="J7" i="7"/>
  <c r="Q7" i="7"/>
  <c r="M7" i="7"/>
  <c r="I7" i="7"/>
  <c r="T7" i="7"/>
  <c r="P7" i="7"/>
  <c r="L7" i="7"/>
  <c r="K7" i="7"/>
  <c r="Q10" i="7"/>
  <c r="M10" i="7"/>
  <c r="T10" i="7"/>
  <c r="P10" i="7"/>
  <c r="L10" i="7"/>
  <c r="S10" i="7"/>
  <c r="O10" i="7"/>
  <c r="K10" i="7"/>
  <c r="I10" i="7"/>
  <c r="O7" i="7"/>
  <c r="N10" i="7"/>
  <c r="S8" i="7"/>
  <c r="O8" i="7"/>
  <c r="K8" i="7"/>
  <c r="I8" i="7"/>
  <c r="R8" i="7"/>
  <c r="N8" i="7"/>
  <c r="J8" i="7"/>
  <c r="Q8" i="7"/>
  <c r="M8" i="7"/>
  <c r="S7" i="7"/>
  <c r="R10" i="7"/>
  <c r="T9" i="7"/>
  <c r="P9" i="7"/>
  <c r="L9" i="7"/>
  <c r="S9" i="7"/>
  <c r="O9" i="7"/>
  <c r="K9" i="7"/>
  <c r="R9" i="7"/>
  <c r="N9" i="7"/>
  <c r="J9" i="7"/>
  <c r="L8" i="7"/>
  <c r="Q9" i="7"/>
  <c r="U10" i="6"/>
  <c r="U3" i="5"/>
  <c r="U7" i="5"/>
  <c r="A7" i="5" s="1"/>
  <c r="U11" i="5"/>
  <c r="A11" i="5" s="1"/>
  <c r="U10" i="5"/>
  <c r="A10" i="5" s="1"/>
  <c r="U9" i="5"/>
  <c r="A9" i="5" s="1"/>
  <c r="R9" i="5" s="1"/>
  <c r="U8" i="5"/>
  <c r="A8" i="5" s="1"/>
  <c r="U6" i="5"/>
  <c r="U5" i="5"/>
  <c r="U4" i="5"/>
  <c r="F10" i="5" l="1"/>
  <c r="B10" i="5"/>
  <c r="E10" i="5"/>
  <c r="H10" i="5"/>
  <c r="D10" i="5"/>
  <c r="G10" i="5"/>
  <c r="C10" i="5"/>
  <c r="E8" i="5"/>
  <c r="H8" i="5"/>
  <c r="D8" i="5"/>
  <c r="G8" i="5"/>
  <c r="C8" i="5"/>
  <c r="F8" i="5"/>
  <c r="B8" i="5"/>
  <c r="H7" i="5"/>
  <c r="D7" i="5"/>
  <c r="F7" i="5"/>
  <c r="E7" i="5"/>
  <c r="G7" i="5"/>
  <c r="C7" i="5"/>
  <c r="B7" i="5"/>
  <c r="Q8" i="5"/>
  <c r="M8" i="5"/>
  <c r="R8" i="5"/>
  <c r="N8" i="5"/>
  <c r="T8" i="5"/>
  <c r="P8" i="5"/>
  <c r="L8" i="5"/>
  <c r="J8" i="5"/>
  <c r="S8" i="5"/>
  <c r="O8" i="5"/>
  <c r="K8" i="5"/>
  <c r="I8" i="5"/>
  <c r="S10" i="5"/>
  <c r="O10" i="5"/>
  <c r="K10" i="5"/>
  <c r="I10" i="5"/>
  <c r="P10" i="5"/>
  <c r="R10" i="5"/>
  <c r="N10" i="5"/>
  <c r="J10" i="5"/>
  <c r="T10" i="5"/>
  <c r="L10" i="5"/>
  <c r="Q10" i="5"/>
  <c r="M10" i="5"/>
  <c r="T11" i="5"/>
  <c r="P11" i="5"/>
  <c r="L11" i="5"/>
  <c r="Q11" i="5"/>
  <c r="S11" i="5"/>
  <c r="O11" i="5"/>
  <c r="K11" i="5"/>
  <c r="R11" i="5"/>
  <c r="N11" i="5"/>
  <c r="J11" i="5"/>
  <c r="M11" i="5"/>
  <c r="I11" i="5"/>
  <c r="T7" i="5"/>
  <c r="P7" i="5"/>
  <c r="L7" i="5"/>
  <c r="M7" i="5"/>
  <c r="S7" i="5"/>
  <c r="O7" i="5"/>
  <c r="K7" i="5"/>
  <c r="I7" i="5"/>
  <c r="R7" i="5"/>
  <c r="N7" i="5"/>
  <c r="J7" i="5"/>
  <c r="Q7" i="5"/>
  <c r="O9" i="5"/>
  <c r="L9" i="5"/>
  <c r="P9" i="5"/>
  <c r="T9" i="5"/>
  <c r="K9" i="5"/>
  <c r="I9" i="5"/>
  <c r="M9" i="5"/>
  <c r="Q9" i="5"/>
  <c r="S9" i="5"/>
  <c r="J9" i="5"/>
  <c r="N9" i="5"/>
  <c r="J2" i="4"/>
  <c r="I2" i="4"/>
  <c r="M2" i="4"/>
  <c r="H2" i="4" l="1"/>
  <c r="K2" i="4"/>
  <c r="P2" i="4"/>
  <c r="O2" i="4"/>
  <c r="N2" i="4"/>
  <c r="D2" i="4"/>
  <c r="AA2" i="4" l="1"/>
  <c r="Z2" i="4"/>
  <c r="Y2" i="4"/>
  <c r="X2" i="4"/>
  <c r="L2" i="4"/>
  <c r="A2" i="4"/>
  <c r="A3" i="7" l="1"/>
  <c r="T3" i="7" s="1"/>
  <c r="A5" i="7"/>
  <c r="A4" i="7"/>
  <c r="A6" i="7"/>
  <c r="A6" i="5"/>
  <c r="A4" i="5"/>
  <c r="A5" i="5"/>
  <c r="A4" i="10"/>
  <c r="A7" i="10"/>
  <c r="A5" i="10"/>
  <c r="A6" i="10"/>
  <c r="A3" i="10"/>
  <c r="A10" i="6"/>
  <c r="A7" i="9"/>
  <c r="A6" i="9"/>
  <c r="A2" i="10"/>
  <c r="A3" i="5"/>
  <c r="A3" i="9"/>
  <c r="A5" i="9"/>
  <c r="A4" i="9"/>
  <c r="A2" i="9"/>
  <c r="G3" i="7" l="1"/>
  <c r="J3" i="7"/>
  <c r="E3" i="7"/>
  <c r="M3" i="7"/>
  <c r="C3" i="7"/>
  <c r="R3" i="7"/>
  <c r="N3" i="7"/>
  <c r="P3" i="7"/>
  <c r="S3" i="7"/>
  <c r="B3" i="7"/>
  <c r="D3" i="7"/>
  <c r="H3" i="7"/>
  <c r="I3" i="7"/>
  <c r="L3" i="7"/>
  <c r="K3" i="7"/>
  <c r="O3" i="7"/>
  <c r="G6" i="7"/>
  <c r="B6" i="7"/>
  <c r="P6" i="7"/>
  <c r="K6" i="7"/>
  <c r="R6" i="7"/>
  <c r="C6" i="7"/>
  <c r="E6" i="7"/>
  <c r="Q6" i="7"/>
  <c r="I6" i="7"/>
  <c r="H6" i="7"/>
  <c r="D6" i="7"/>
  <c r="N6" i="7"/>
  <c r="M6" i="7"/>
  <c r="S6" i="7"/>
  <c r="J6" i="7"/>
  <c r="F6" i="7"/>
  <c r="T6" i="7"/>
  <c r="O6" i="7"/>
  <c r="L6" i="7"/>
  <c r="F3" i="7"/>
  <c r="Q3" i="7"/>
  <c r="B4" i="7"/>
  <c r="F4" i="7"/>
  <c r="K4" i="7"/>
  <c r="J4" i="7"/>
  <c r="T4" i="7"/>
  <c r="P4" i="7"/>
  <c r="H4" i="7"/>
  <c r="L4" i="7"/>
  <c r="I4" i="7"/>
  <c r="E4" i="7"/>
  <c r="D4" i="7"/>
  <c r="S4" i="7"/>
  <c r="R4" i="7"/>
  <c r="M4" i="7"/>
  <c r="C4" i="7"/>
  <c r="G4" i="7"/>
  <c r="O4" i="7"/>
  <c r="N4" i="7"/>
  <c r="Q4" i="7"/>
  <c r="H5" i="7"/>
  <c r="G5" i="7"/>
  <c r="P5" i="7"/>
  <c r="K5" i="7"/>
  <c r="Q5" i="7"/>
  <c r="C5" i="7"/>
  <c r="L5" i="7"/>
  <c r="R5" i="7"/>
  <c r="F5" i="7"/>
  <c r="E5" i="7"/>
  <c r="S5" i="7"/>
  <c r="N5" i="7"/>
  <c r="I5" i="7"/>
  <c r="B5" i="7"/>
  <c r="D5" i="7"/>
  <c r="T5" i="7"/>
  <c r="O5" i="7"/>
  <c r="J5" i="7"/>
  <c r="M5" i="7"/>
  <c r="G5" i="5"/>
  <c r="E5" i="5"/>
  <c r="P5" i="5"/>
  <c r="N5" i="5"/>
  <c r="R5" i="5"/>
  <c r="C5" i="5"/>
  <c r="S5" i="5"/>
  <c r="T5" i="5"/>
  <c r="O5" i="5"/>
  <c r="M5" i="5"/>
  <c r="K5" i="5"/>
  <c r="H5" i="5"/>
  <c r="F5" i="5"/>
  <c r="Q5" i="5"/>
  <c r="D5" i="5"/>
  <c r="B5" i="5"/>
  <c r="L5" i="5"/>
  <c r="I5" i="5"/>
  <c r="J5" i="5"/>
  <c r="F4" i="5"/>
  <c r="D4" i="5"/>
  <c r="T4" i="5"/>
  <c r="S4" i="5"/>
  <c r="N4" i="5"/>
  <c r="B4" i="5"/>
  <c r="Q4" i="5"/>
  <c r="P4" i="5"/>
  <c r="O4" i="5"/>
  <c r="G4" i="5"/>
  <c r="E4" i="5"/>
  <c r="M4" i="5"/>
  <c r="L4" i="5"/>
  <c r="K4" i="5"/>
  <c r="C4" i="5"/>
  <c r="H4" i="5"/>
  <c r="J4" i="5"/>
  <c r="R4" i="5"/>
  <c r="I4" i="5"/>
  <c r="H6" i="5"/>
  <c r="F6" i="5"/>
  <c r="I6" i="5"/>
  <c r="J6" i="5"/>
  <c r="M6" i="5"/>
  <c r="D6" i="5"/>
  <c r="B6" i="5"/>
  <c r="S6" i="5"/>
  <c r="P6" i="5"/>
  <c r="T6" i="5"/>
  <c r="G6" i="5"/>
  <c r="O6" i="5"/>
  <c r="R6" i="5"/>
  <c r="L6" i="5"/>
  <c r="E6" i="5"/>
  <c r="C6" i="5"/>
  <c r="K6" i="5"/>
  <c r="N6" i="5"/>
  <c r="Q6" i="5"/>
  <c r="F3" i="5"/>
  <c r="B3" i="5"/>
  <c r="E3" i="5"/>
  <c r="H3" i="5"/>
  <c r="D3" i="5"/>
  <c r="G3" i="5"/>
  <c r="C3" i="5"/>
  <c r="F5" i="10"/>
  <c r="B5" i="10"/>
  <c r="K5" i="10"/>
  <c r="E5" i="10"/>
  <c r="H5" i="10"/>
  <c r="D5" i="10"/>
  <c r="I5" i="10"/>
  <c r="G5" i="10"/>
  <c r="C5" i="10"/>
  <c r="J5" i="10"/>
  <c r="H7" i="10"/>
  <c r="D7" i="10"/>
  <c r="K7" i="10"/>
  <c r="G7" i="10"/>
  <c r="C7" i="10"/>
  <c r="F7" i="10"/>
  <c r="B7" i="10"/>
  <c r="I7" i="10"/>
  <c r="E7" i="10"/>
  <c r="J7" i="10"/>
  <c r="G6" i="10"/>
  <c r="C6" i="10"/>
  <c r="K6" i="10"/>
  <c r="F6" i="10"/>
  <c r="B6" i="10"/>
  <c r="E6" i="10"/>
  <c r="I6" i="10"/>
  <c r="H6" i="10"/>
  <c r="D6" i="10"/>
  <c r="J6" i="10"/>
  <c r="G2" i="10"/>
  <c r="C2" i="10"/>
  <c r="K2" i="10"/>
  <c r="F2" i="10"/>
  <c r="B2" i="10"/>
  <c r="E2" i="10"/>
  <c r="I2" i="10"/>
  <c r="H2" i="10"/>
  <c r="D2" i="10"/>
  <c r="J2" i="10"/>
  <c r="H3" i="10"/>
  <c r="D3" i="10"/>
  <c r="K3" i="10"/>
  <c r="G3" i="10"/>
  <c r="C3" i="10"/>
  <c r="F3" i="10"/>
  <c r="B3" i="10"/>
  <c r="I3" i="10"/>
  <c r="E3" i="10"/>
  <c r="J3" i="10"/>
  <c r="E4" i="10"/>
  <c r="K4" i="10"/>
  <c r="H4" i="10"/>
  <c r="D4" i="10"/>
  <c r="G4" i="10"/>
  <c r="C4" i="10"/>
  <c r="I4" i="10"/>
  <c r="F4" i="10"/>
  <c r="B4" i="10"/>
  <c r="J4" i="10"/>
  <c r="H3" i="9"/>
  <c r="D3" i="9"/>
  <c r="E3" i="9"/>
  <c r="G3" i="9"/>
  <c r="C3" i="9"/>
  <c r="F3" i="9"/>
  <c r="B3" i="9"/>
  <c r="G2" i="9"/>
  <c r="C2" i="9"/>
  <c r="F2" i="9"/>
  <c r="B2" i="9"/>
  <c r="D2" i="9"/>
  <c r="E2" i="9"/>
  <c r="H2" i="9"/>
  <c r="F5" i="9"/>
  <c r="B5" i="9"/>
  <c r="C5" i="9"/>
  <c r="E5" i="9"/>
  <c r="H5" i="9"/>
  <c r="D5" i="9"/>
  <c r="G5" i="9"/>
  <c r="G6" i="9"/>
  <c r="C6" i="9"/>
  <c r="H6" i="9"/>
  <c r="F6" i="9"/>
  <c r="B6" i="9"/>
  <c r="D6" i="9"/>
  <c r="E6" i="9"/>
  <c r="H7" i="9"/>
  <c r="D7" i="9"/>
  <c r="G7" i="9"/>
  <c r="C7" i="9"/>
  <c r="E7" i="9"/>
  <c r="F7" i="9"/>
  <c r="B7" i="9"/>
  <c r="E4" i="9"/>
  <c r="H4" i="9"/>
  <c r="D4" i="9"/>
  <c r="F4" i="9"/>
  <c r="G4" i="9"/>
  <c r="C4" i="9"/>
  <c r="B4" i="9"/>
  <c r="P10" i="6"/>
  <c r="G10" i="6"/>
  <c r="C10" i="6"/>
  <c r="H10" i="6"/>
  <c r="D10" i="6"/>
  <c r="F10" i="6"/>
  <c r="B10" i="6"/>
  <c r="E10" i="6"/>
  <c r="O10" i="6"/>
  <c r="T10" i="6"/>
  <c r="Q10" i="6"/>
  <c r="R10" i="6"/>
  <c r="K10" i="6"/>
  <c r="N10" i="6"/>
  <c r="I10" i="6"/>
  <c r="M10" i="6"/>
  <c r="L10" i="6"/>
  <c r="J10" i="6"/>
  <c r="S10" i="6"/>
  <c r="K6" i="9"/>
  <c r="L6" i="9"/>
  <c r="I6" i="9"/>
  <c r="J6" i="9"/>
  <c r="L7" i="9"/>
  <c r="K7" i="9"/>
  <c r="I7" i="9"/>
  <c r="J7" i="9"/>
  <c r="L3" i="5"/>
  <c r="O3" i="5"/>
  <c r="N3" i="5"/>
  <c r="M3" i="5"/>
  <c r="K3" i="5"/>
  <c r="J3" i="5"/>
  <c r="T3" i="5"/>
  <c r="I3" i="5"/>
  <c r="Q3" i="5"/>
  <c r="P3" i="5"/>
  <c r="S3" i="5"/>
  <c r="R3" i="5"/>
  <c r="L2" i="9"/>
  <c r="K2" i="9"/>
  <c r="L4" i="9"/>
  <c r="K4" i="9"/>
  <c r="L5" i="9"/>
  <c r="K5" i="9"/>
  <c r="L3" i="9"/>
  <c r="K3" i="9"/>
  <c r="I4" i="9"/>
  <c r="J4" i="9"/>
  <c r="I5" i="9"/>
  <c r="J5" i="9"/>
  <c r="I2" i="9"/>
  <c r="J2" i="9"/>
  <c r="I3" i="9"/>
  <c r="J3" i="9"/>
  <c r="A3" i="2" l="1"/>
  <c r="BO1" i="2" l="1"/>
  <c r="BP1" i="2"/>
  <c r="BQ1" i="2"/>
  <c r="BR1" i="2"/>
  <c r="BS1" i="2"/>
  <c r="BK1" i="2"/>
  <c r="BL1" i="2"/>
  <c r="BM1" i="2"/>
  <c r="BN1" i="2"/>
  <c r="BJ1" i="2"/>
  <c r="BV2" i="2" l="1"/>
  <c r="BU2" i="2"/>
  <c r="C3" i="2"/>
  <c r="BK2" i="2"/>
  <c r="BL2" i="2"/>
  <c r="BM2" i="2"/>
  <c r="BN2" i="2"/>
  <c r="BO2" i="2"/>
  <c r="BP2" i="2"/>
  <c r="BQ2" i="2"/>
  <c r="BR2" i="2"/>
  <c r="BS2" i="2"/>
  <c r="BT2" i="2"/>
  <c r="BJ2" i="2"/>
  <c r="BG3" i="2"/>
  <c r="BF3" i="2"/>
  <c r="BE3" i="2"/>
  <c r="BD3" i="2"/>
  <c r="BA3" i="2"/>
  <c r="AZ3" i="2"/>
  <c r="AW4" i="2"/>
  <c r="AX4" i="2"/>
  <c r="AY4" i="2"/>
  <c r="AW5" i="2"/>
  <c r="AX5" i="2"/>
  <c r="AY5" i="2"/>
  <c r="AW6" i="2"/>
  <c r="AX6" i="2"/>
  <c r="AY6" i="2"/>
  <c r="AW7" i="2"/>
  <c r="AX7" i="2"/>
  <c r="AY7" i="2"/>
  <c r="AW8" i="2"/>
  <c r="AX8" i="2"/>
  <c r="AY8" i="2"/>
  <c r="AW9" i="2"/>
  <c r="AX9" i="2"/>
  <c r="AY9" i="2"/>
  <c r="AW10" i="2"/>
  <c r="AX10" i="2"/>
  <c r="AY10" i="2"/>
  <c r="AW11" i="2"/>
  <c r="AX11" i="2"/>
  <c r="AY11" i="2"/>
  <c r="AW12" i="2"/>
  <c r="AX12" i="2"/>
  <c r="AY12" i="2"/>
  <c r="AY3" i="2"/>
  <c r="AX3" i="2"/>
  <c r="AW3" i="2"/>
  <c r="AH3" i="2"/>
  <c r="AH4" i="2"/>
  <c r="AI4" i="2"/>
  <c r="AJ4" i="2"/>
  <c r="AK4" i="2"/>
  <c r="AL4" i="2"/>
  <c r="AM4" i="2"/>
  <c r="AH5" i="2"/>
  <c r="AI5" i="2"/>
  <c r="AJ5" i="2"/>
  <c r="AK5" i="2"/>
  <c r="AL5" i="2"/>
  <c r="AM5" i="2"/>
  <c r="AH6" i="2"/>
  <c r="AI6" i="2"/>
  <c r="AJ6" i="2"/>
  <c r="AK6" i="2"/>
  <c r="AL6" i="2"/>
  <c r="AM6" i="2"/>
  <c r="AH7" i="2"/>
  <c r="AI7" i="2"/>
  <c r="AJ7" i="2"/>
  <c r="AK7" i="2"/>
  <c r="AL7" i="2"/>
  <c r="AM7" i="2"/>
  <c r="AH8" i="2"/>
  <c r="AI8" i="2"/>
  <c r="AJ8" i="2"/>
  <c r="AK8" i="2"/>
  <c r="AL8" i="2"/>
  <c r="AM8" i="2"/>
  <c r="AH9" i="2"/>
  <c r="AI9" i="2"/>
  <c r="AJ9" i="2"/>
  <c r="AK9" i="2"/>
  <c r="AL9" i="2"/>
  <c r="AM9" i="2"/>
  <c r="AH10" i="2"/>
  <c r="AI10" i="2"/>
  <c r="AJ10" i="2"/>
  <c r="AK10" i="2"/>
  <c r="AL10" i="2"/>
  <c r="AM10" i="2"/>
  <c r="AH11" i="2"/>
  <c r="AI11" i="2"/>
  <c r="AJ11" i="2"/>
  <c r="AK11" i="2"/>
  <c r="AL11" i="2"/>
  <c r="AM11" i="2"/>
  <c r="AH12" i="2"/>
  <c r="AI12" i="2"/>
  <c r="AJ12" i="2"/>
  <c r="AK12" i="2"/>
  <c r="AL12" i="2"/>
  <c r="AM12" i="2"/>
  <c r="AK3" i="2"/>
  <c r="AJ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T3" i="2"/>
  <c r="AU3" i="2"/>
  <c r="AR4" i="2"/>
  <c r="AR5" i="2"/>
  <c r="AR6" i="2"/>
  <c r="AR7" i="2"/>
  <c r="AR8" i="2"/>
  <c r="AN4" i="2"/>
  <c r="AO4" i="2"/>
  <c r="AP4" i="2"/>
  <c r="AQ4" i="2"/>
  <c r="AN5" i="2"/>
  <c r="AO5" i="2"/>
  <c r="AP5" i="2"/>
  <c r="AQ5" i="2"/>
  <c r="AN6" i="2"/>
  <c r="AO6" i="2"/>
  <c r="AP6" i="2"/>
  <c r="AQ6" i="2"/>
  <c r="AN7" i="2"/>
  <c r="AO7" i="2"/>
  <c r="AP7" i="2"/>
  <c r="AQ7" i="2"/>
  <c r="AN8" i="2"/>
  <c r="AO8" i="2"/>
  <c r="AP8" i="2"/>
  <c r="AQ8" i="2"/>
  <c r="AO3" i="2"/>
  <c r="AP3" i="2"/>
  <c r="AQ3" i="2"/>
  <c r="AN3" i="2"/>
  <c r="AS3" i="2"/>
  <c r="W4" i="2"/>
  <c r="X4" i="2"/>
  <c r="Y4" i="2"/>
  <c r="Z4" i="2"/>
  <c r="AA4" i="2"/>
  <c r="AB4" i="2"/>
  <c r="AC4" i="2"/>
  <c r="AD4" i="2"/>
  <c r="AE4" i="2"/>
  <c r="AF4" i="2"/>
  <c r="AG4" i="2"/>
  <c r="W5" i="2"/>
  <c r="X5" i="2"/>
  <c r="Y5" i="2"/>
  <c r="Z5" i="2"/>
  <c r="AA5" i="2"/>
  <c r="AB5" i="2"/>
  <c r="AC5" i="2"/>
  <c r="AD5" i="2"/>
  <c r="AE5" i="2"/>
  <c r="AF5" i="2"/>
  <c r="AG5" i="2"/>
  <c r="W6" i="2"/>
  <c r="X6" i="2"/>
  <c r="Y6" i="2"/>
  <c r="Z6" i="2"/>
  <c r="AA6" i="2"/>
  <c r="AB6" i="2"/>
  <c r="AC6" i="2"/>
  <c r="AD6" i="2"/>
  <c r="AE6" i="2"/>
  <c r="AF6" i="2"/>
  <c r="AG6" i="2"/>
  <c r="W7" i="2"/>
  <c r="X7" i="2"/>
  <c r="Y7" i="2"/>
  <c r="Z7" i="2"/>
  <c r="AA7" i="2"/>
  <c r="AB7" i="2"/>
  <c r="AC7" i="2"/>
  <c r="AD7" i="2"/>
  <c r="AE7" i="2"/>
  <c r="AF7" i="2"/>
  <c r="AG7" i="2"/>
  <c r="W8" i="2"/>
  <c r="X8" i="2"/>
  <c r="Y8" i="2"/>
  <c r="Z8" i="2"/>
  <c r="AA8" i="2"/>
  <c r="AB8" i="2"/>
  <c r="AC8" i="2"/>
  <c r="AD8" i="2"/>
  <c r="AE8" i="2"/>
  <c r="AF8" i="2"/>
  <c r="AG8" i="2"/>
  <c r="W9" i="2"/>
  <c r="X9" i="2"/>
  <c r="Y9" i="2"/>
  <c r="Z9" i="2"/>
  <c r="AA9" i="2"/>
  <c r="AB9" i="2"/>
  <c r="AC9" i="2"/>
  <c r="AD9" i="2"/>
  <c r="AE9" i="2"/>
  <c r="AF9" i="2"/>
  <c r="AG9" i="2"/>
  <c r="W10" i="2"/>
  <c r="X10" i="2"/>
  <c r="Y10" i="2"/>
  <c r="Z10" i="2"/>
  <c r="AA10" i="2"/>
  <c r="AB10" i="2"/>
  <c r="AC10" i="2"/>
  <c r="AD10" i="2"/>
  <c r="AE10" i="2"/>
  <c r="AF10" i="2"/>
  <c r="AG10" i="2"/>
  <c r="W11" i="2"/>
  <c r="X11" i="2"/>
  <c r="Y11" i="2"/>
  <c r="Z11" i="2"/>
  <c r="AA11" i="2"/>
  <c r="AB11" i="2"/>
  <c r="AC11" i="2"/>
  <c r="AD11" i="2"/>
  <c r="AE11" i="2"/>
  <c r="AF11" i="2"/>
  <c r="AG11" i="2"/>
  <c r="W12" i="2"/>
  <c r="X12" i="2"/>
  <c r="Y12" i="2"/>
  <c r="Z12" i="2"/>
  <c r="AA12" i="2"/>
  <c r="AB12" i="2"/>
  <c r="AC12" i="2"/>
  <c r="AD12" i="2"/>
  <c r="AE12" i="2"/>
  <c r="AF12" i="2"/>
  <c r="AG12" i="2"/>
  <c r="AG3" i="2"/>
  <c r="AE3" i="2"/>
  <c r="AF3" i="2"/>
  <c r="AD3" i="2"/>
  <c r="AC3" i="2"/>
  <c r="AB3" i="2"/>
  <c r="AA3" i="2"/>
  <c r="X3" i="2"/>
  <c r="Y3" i="2"/>
  <c r="Z3" i="2"/>
  <c r="W3" i="2"/>
  <c r="K4" i="2"/>
  <c r="L4" i="2"/>
  <c r="M4" i="2"/>
  <c r="N4" i="2"/>
  <c r="O4" i="2"/>
  <c r="P4" i="2"/>
  <c r="Q4" i="2"/>
  <c r="R4" i="2"/>
  <c r="S4" i="2"/>
  <c r="T4" i="2"/>
  <c r="U4" i="2"/>
  <c r="V4" i="2"/>
  <c r="K5" i="2"/>
  <c r="L5" i="2"/>
  <c r="M5" i="2"/>
  <c r="N5" i="2"/>
  <c r="O5" i="2"/>
  <c r="P5" i="2"/>
  <c r="Q5" i="2"/>
  <c r="R5" i="2"/>
  <c r="S5" i="2"/>
  <c r="T5" i="2"/>
  <c r="U5" i="2"/>
  <c r="V5" i="2"/>
  <c r="K6" i="2"/>
  <c r="L6" i="2"/>
  <c r="M6" i="2"/>
  <c r="N6" i="2"/>
  <c r="O6" i="2"/>
  <c r="P6" i="2"/>
  <c r="Q6" i="2"/>
  <c r="R6" i="2"/>
  <c r="S6" i="2"/>
  <c r="T6" i="2"/>
  <c r="U6" i="2"/>
  <c r="V6" i="2"/>
  <c r="K7" i="2"/>
  <c r="L7" i="2"/>
  <c r="M7" i="2"/>
  <c r="N7" i="2"/>
  <c r="O7" i="2"/>
  <c r="P7" i="2"/>
  <c r="Q7" i="2"/>
  <c r="R7" i="2"/>
  <c r="S7" i="2"/>
  <c r="T7" i="2"/>
  <c r="U7" i="2"/>
  <c r="V7" i="2"/>
  <c r="K8" i="2"/>
  <c r="L8" i="2"/>
  <c r="M8" i="2"/>
  <c r="N8" i="2"/>
  <c r="O8" i="2"/>
  <c r="P8" i="2"/>
  <c r="Q8" i="2"/>
  <c r="R8" i="2"/>
  <c r="S8" i="2"/>
  <c r="T8" i="2"/>
  <c r="U8" i="2"/>
  <c r="V8" i="2"/>
  <c r="K9" i="2"/>
  <c r="L9" i="2"/>
  <c r="M9" i="2"/>
  <c r="N9" i="2"/>
  <c r="O9" i="2"/>
  <c r="P9" i="2"/>
  <c r="Q9" i="2"/>
  <c r="R9" i="2"/>
  <c r="S9" i="2"/>
  <c r="T9" i="2"/>
  <c r="U9" i="2"/>
  <c r="V9" i="2"/>
  <c r="K10" i="2"/>
  <c r="L10" i="2"/>
  <c r="M10" i="2"/>
  <c r="N10" i="2"/>
  <c r="O10" i="2"/>
  <c r="P10" i="2"/>
  <c r="Q10" i="2"/>
  <c r="R10" i="2"/>
  <c r="S10" i="2"/>
  <c r="T10" i="2"/>
  <c r="U10" i="2"/>
  <c r="V10" i="2"/>
  <c r="K11" i="2"/>
  <c r="L11" i="2"/>
  <c r="M11" i="2"/>
  <c r="N11" i="2"/>
  <c r="O11" i="2"/>
  <c r="P11" i="2"/>
  <c r="Q11" i="2"/>
  <c r="R11" i="2"/>
  <c r="S11" i="2"/>
  <c r="T11" i="2"/>
  <c r="U11" i="2"/>
  <c r="V11" i="2"/>
  <c r="K12" i="2"/>
  <c r="L12" i="2"/>
  <c r="M12" i="2"/>
  <c r="N12" i="2"/>
  <c r="O12" i="2"/>
  <c r="P12" i="2"/>
  <c r="Q12" i="2"/>
  <c r="R12" i="2"/>
  <c r="S12" i="2"/>
  <c r="T12" i="2"/>
  <c r="U12" i="2"/>
  <c r="V12" i="2"/>
  <c r="T3" i="2"/>
  <c r="R3" i="2"/>
  <c r="S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3" i="2"/>
  <c r="M83" i="1"/>
  <c r="M81" i="1"/>
  <c r="M79" i="1"/>
  <c r="M76" i="1"/>
  <c r="O73" i="1"/>
  <c r="V2" i="4" s="1"/>
  <c r="G73" i="1"/>
  <c r="O63" i="1"/>
  <c r="T2" i="4" s="1"/>
  <c r="AL3" i="2"/>
  <c r="AI3" i="2"/>
  <c r="U11" i="6"/>
  <c r="A11" i="6" s="1"/>
  <c r="U9" i="6"/>
  <c r="A9" i="6" s="1"/>
  <c r="U8" i="6"/>
  <c r="A8" i="6" s="1"/>
  <c r="U7" i="6"/>
  <c r="A7" i="6" s="1"/>
  <c r="U6" i="6"/>
  <c r="A6" i="6" s="1"/>
  <c r="U5" i="6"/>
  <c r="A5" i="6" s="1"/>
  <c r="U4" i="6"/>
  <c r="A4" i="6" s="1"/>
  <c r="U3" i="6"/>
  <c r="A3" i="6" s="1"/>
  <c r="U2" i="6"/>
  <c r="A2" i="6" s="1"/>
  <c r="F15" i="1"/>
  <c r="G15" i="1" s="1"/>
  <c r="H15" i="1" s="1"/>
  <c r="I15" i="1" s="1"/>
  <c r="J15" i="1" s="1"/>
  <c r="K15" i="1" s="1"/>
  <c r="L15" i="1" s="1"/>
  <c r="M15" i="1" s="1"/>
  <c r="O15" i="1" s="1"/>
  <c r="BT1" i="2" s="1"/>
  <c r="U3" i="2" l="1"/>
  <c r="F5" i="6"/>
  <c r="B5" i="6"/>
  <c r="D5" i="6"/>
  <c r="G5" i="6"/>
  <c r="E5" i="6"/>
  <c r="H5" i="6"/>
  <c r="C5" i="6"/>
  <c r="F9" i="6"/>
  <c r="B9" i="6"/>
  <c r="H9" i="6"/>
  <c r="C9" i="6"/>
  <c r="E9" i="6"/>
  <c r="D9" i="6"/>
  <c r="G9" i="6"/>
  <c r="G2" i="6"/>
  <c r="C2" i="6"/>
  <c r="E2" i="6"/>
  <c r="D2" i="6"/>
  <c r="F2" i="6"/>
  <c r="B2" i="6"/>
  <c r="H2" i="6"/>
  <c r="G6" i="6"/>
  <c r="C6" i="6"/>
  <c r="E6" i="6"/>
  <c r="H6" i="6"/>
  <c r="F6" i="6"/>
  <c r="B6" i="6"/>
  <c r="D6" i="6"/>
  <c r="H11" i="6"/>
  <c r="D11" i="6"/>
  <c r="B11" i="6"/>
  <c r="G11" i="6"/>
  <c r="C11" i="6"/>
  <c r="F11" i="6"/>
  <c r="E11" i="6"/>
  <c r="H3" i="6"/>
  <c r="D3" i="6"/>
  <c r="B3" i="6"/>
  <c r="E3" i="6"/>
  <c r="G3" i="6"/>
  <c r="C3" i="6"/>
  <c r="F3" i="6"/>
  <c r="H7" i="6"/>
  <c r="D7" i="6"/>
  <c r="F7" i="6"/>
  <c r="G7" i="6"/>
  <c r="C7" i="6"/>
  <c r="B7" i="6"/>
  <c r="E7" i="6"/>
  <c r="E4" i="6"/>
  <c r="C4" i="6"/>
  <c r="B4" i="6"/>
  <c r="H4" i="6"/>
  <c r="D4" i="6"/>
  <c r="G4" i="6"/>
  <c r="F4" i="6"/>
  <c r="E8" i="6"/>
  <c r="G8" i="6"/>
  <c r="B8" i="6"/>
  <c r="H8" i="6"/>
  <c r="D8" i="6"/>
  <c r="C8" i="6"/>
  <c r="F8" i="6"/>
  <c r="M2" i="6"/>
  <c r="R2" i="6"/>
  <c r="L2" i="6"/>
  <c r="I2" i="6"/>
  <c r="S2" i="6"/>
  <c r="J2" i="6"/>
  <c r="N2" i="6"/>
  <c r="O2" i="6"/>
  <c r="T2" i="6"/>
  <c r="Q2" i="6"/>
  <c r="K2" i="6"/>
  <c r="P2" i="6"/>
  <c r="R5" i="6"/>
  <c r="N5" i="6"/>
  <c r="J5" i="6"/>
  <c r="Q5" i="6"/>
  <c r="M5" i="6"/>
  <c r="T5" i="6"/>
  <c r="P5" i="6"/>
  <c r="L5" i="6"/>
  <c r="I5" i="6"/>
  <c r="O5" i="6"/>
  <c r="K5" i="6"/>
  <c r="S5" i="6"/>
  <c r="R9" i="6"/>
  <c r="N9" i="6"/>
  <c r="J9" i="6"/>
  <c r="Q9" i="6"/>
  <c r="M9" i="6"/>
  <c r="T9" i="6"/>
  <c r="P9" i="6"/>
  <c r="L9" i="6"/>
  <c r="I9" i="6"/>
  <c r="S9" i="6"/>
  <c r="O9" i="6"/>
  <c r="K9" i="6"/>
  <c r="S6" i="6"/>
  <c r="O6" i="6"/>
  <c r="K6" i="6"/>
  <c r="R6" i="6"/>
  <c r="N6" i="6"/>
  <c r="J6" i="6"/>
  <c r="I6" i="6"/>
  <c r="Q6" i="6"/>
  <c r="M6" i="6"/>
  <c r="T6" i="6"/>
  <c r="P6" i="6"/>
  <c r="L6" i="6"/>
  <c r="T11" i="6"/>
  <c r="P11" i="6"/>
  <c r="L11" i="6"/>
  <c r="I11" i="6"/>
  <c r="S11" i="6"/>
  <c r="O11" i="6"/>
  <c r="K11" i="6"/>
  <c r="R11" i="6"/>
  <c r="N11" i="6"/>
  <c r="J11" i="6"/>
  <c r="Q11" i="6"/>
  <c r="M11" i="6"/>
  <c r="T7" i="6"/>
  <c r="P7" i="6"/>
  <c r="L7" i="6"/>
  <c r="I7" i="6"/>
  <c r="S7" i="6"/>
  <c r="O7" i="6"/>
  <c r="K7" i="6"/>
  <c r="R7" i="6"/>
  <c r="N7" i="6"/>
  <c r="J7" i="6"/>
  <c r="Q7" i="6"/>
  <c r="M7" i="6"/>
  <c r="Q4" i="6"/>
  <c r="M4" i="6"/>
  <c r="T4" i="6"/>
  <c r="P4" i="6"/>
  <c r="L4" i="6"/>
  <c r="S4" i="6"/>
  <c r="O4" i="6"/>
  <c r="K4" i="6"/>
  <c r="J4" i="6"/>
  <c r="R4" i="6"/>
  <c r="I4" i="6"/>
  <c r="N4" i="6"/>
  <c r="Q8" i="6"/>
  <c r="M8" i="6"/>
  <c r="T8" i="6"/>
  <c r="P8" i="6"/>
  <c r="L8" i="6"/>
  <c r="S8" i="6"/>
  <c r="O8" i="6"/>
  <c r="K8" i="6"/>
  <c r="N8" i="6"/>
  <c r="J8" i="6"/>
  <c r="I8" i="6"/>
  <c r="R8" i="6"/>
  <c r="O49" i="1"/>
  <c r="R2" i="4" s="1"/>
  <c r="R3" i="6"/>
  <c r="N3" i="6"/>
  <c r="J3" i="6"/>
  <c r="Q3" i="6"/>
  <c r="M3" i="6"/>
  <c r="I3" i="6"/>
  <c r="T3" i="6"/>
  <c r="P3" i="6"/>
  <c r="L3" i="6"/>
  <c r="S3" i="6"/>
  <c r="O3" i="6"/>
  <c r="K3" i="6"/>
  <c r="AG15" i="2"/>
  <c r="AY15" i="2"/>
  <c r="AD15" i="2"/>
  <c r="AR3" i="2"/>
  <c r="AR15" i="2" s="1"/>
  <c r="AV3" i="2"/>
  <c r="AV15" i="2" s="1"/>
  <c r="U2" i="5" l="1"/>
  <c r="A2" i="5" s="1"/>
  <c r="O36" i="1"/>
  <c r="Q2" i="4" s="1"/>
  <c r="V3" i="2"/>
  <c r="V15" i="2" s="1"/>
  <c r="AM3" i="2"/>
  <c r="AM15" i="2" s="1"/>
  <c r="U2" i="7"/>
  <c r="A2" i="7" s="1"/>
  <c r="N62" i="1"/>
  <c r="E2" i="5" l="1"/>
  <c r="C2" i="5"/>
  <c r="T2" i="5"/>
  <c r="K2" i="5"/>
  <c r="I2" i="5"/>
  <c r="H2" i="5"/>
  <c r="F2" i="5"/>
  <c r="N2" i="5"/>
  <c r="P2" i="5"/>
  <c r="M2" i="5"/>
  <c r="D2" i="5"/>
  <c r="B2" i="5"/>
  <c r="S2" i="5"/>
  <c r="J2" i="5"/>
  <c r="R2" i="5"/>
  <c r="G2" i="5"/>
  <c r="Q2" i="5"/>
  <c r="L2" i="5"/>
  <c r="O2" i="5"/>
  <c r="O76" i="1"/>
  <c r="S2" i="4"/>
  <c r="G2" i="7"/>
  <c r="C2" i="7"/>
  <c r="D2" i="7"/>
  <c r="F2" i="7"/>
  <c r="B2" i="7"/>
  <c r="E2" i="7"/>
  <c r="H2" i="7"/>
  <c r="I2" i="7"/>
  <c r="Q2" i="7"/>
  <c r="O2" i="7"/>
  <c r="P2" i="7"/>
  <c r="T2" i="7"/>
  <c r="L2" i="7"/>
  <c r="N2" i="7"/>
  <c r="K2" i="7"/>
  <c r="J2" i="7"/>
  <c r="M2" i="7"/>
  <c r="S2" i="7"/>
  <c r="R2" i="7"/>
  <c r="O79" i="1" l="1"/>
  <c r="O81" i="1"/>
  <c r="O86" i="1" l="1"/>
  <c r="O88" i="1" s="1"/>
  <c r="O98" i="1" s="1"/>
  <c r="O100" i="1" s="1"/>
  <c r="AB2" i="4" s="1"/>
  <c r="BB3" i="2" l="1"/>
  <c r="W2" i="4"/>
  <c r="BH3" i="2"/>
</calcChain>
</file>

<file path=xl/sharedStrings.xml><?xml version="1.0" encoding="utf-8"?>
<sst xmlns="http://schemas.openxmlformats.org/spreadsheetml/2006/main" count="304" uniqueCount="227">
  <si>
    <r>
      <t>上海海拉电子公司零部件成本明细表 
HELLA SHANGHAI ELECTRONIC Co.LTD.PARTS COST BREAKDOWN</t>
    </r>
    <r>
      <rPr>
        <sz val="13"/>
        <color indexed="8"/>
        <rFont val="宋体"/>
        <charset val="134"/>
      </rPr>
      <t/>
    </r>
  </si>
  <si>
    <t>零件号
P/N</t>
  </si>
  <si>
    <t>零件描述
Part Description</t>
  </si>
  <si>
    <t>单位
Unit</t>
  </si>
  <si>
    <t>零件尺寸(L*W*H)
Material Dimension(mm)</t>
  </si>
  <si>
    <t>零件净重(KG)
Material Net weight</t>
  </si>
  <si>
    <t>供应商  Supplier name</t>
  </si>
  <si>
    <t>项目
Program</t>
  </si>
  <si>
    <t>项目号码
Program Number</t>
  </si>
  <si>
    <t>车型 Model</t>
  </si>
  <si>
    <t>货币
Cur</t>
  </si>
  <si>
    <t>产品组 Segment</t>
  </si>
  <si>
    <t>SOP Date</t>
    <phoneticPr fontId="1" type="noConversion"/>
  </si>
  <si>
    <t>物料属性
Material Group</t>
  </si>
  <si>
    <t>报价日期 Quoted Date</t>
  </si>
  <si>
    <t>年度 Year</t>
  </si>
  <si>
    <t>年需求量(整车) Annual Volume (Vehicle)</t>
  </si>
  <si>
    <t>生产件模具成本 (未含税)
Production Tool Cost(w/o VAT)</t>
  </si>
  <si>
    <t>生产 / 测量 治具成本 (未含税)
Fixture Cost(w/o VAT)</t>
  </si>
  <si>
    <t xml:space="preserve">备注 Comments:
</t>
  </si>
  <si>
    <t>Material costs (including outsourcing part)</t>
  </si>
  <si>
    <t>Pos.</t>
  </si>
  <si>
    <t>Description</t>
  </si>
  <si>
    <t>Resin / Out.s Supplier</t>
  </si>
  <si>
    <t>Mat'/Spec.</t>
  </si>
  <si>
    <r>
      <t xml:space="preserve">Part's Gross 
 </t>
    </r>
    <r>
      <rPr>
        <b/>
        <sz val="10"/>
        <rFont val="Arial"/>
        <family val="2"/>
      </rPr>
      <t>*</t>
    </r>
    <r>
      <rPr>
        <sz val="10"/>
        <rFont val="Arial"/>
        <family val="2"/>
      </rPr>
      <t xml:space="preserve"> / Part</t>
    </r>
  </si>
  <si>
    <t>Part's Net 
/ Part</t>
  </si>
  <si>
    <t>Runner weight / Part</t>
  </si>
  <si>
    <t>Scrap rate
 [%]</t>
  </si>
  <si>
    <r>
      <t>Price of return material</t>
    </r>
    <r>
      <rPr>
        <b/>
        <sz val="10"/>
        <rFont val="Arial"/>
        <family val="2"/>
      </rPr>
      <t xml:space="preserve"> *</t>
    </r>
    <r>
      <rPr>
        <sz val="10"/>
        <rFont val="Arial"/>
        <family val="2"/>
      </rPr>
      <t xml:space="preserve"> /Kg</t>
    </r>
  </si>
  <si>
    <t>Remark</t>
  </si>
  <si>
    <t>Sub Total Material costs :</t>
  </si>
  <si>
    <t>Manufacturing costs</t>
  </si>
  <si>
    <t>Op.</t>
  </si>
  <si>
    <t>Description
(Material Group)</t>
  </si>
  <si>
    <t>Process</t>
  </si>
  <si>
    <t>Machine
Brand</t>
  </si>
  <si>
    <t>Machine 
Size</t>
  </si>
  <si>
    <t>Cycle time [sec]</t>
  </si>
  <si>
    <t>Cavity(ies)</t>
  </si>
  <si>
    <t xml:space="preserve"> Operator/ Machines</t>
  </si>
  <si>
    <t>Direct Labor
 / H</t>
  </si>
  <si>
    <t>Machine rate / H</t>
  </si>
  <si>
    <t>Sub Total Manufacturing costs :</t>
  </si>
  <si>
    <t>Lot size</t>
  </si>
  <si>
    <t>Material use(kg)</t>
  </si>
  <si>
    <t>Material cost / Part []</t>
  </si>
  <si>
    <t xml:space="preserve"> Labor Cost [CNY/h]</t>
  </si>
  <si>
    <t>Labor cost / Part []</t>
  </si>
  <si>
    <t>Setup time 
[h]</t>
  </si>
  <si>
    <t>Second process scrap rate</t>
  </si>
  <si>
    <t>Sub Total Setup costs :</t>
  </si>
  <si>
    <t>Sub Total Second Process costs :</t>
  </si>
  <si>
    <t>Packaging costs</t>
  </si>
  <si>
    <t>Transport costs</t>
  </si>
  <si>
    <t>Packaging Detail</t>
  </si>
  <si>
    <t>QTY</t>
  </si>
  <si>
    <t>Packaging Cost/Unit</t>
  </si>
  <si>
    <t>Part's QTY /Aumotized</t>
  </si>
  <si>
    <t>Lorry [Ton]</t>
  </si>
  <si>
    <t>Cost / trip</t>
  </si>
  <si>
    <t>Pallet Number / Trip</t>
  </si>
  <si>
    <t>E Box</t>
  </si>
  <si>
    <t>Sub Total Packaging costs :</t>
  </si>
  <si>
    <t>Sub Total Transport costs :</t>
  </si>
  <si>
    <t xml:space="preserve"> / Part</t>
  </si>
  <si>
    <t>Selling gen. &amp; Adm. OH</t>
  </si>
  <si>
    <t xml:space="preserve"> %</t>
  </si>
  <si>
    <t>Profit</t>
  </si>
  <si>
    <t>Amotization (Assembly line/Tool/Others)</t>
  </si>
  <si>
    <t>LTA</t>
  </si>
  <si>
    <t>%</t>
  </si>
  <si>
    <t>years</t>
  </si>
  <si>
    <t xml:space="preserve">Total Price [CNY] / Part      </t>
  </si>
  <si>
    <t>QS</t>
  </si>
  <si>
    <t xml:space="preserve">SOP Price [CNY] / 100 parts      </t>
  </si>
  <si>
    <r>
      <t>Comments:(ie. Payment terms, DPO etc.)</t>
    </r>
    <r>
      <rPr>
        <sz val="10"/>
        <rFont val="Arial"/>
        <family val="2"/>
      </rPr>
      <t xml:space="preserve">
</t>
    </r>
  </si>
  <si>
    <t xml:space="preserve">SOP+1st Y Price [CNY] / 100 parts      </t>
  </si>
  <si>
    <t xml:space="preserve">SOP+2nd Y Price [CNY] / 100 parts      </t>
  </si>
  <si>
    <t xml:space="preserve">SOP+3rd Y Price [CNY] / 100 parts      </t>
  </si>
  <si>
    <t xml:space="preserve">SOP+4th Y Price [CNY] / 100 parts      </t>
  </si>
  <si>
    <t>Remark: *  Need put in for Stamping part</t>
  </si>
  <si>
    <t xml:space="preserve">Total Nominated PVO [CNY] </t>
  </si>
  <si>
    <t>Material Cost</t>
  </si>
  <si>
    <t xml:space="preserve">MFG Cost </t>
  </si>
  <si>
    <t>Set up cost</t>
  </si>
  <si>
    <t>Packaging</t>
  </si>
  <si>
    <t>Transportation Cost</t>
  </si>
  <si>
    <t>Second Process Cost</t>
  </si>
  <si>
    <t>Other cost</t>
  </si>
  <si>
    <t>Selling price</t>
  </si>
  <si>
    <t>Year</t>
    <phoneticPr fontId="0" type="noConversion"/>
  </si>
  <si>
    <t>Tooling cost</t>
    <phoneticPr fontId="0" type="noConversion"/>
  </si>
  <si>
    <t>Molding cost</t>
    <phoneticPr fontId="0" type="noConversion"/>
  </si>
  <si>
    <t>Project</t>
  </si>
  <si>
    <t>Part-No.</t>
  </si>
  <si>
    <t>Quotation 
Date</t>
  </si>
  <si>
    <t>Tooling 
Cavity</t>
  </si>
  <si>
    <t>Resin 
Brand</t>
  </si>
  <si>
    <t>Resin 
Type</t>
  </si>
  <si>
    <t>Resin 
Price</t>
  </si>
  <si>
    <t>Resin 
MOQ[Ton]</t>
  </si>
  <si>
    <r>
      <t xml:space="preserve">Part's 
Gross 
 </t>
    </r>
    <r>
      <rPr>
        <b/>
        <sz val="9"/>
        <rFont val="Calibri"/>
        <family val="2"/>
        <scheme val="minor"/>
      </rPr>
      <t>*</t>
    </r>
    <r>
      <rPr>
        <sz val="9"/>
        <rFont val="Calibri"/>
        <family val="2"/>
        <scheme val="minor"/>
      </rPr>
      <t xml:space="preserve"> / Part</t>
    </r>
  </si>
  <si>
    <t>Runner 
Weight</t>
  </si>
  <si>
    <t>Wastage
(%)</t>
  </si>
  <si>
    <r>
      <t>Price of return material</t>
    </r>
    <r>
      <rPr>
        <b/>
        <sz val="9"/>
        <rFont val="Calibri"/>
        <family val="2"/>
        <scheme val="minor"/>
      </rPr>
      <t xml:space="preserve"> *</t>
    </r>
    <r>
      <rPr>
        <sz val="9"/>
        <rFont val="Calibri"/>
        <family val="2"/>
        <scheme val="minor"/>
      </rPr>
      <t xml:space="preserve"> /Kg</t>
    </r>
  </si>
  <si>
    <t>Machine 
Brand</t>
  </si>
  <si>
    <t>Cycle Time
(s)</t>
  </si>
  <si>
    <t>Setup 
time [h]</t>
  </si>
  <si>
    <t>Set Up cost</t>
  </si>
  <si>
    <t>Lorry 
Tonnage</t>
  </si>
  <si>
    <t>Cost /Trip</t>
  </si>
  <si>
    <t>No. of pallet/Trip</t>
  </si>
  <si>
    <t>Transport cost</t>
  </si>
  <si>
    <t>Second process</t>
  </si>
  <si>
    <t>Second process 
scrap rate</t>
  </si>
  <si>
    <t>Overhead</t>
  </si>
  <si>
    <t>Profit cost</t>
  </si>
  <si>
    <t>SOP</t>
  </si>
  <si>
    <t>NOL</t>
  </si>
  <si>
    <t>SOP+1</t>
  </si>
  <si>
    <t>SOP+2</t>
  </si>
  <si>
    <t>SOP+3</t>
  </si>
  <si>
    <t>SOP+4</t>
  </si>
  <si>
    <t>volume</t>
    <phoneticPr fontId="0" type="noConversion"/>
  </si>
  <si>
    <t>Sum</t>
  </si>
  <si>
    <t xml:space="preserve">
Vendor code</t>
  </si>
  <si>
    <t>供应商 号码 Vendor code</t>
  </si>
  <si>
    <t xml:space="preserve"> Supplier name</t>
  </si>
  <si>
    <t xml:space="preserve">Recycle cost *  </t>
  </si>
  <si>
    <t xml:space="preserve">Mat.cost / 
Part  </t>
  </si>
  <si>
    <t xml:space="preserve">Machine cost / Part </t>
  </si>
  <si>
    <t>Direct labor [/H]</t>
  </si>
  <si>
    <t>Labor cost / Part</t>
  </si>
  <si>
    <t>Packaging 
cost/part</t>
  </si>
  <si>
    <t>Recycle cost *</t>
  </si>
  <si>
    <t>Mat.cost / 
Part</t>
  </si>
  <si>
    <t xml:space="preserve">Man. cost / 
Part </t>
  </si>
  <si>
    <t>Machine cost / Part</t>
  </si>
  <si>
    <t xml:space="preserve">Labor cost / Part </t>
  </si>
  <si>
    <t>Material cost / Part</t>
  </si>
  <si>
    <t>Machine Cost / Part</t>
  </si>
  <si>
    <t xml:space="preserve">Setup cost / Part </t>
  </si>
  <si>
    <t>Second process cost / Part</t>
  </si>
  <si>
    <t>Packaging Cost / Part</t>
  </si>
  <si>
    <t xml:space="preserve">Transport Cost / Part </t>
  </si>
  <si>
    <t>Project Number</t>
  </si>
  <si>
    <t>quote_date</t>
  </si>
  <si>
    <t>part_no</t>
  </si>
  <si>
    <t>project_no</t>
  </si>
  <si>
    <t>vendor_code</t>
  </si>
  <si>
    <t>currecncy</t>
  </si>
  <si>
    <t>tool_cost</t>
  </si>
  <si>
    <t>fixture_cost</t>
  </si>
  <si>
    <t>qc</t>
  </si>
  <si>
    <t>sg_a</t>
  </si>
  <si>
    <t>profit</t>
  </si>
  <si>
    <t>year1_price</t>
  </si>
  <si>
    <t>year2_price</t>
  </si>
  <si>
    <t>year3_price</t>
  </si>
  <si>
    <t>year4_price</t>
  </si>
  <si>
    <t>year5_price</t>
  </si>
  <si>
    <t>segment</t>
  </si>
  <si>
    <t>mtl_group</t>
  </si>
  <si>
    <t>raw_mtl</t>
  </si>
  <si>
    <t>raw_mtl_supplier</t>
  </si>
  <si>
    <t>raw_mtl_moq</t>
  </si>
  <si>
    <t>raw_mtl_price</t>
  </si>
  <si>
    <t>raw_mtl_unit</t>
  </si>
  <si>
    <t>subpart</t>
  </si>
  <si>
    <t>subpart_gross_weight</t>
  </si>
  <si>
    <t>subpart_net_weight</t>
  </si>
  <si>
    <t>runner_weight</t>
  </si>
  <si>
    <t>subpart_scrap</t>
  </si>
  <si>
    <t>recycle_mtl_price</t>
  </si>
  <si>
    <t>recycle_cost</t>
  </si>
  <si>
    <t>subpart_cost</t>
  </si>
  <si>
    <t>quotation_key</t>
  </si>
  <si>
    <t>machine_brand</t>
  </si>
  <si>
    <t>machine_type</t>
  </si>
  <si>
    <t>cycle_time</t>
  </si>
  <si>
    <t>cavity</t>
  </si>
  <si>
    <t>operator_share</t>
  </si>
  <si>
    <t>operator_rate</t>
  </si>
  <si>
    <t>machine_rate</t>
  </si>
  <si>
    <t>lot_size</t>
  </si>
  <si>
    <t>mtl_usage</t>
  </si>
  <si>
    <t>setup_time</t>
  </si>
  <si>
    <t>process</t>
  </si>
  <si>
    <t>process_group</t>
  </si>
  <si>
    <t>operator_cost</t>
  </si>
  <si>
    <t>process_scrape</t>
  </si>
  <si>
    <t>process_cost</t>
  </si>
  <si>
    <t>setup_process</t>
  </si>
  <si>
    <t>setup_process_type</t>
  </si>
  <si>
    <t>mtl_cost</t>
  </si>
  <si>
    <t>labor_cost</t>
  </si>
  <si>
    <t>labor_price</t>
  </si>
  <si>
    <t>2nd_process_scrap</t>
  </si>
  <si>
    <t>setup_cost</t>
  </si>
  <si>
    <t>2nd_process_cost</t>
  </si>
  <si>
    <t>setup_machine_cost</t>
  </si>
  <si>
    <t>process_machine_cost</t>
  </si>
  <si>
    <t>package_mtl</t>
  </si>
  <si>
    <t>mpq</t>
  </si>
  <si>
    <t>package_cost</t>
  </si>
  <si>
    <t>package_price</t>
  </si>
  <si>
    <t>package_usage</t>
  </si>
  <si>
    <t>lorry</t>
  </si>
  <si>
    <t>trip_price</t>
  </si>
  <si>
    <t>pallet_qty</t>
  </si>
  <si>
    <t>transport_cost</t>
  </si>
  <si>
    <t>sop_date</t>
  </si>
  <si>
    <t>Setup costs/ Second process (Out sourcing)</t>
  </si>
  <si>
    <t>part_description</t>
  </si>
  <si>
    <t>project_name</t>
  </si>
  <si>
    <t>vendor_name</t>
  </si>
  <si>
    <t>subtotal_mtl</t>
  </si>
  <si>
    <t>subtotal_process</t>
  </si>
  <si>
    <t>subtotal_setup</t>
  </si>
  <si>
    <t>subtotal_2nd_process</t>
  </si>
  <si>
    <t>subtotal_transport</t>
  </si>
  <si>
    <t>subtotal_package</t>
  </si>
  <si>
    <t>Unit (KG/ Pieces / Meter )</t>
  </si>
  <si>
    <t xml:space="preserve">Resin Price/
1 Unit </t>
  </si>
  <si>
    <t>Resin MOQ[KG/M/P]
Sub_Mat Usage</t>
  </si>
  <si>
    <t>Total Quick saving [CNY]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</si>
</sst>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000"/>
    <numFmt numFmtId="165" formatCode="#,##0_ "/>
    <numFmt numFmtId="166" formatCode="0.000"/>
    <numFmt numFmtId="167" formatCode="_(* #,##0.000_);_(* \(#,##0.000\);_(* &quot;-&quot;??_);_(@_)"/>
    <numFmt numFmtId="168" formatCode="_(* #,##0.0_);_(* \(#,##0.0\);_(* &quot;-&quot;??_);_(@_)"/>
    <numFmt numFmtId="169" formatCode="0.0"/>
    <numFmt numFmtId="170" formatCode="_(* #,##0.00_);_(* \(#,##0.00\);_(* &quot;-&quot;???_);_(@_)"/>
    <numFmt numFmtId="171" formatCode="_(* #,##0_);_(* \(#,##0\);_(* &quot;-&quot;??_);_(@_)"/>
    <numFmt numFmtId="172" formatCode="m/d/yy\ h:mm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indexed="8"/>
      <name val="Arial"/>
      <family val="2"/>
    </font>
    <font>
      <sz val="13"/>
      <color indexed="8"/>
      <name val="宋体"/>
      <charset val="134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i/>
      <sz val="10"/>
      <color theme="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0066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238">
    <xf numFmtId="0" fontId="0" fillId="0" borderId="0" xfId="0"/>
    <xf numFmtId="0" fontId="5" fillId="2" borderId="0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 applyProtection="1">
      <alignment vertical="center"/>
      <protection locked="0"/>
    </xf>
    <xf numFmtId="0" fontId="5" fillId="2" borderId="3" xfId="0" applyFont="1" applyFill="1" applyBorder="1" applyAlignment="1" applyProtection="1">
      <alignment vertical="center"/>
      <protection locked="0"/>
    </xf>
    <xf numFmtId="0" fontId="5" fillId="2" borderId="5" xfId="0" applyFont="1" applyFill="1" applyBorder="1" applyAlignment="1" applyProtection="1">
      <alignment vertical="center" wrapText="1"/>
      <protection locked="0"/>
    </xf>
    <xf numFmtId="0" fontId="5" fillId="2" borderId="5" xfId="0" applyFont="1" applyFill="1" applyBorder="1" applyAlignment="1" applyProtection="1">
      <alignment vertical="center"/>
      <protection locked="0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vertical="center" wrapText="1"/>
      <protection locked="0"/>
    </xf>
    <xf numFmtId="0" fontId="5" fillId="3" borderId="8" xfId="0" applyNumberFormat="1" applyFont="1" applyFill="1" applyBorder="1" applyAlignment="1" applyProtection="1">
      <alignment horizontal="left" vertical="center" wrapText="1"/>
      <protection locked="0"/>
    </xf>
    <xf numFmtId="0" fontId="5" fillId="3" borderId="8" xfId="0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3" borderId="8" xfId="0" applyFont="1" applyFill="1" applyBorder="1" applyAlignment="1" applyProtection="1">
      <alignment horizontal="left" vertical="center" wrapText="1"/>
      <protection locked="0"/>
    </xf>
    <xf numFmtId="14" fontId="5" fillId="3" borderId="8" xfId="0" applyNumberFormat="1" applyFont="1" applyFill="1" applyBorder="1" applyAlignment="1" applyProtection="1">
      <alignment horizontal="left" vertical="center" wrapText="1"/>
      <protection locked="0"/>
    </xf>
    <xf numFmtId="0" fontId="5" fillId="2" borderId="9" xfId="0" applyFont="1" applyFill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 applyProtection="1">
      <alignment vertical="center" wrapText="1"/>
      <protection locked="0"/>
    </xf>
    <xf numFmtId="0" fontId="5" fillId="2" borderId="10" xfId="0" applyFont="1" applyFill="1" applyBorder="1" applyAlignment="1" applyProtection="1">
      <alignment vertical="center"/>
      <protection locked="0"/>
    </xf>
    <xf numFmtId="0" fontId="5" fillId="2" borderId="10" xfId="0" applyFont="1" applyFill="1" applyBorder="1" applyAlignment="1" applyProtection="1">
      <alignment horizontal="center"/>
      <protection locked="0"/>
    </xf>
    <xf numFmtId="0" fontId="5" fillId="2" borderId="11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left" vertical="center"/>
      <protection locked="0"/>
    </xf>
    <xf numFmtId="164" fontId="6" fillId="4" borderId="0" xfId="0" applyNumberFormat="1" applyFont="1" applyFill="1" applyBorder="1" applyAlignment="1" applyProtection="1">
      <alignment horizontal="center" vertical="center"/>
      <protection locked="0"/>
    </xf>
    <xf numFmtId="164" fontId="7" fillId="5" borderId="8" xfId="0" applyNumberFormat="1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vertical="center"/>
      <protection locked="0"/>
    </xf>
    <xf numFmtId="0" fontId="5" fillId="2" borderId="4" xfId="0" applyFont="1" applyFill="1" applyBorder="1" applyAlignment="1" applyProtection="1">
      <alignment vertical="center"/>
      <protection locked="0"/>
    </xf>
    <xf numFmtId="165" fontId="5" fillId="0" borderId="0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left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right" vertical="center" wrapText="1"/>
      <protection locked="0"/>
    </xf>
    <xf numFmtId="164" fontId="7" fillId="5" borderId="8" xfId="0" applyNumberFormat="1" applyFont="1" applyFill="1" applyBorder="1" applyAlignment="1" applyProtection="1">
      <alignment horizontal="center" vertical="center" wrapText="1"/>
      <protection locked="0"/>
    </xf>
    <xf numFmtId="164" fontId="7" fillId="11" borderId="8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>
      <alignment horizontal="center"/>
    </xf>
    <xf numFmtId="0" fontId="15" fillId="14" borderId="46" xfId="0" applyFont="1" applyFill="1" applyBorder="1" applyAlignment="1">
      <alignment horizontal="center"/>
    </xf>
    <xf numFmtId="0" fontId="16" fillId="9" borderId="8" xfId="0" applyFont="1" applyFill="1" applyBorder="1" applyAlignment="1">
      <alignment horizontal="center" vertical="center"/>
    </xf>
    <xf numFmtId="0" fontId="16" fillId="15" borderId="8" xfId="0" quotePrefix="1" applyNumberFormat="1" applyFont="1" applyFill="1" applyBorder="1" applyAlignment="1">
      <alignment horizontal="center" vertical="center" wrapText="1"/>
    </xf>
    <xf numFmtId="0" fontId="15" fillId="9" borderId="8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/>
    </xf>
    <xf numFmtId="0" fontId="15" fillId="7" borderId="8" xfId="0" applyFont="1" applyFill="1" applyBorder="1" applyAlignment="1">
      <alignment horizontal="center" vertical="center" wrapText="1"/>
    </xf>
    <xf numFmtId="0" fontId="15" fillId="7" borderId="47" xfId="0" applyFont="1" applyFill="1" applyBorder="1" applyAlignment="1">
      <alignment horizontal="center" vertical="center" wrapText="1"/>
    </xf>
    <xf numFmtId="9" fontId="15" fillId="7" borderId="47" xfId="2" applyFont="1" applyFill="1" applyBorder="1" applyAlignment="1">
      <alignment horizontal="center" vertical="center" wrapText="1"/>
    </xf>
    <xf numFmtId="9" fontId="15" fillId="10" borderId="47" xfId="2" applyFont="1" applyFill="1" applyBorder="1" applyAlignment="1">
      <alignment horizontal="center" vertical="center" wrapText="1"/>
    </xf>
    <xf numFmtId="0" fontId="16" fillId="10" borderId="48" xfId="3" applyFont="1" applyFill="1" applyBorder="1" applyAlignment="1">
      <alignment horizontal="center" vertical="center" wrapText="1"/>
    </xf>
    <xf numFmtId="0" fontId="17" fillId="16" borderId="47" xfId="3" applyFont="1" applyFill="1" applyBorder="1" applyAlignment="1">
      <alignment horizontal="center" vertical="center" wrapText="1"/>
    </xf>
    <xf numFmtId="0" fontId="17" fillId="6" borderId="47" xfId="3" applyFont="1" applyFill="1" applyBorder="1" applyAlignment="1">
      <alignment horizontal="center" vertical="center" wrapText="1"/>
    </xf>
    <xf numFmtId="43" fontId="15" fillId="7" borderId="47" xfId="1" applyFont="1" applyFill="1" applyBorder="1" applyAlignment="1">
      <alignment horizontal="center" vertical="center" wrapText="1"/>
    </xf>
    <xf numFmtId="0" fontId="17" fillId="7" borderId="48" xfId="3" applyFont="1" applyFill="1" applyBorder="1" applyAlignment="1">
      <alignment horizontal="center" vertical="center" wrapText="1"/>
    </xf>
    <xf numFmtId="43" fontId="15" fillId="10" borderId="47" xfId="1" applyFont="1" applyFill="1" applyBorder="1" applyAlignment="1">
      <alignment horizontal="center" vertical="center"/>
    </xf>
    <xf numFmtId="0" fontId="15" fillId="7" borderId="47" xfId="0" applyFont="1" applyFill="1" applyBorder="1" applyAlignment="1">
      <alignment horizontal="center" vertical="center"/>
    </xf>
    <xf numFmtId="0" fontId="15" fillId="14" borderId="4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165" fontId="16" fillId="15" borderId="8" xfId="0" quotePrefix="1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9" fontId="15" fillId="0" borderId="0" xfId="0" applyNumberFormat="1" applyFont="1" applyAlignment="1">
      <alignment horizontal="center"/>
    </xf>
    <xf numFmtId="43" fontId="15" fillId="0" borderId="0" xfId="0" applyNumberFormat="1" applyFont="1" applyAlignment="1">
      <alignment horizontal="center"/>
    </xf>
    <xf numFmtId="9" fontId="15" fillId="0" borderId="0" xfId="2" applyFont="1" applyAlignment="1">
      <alignment horizontal="center"/>
    </xf>
    <xf numFmtId="166" fontId="15" fillId="9" borderId="0" xfId="0" applyNumberFormat="1" applyFont="1" applyFill="1" applyAlignment="1">
      <alignment horizontal="center"/>
    </xf>
    <xf numFmtId="0" fontId="15" fillId="9" borderId="0" xfId="0" applyFont="1" applyFill="1" applyAlignment="1">
      <alignment horizontal="center"/>
    </xf>
    <xf numFmtId="2" fontId="15" fillId="9" borderId="0" xfId="0" applyNumberFormat="1" applyFont="1" applyFill="1" applyAlignment="1">
      <alignment horizontal="center"/>
    </xf>
    <xf numFmtId="9" fontId="15" fillId="9" borderId="0" xfId="0" applyNumberFormat="1" applyFont="1" applyFill="1" applyAlignment="1">
      <alignment horizontal="center"/>
    </xf>
    <xf numFmtId="164" fontId="18" fillId="5" borderId="8" xfId="0" applyNumberFormat="1" applyFont="1" applyFill="1" applyBorder="1" applyAlignment="1" applyProtection="1">
      <alignment horizontal="center" vertical="center" wrapText="1"/>
      <protection locked="0"/>
    </xf>
    <xf numFmtId="43" fontId="15" fillId="10" borderId="47" xfId="1" applyFont="1" applyFill="1" applyBorder="1" applyAlignment="1">
      <alignment horizontal="center" vertical="center" wrapText="1"/>
    </xf>
    <xf numFmtId="0" fontId="0" fillId="0" borderId="0" xfId="0" applyNumberFormat="1" applyFont="1"/>
    <xf numFmtId="0" fontId="0" fillId="0" borderId="0" xfId="0" applyNumberFormat="1"/>
    <xf numFmtId="0" fontId="0" fillId="0" borderId="8" xfId="0" applyNumberFormat="1" applyBorder="1"/>
    <xf numFmtId="0" fontId="19" fillId="0" borderId="8" xfId="0" applyNumberFormat="1" applyFont="1" applyBorder="1" applyAlignment="1">
      <alignment horizontal="center"/>
    </xf>
    <xf numFmtId="14" fontId="20" fillId="0" borderId="8" xfId="0" applyNumberFormat="1" applyFont="1" applyBorder="1"/>
    <xf numFmtId="49" fontId="0" fillId="0" borderId="8" xfId="0" applyNumberFormat="1" applyFont="1" applyBorder="1"/>
    <xf numFmtId="49" fontId="0" fillId="0" borderId="8" xfId="0" applyNumberFormat="1" applyBorder="1"/>
    <xf numFmtId="49" fontId="20" fillId="0" borderId="8" xfId="0" applyNumberFormat="1" applyFont="1" applyBorder="1"/>
    <xf numFmtId="2" fontId="20" fillId="0" borderId="8" xfId="0" applyNumberFormat="1" applyFont="1" applyBorder="1"/>
    <xf numFmtId="2" fontId="20" fillId="0" borderId="8" xfId="2" applyNumberFormat="1" applyFont="1" applyBorder="1"/>
    <xf numFmtId="2" fontId="0" fillId="0" borderId="8" xfId="0" applyNumberFormat="1" applyFont="1" applyBorder="1"/>
    <xf numFmtId="2" fontId="0" fillId="0" borderId="8" xfId="0" applyNumberFormat="1" applyBorder="1"/>
    <xf numFmtId="165" fontId="5" fillId="3" borderId="8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left" vertical="center" wrapText="1"/>
      <protection locked="0"/>
    </xf>
    <xf numFmtId="0" fontId="5" fillId="3" borderId="7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 wrapText="1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166" fontId="8" fillId="9" borderId="17" xfId="1" applyNumberFormat="1" applyFont="1" applyFill="1" applyBorder="1" applyAlignment="1" applyProtection="1">
      <alignment horizontal="left"/>
    </xf>
    <xf numFmtId="0" fontId="9" fillId="12" borderId="0" xfId="3" applyFont="1" applyFill="1" applyProtection="1">
      <protection locked="0"/>
    </xf>
    <xf numFmtId="0" fontId="8" fillId="12" borderId="0" xfId="3" applyFont="1" applyFill="1" applyProtection="1">
      <protection locked="0"/>
    </xf>
    <xf numFmtId="0" fontId="0" fillId="12" borderId="0" xfId="0" applyFill="1" applyProtection="1">
      <protection locked="0"/>
    </xf>
    <xf numFmtId="0" fontId="8" fillId="6" borderId="13" xfId="3" applyFont="1" applyFill="1" applyBorder="1" applyAlignment="1" applyProtection="1">
      <alignment horizontal="center" vertical="center" wrapText="1"/>
      <protection locked="0"/>
    </xf>
    <xf numFmtId="0" fontId="8" fillId="6" borderId="14" xfId="3" applyFont="1" applyFill="1" applyBorder="1" applyAlignment="1" applyProtection="1">
      <alignment horizontal="center" vertical="center" wrapText="1"/>
      <protection locked="0"/>
    </xf>
    <xf numFmtId="0" fontId="10" fillId="7" borderId="14" xfId="3" applyFont="1" applyFill="1" applyBorder="1" applyAlignment="1" applyProtection="1">
      <alignment horizontal="center" vertical="center" wrapText="1"/>
      <protection locked="0"/>
    </xf>
    <xf numFmtId="0" fontId="8" fillId="6" borderId="15" xfId="3" applyFont="1" applyFill="1" applyBorder="1" applyAlignment="1" applyProtection="1">
      <alignment horizontal="center" vertical="center" wrapText="1"/>
      <protection locked="0"/>
    </xf>
    <xf numFmtId="0" fontId="8" fillId="0" borderId="16" xfId="3" applyFont="1" applyBorder="1" applyProtection="1">
      <protection locked="0"/>
    </xf>
    <xf numFmtId="0" fontId="8" fillId="0" borderId="17" xfId="3" applyFont="1" applyBorder="1" applyProtection="1">
      <protection locked="0"/>
    </xf>
    <xf numFmtId="2" fontId="8" fillId="0" borderId="17" xfId="3" applyNumberFormat="1" applyFont="1" applyBorder="1" applyAlignment="1" applyProtection="1">
      <alignment horizontal="left"/>
      <protection locked="0"/>
    </xf>
    <xf numFmtId="2" fontId="8" fillId="8" borderId="17" xfId="1" applyNumberFormat="1" applyFont="1" applyFill="1" applyBorder="1" applyAlignment="1" applyProtection="1">
      <alignment horizontal="left"/>
      <protection locked="0"/>
    </xf>
    <xf numFmtId="49" fontId="8" fillId="0" borderId="18" xfId="1" applyNumberFormat="1" applyFont="1" applyBorder="1" applyAlignment="1" applyProtection="1">
      <alignment horizontal="left"/>
      <protection locked="0"/>
    </xf>
    <xf numFmtId="0" fontId="8" fillId="0" borderId="17" xfId="3" applyFont="1" applyBorder="1" applyAlignment="1" applyProtection="1">
      <alignment horizontal="left"/>
      <protection locked="0"/>
    </xf>
    <xf numFmtId="2" fontId="8" fillId="0" borderId="17" xfId="1" applyNumberFormat="1" applyFont="1" applyBorder="1" applyAlignment="1" applyProtection="1">
      <alignment horizontal="left"/>
      <protection locked="0"/>
    </xf>
    <xf numFmtId="9" fontId="8" fillId="0" borderId="17" xfId="2" applyFont="1" applyBorder="1" applyAlignment="1" applyProtection="1">
      <alignment horizontal="left"/>
      <protection locked="0"/>
    </xf>
    <xf numFmtId="2" fontId="8" fillId="0" borderId="18" xfId="1" applyNumberFormat="1" applyFont="1" applyBorder="1" applyAlignment="1" applyProtection="1">
      <alignment horizontal="left"/>
      <protection locked="0"/>
    </xf>
    <xf numFmtId="0" fontId="8" fillId="0" borderId="19" xfId="3" applyFont="1" applyBorder="1" applyAlignment="1" applyProtection="1">
      <alignment horizontal="left"/>
      <protection locked="0"/>
    </xf>
    <xf numFmtId="2" fontId="8" fillId="0" borderId="19" xfId="3" applyNumberFormat="1" applyFont="1" applyBorder="1" applyAlignment="1" applyProtection="1">
      <alignment horizontal="left"/>
      <protection locked="0"/>
    </xf>
    <xf numFmtId="2" fontId="8" fillId="0" borderId="19" xfId="1" applyNumberFormat="1" applyFont="1" applyBorder="1" applyAlignment="1" applyProtection="1">
      <alignment horizontal="left"/>
      <protection locked="0"/>
    </xf>
    <xf numFmtId="9" fontId="8" fillId="0" borderId="19" xfId="2" applyFont="1" applyBorder="1" applyAlignment="1" applyProtection="1">
      <alignment horizontal="left"/>
      <protection locked="0"/>
    </xf>
    <xf numFmtId="2" fontId="8" fillId="0" borderId="20" xfId="1" applyNumberFormat="1" applyFont="1" applyBorder="1" applyAlignment="1" applyProtection="1">
      <alignment horizontal="left"/>
      <protection locked="0"/>
    </xf>
    <xf numFmtId="0" fontId="0" fillId="12" borderId="21" xfId="0" applyFill="1" applyBorder="1" applyProtection="1">
      <protection locked="0"/>
    </xf>
    <xf numFmtId="0" fontId="10" fillId="12" borderId="21" xfId="3" applyFont="1" applyFill="1" applyBorder="1" applyAlignment="1" applyProtection="1">
      <alignment horizontal="right" vertical="center"/>
      <protection locked="0"/>
    </xf>
    <xf numFmtId="167" fontId="10" fillId="12" borderId="21" xfId="1" applyNumberFormat="1" applyFont="1" applyFill="1" applyBorder="1" applyProtection="1">
      <protection locked="0"/>
    </xf>
    <xf numFmtId="0" fontId="8" fillId="6" borderId="22" xfId="3" applyFont="1" applyFill="1" applyBorder="1" applyAlignment="1" applyProtection="1">
      <alignment horizontal="center" vertical="center" wrapText="1"/>
      <protection locked="0"/>
    </xf>
    <xf numFmtId="0" fontId="8" fillId="10" borderId="23" xfId="3" applyFont="1" applyFill="1" applyBorder="1" applyAlignment="1" applyProtection="1">
      <alignment horizontal="center" vertical="center" wrapText="1"/>
      <protection locked="0"/>
    </xf>
    <xf numFmtId="0" fontId="8" fillId="6" borderId="23" xfId="3" applyFont="1" applyFill="1" applyBorder="1" applyAlignment="1" applyProtection="1">
      <alignment horizontal="center" vertical="center" wrapText="1"/>
      <protection locked="0"/>
    </xf>
    <xf numFmtId="0" fontId="10" fillId="7" borderId="23" xfId="3" applyFont="1" applyFill="1" applyBorder="1" applyAlignment="1" applyProtection="1">
      <alignment horizontal="center" vertical="center" wrapText="1"/>
      <protection locked="0"/>
    </xf>
    <xf numFmtId="0" fontId="8" fillId="0" borderId="17" xfId="3" applyFont="1" applyFill="1" applyBorder="1" applyAlignment="1" applyProtection="1">
      <alignment horizontal="left"/>
      <protection locked="0"/>
    </xf>
    <xf numFmtId="166" fontId="8" fillId="10" borderId="17" xfId="1" applyNumberFormat="1" applyFont="1" applyFill="1" applyBorder="1" applyAlignment="1" applyProtection="1">
      <alignment horizontal="left"/>
      <protection locked="0"/>
    </xf>
    <xf numFmtId="9" fontId="8" fillId="0" borderId="17" xfId="2" applyFont="1" applyFill="1" applyBorder="1" applyAlignment="1" applyProtection="1">
      <alignment horizontal="left"/>
      <protection locked="0"/>
    </xf>
    <xf numFmtId="0" fontId="8" fillId="0" borderId="24" xfId="3" applyFont="1" applyBorder="1" applyProtection="1">
      <protection locked="0"/>
    </xf>
    <xf numFmtId="0" fontId="8" fillId="0" borderId="19" xfId="3" applyFont="1" applyFill="1" applyBorder="1" applyAlignment="1" applyProtection="1">
      <alignment horizontal="left"/>
      <protection locked="0"/>
    </xf>
    <xf numFmtId="49" fontId="8" fillId="0" borderId="20" xfId="1" applyNumberFormat="1" applyFont="1" applyBorder="1" applyAlignment="1" applyProtection="1">
      <alignment horizontal="left"/>
      <protection locked="0"/>
    </xf>
    <xf numFmtId="0" fontId="0" fillId="12" borderId="0" xfId="0" applyFill="1" applyBorder="1" applyProtection="1">
      <protection locked="0"/>
    </xf>
    <xf numFmtId="0" fontId="10" fillId="12" borderId="25" xfId="3" applyFont="1" applyFill="1" applyBorder="1" applyProtection="1">
      <protection locked="0"/>
    </xf>
    <xf numFmtId="0" fontId="0" fillId="12" borderId="25" xfId="0" applyFill="1" applyBorder="1" applyProtection="1">
      <protection locked="0"/>
    </xf>
    <xf numFmtId="0" fontId="10" fillId="12" borderId="25" xfId="3" applyFont="1" applyFill="1" applyBorder="1" applyAlignment="1" applyProtection="1">
      <alignment horizontal="right" vertical="center"/>
      <protection locked="0"/>
    </xf>
    <xf numFmtId="167" fontId="8" fillId="0" borderId="17" xfId="1" applyNumberFormat="1" applyFont="1" applyBorder="1" applyAlignment="1" applyProtection="1">
      <alignment horizontal="left"/>
      <protection locked="0"/>
    </xf>
    <xf numFmtId="0" fontId="8" fillId="0" borderId="26" xfId="3" applyFont="1" applyBorder="1" applyAlignment="1" applyProtection="1">
      <alignment horizontal="left"/>
      <protection locked="0"/>
    </xf>
    <xf numFmtId="0" fontId="8" fillId="0" borderId="26" xfId="3" applyFont="1" applyFill="1" applyBorder="1" applyAlignment="1" applyProtection="1">
      <alignment horizontal="left"/>
      <protection locked="0"/>
    </xf>
    <xf numFmtId="167" fontId="8" fillId="0" borderId="26" xfId="1" applyNumberFormat="1" applyFont="1" applyBorder="1" applyAlignment="1" applyProtection="1">
      <alignment horizontal="left"/>
      <protection locked="0"/>
    </xf>
    <xf numFmtId="9" fontId="8" fillId="0" borderId="26" xfId="2" applyFont="1" applyBorder="1" applyAlignment="1" applyProtection="1">
      <alignment horizontal="left"/>
      <protection locked="0"/>
    </xf>
    <xf numFmtId="166" fontId="8" fillId="10" borderId="26" xfId="1" applyNumberFormat="1" applyFont="1" applyFill="1" applyBorder="1" applyAlignment="1" applyProtection="1">
      <alignment horizontal="left"/>
      <protection locked="0"/>
    </xf>
    <xf numFmtId="49" fontId="8" fillId="0" borderId="27" xfId="1" applyNumberFormat="1" applyFont="1" applyBorder="1" applyAlignment="1" applyProtection="1">
      <alignment horizontal="left"/>
      <protection locked="0"/>
    </xf>
    <xf numFmtId="167" fontId="8" fillId="0" borderId="19" xfId="1" applyNumberFormat="1" applyFont="1" applyBorder="1" applyAlignment="1" applyProtection="1">
      <alignment horizontal="left"/>
      <protection locked="0"/>
    </xf>
    <xf numFmtId="166" fontId="8" fillId="10" borderId="19" xfId="1" applyNumberFormat="1" applyFont="1" applyFill="1" applyBorder="1" applyAlignment="1" applyProtection="1">
      <alignment horizontal="left"/>
      <protection locked="0"/>
    </xf>
    <xf numFmtId="0" fontId="8" fillId="12" borderId="0" xfId="3" applyFont="1" applyFill="1" applyBorder="1" applyProtection="1">
      <protection locked="0"/>
    </xf>
    <xf numFmtId="167" fontId="8" fillId="12" borderId="0" xfId="1" applyNumberFormat="1" applyFont="1" applyFill="1" applyBorder="1" applyProtection="1">
      <protection locked="0"/>
    </xf>
    <xf numFmtId="49" fontId="8" fillId="12" borderId="0" xfId="1" applyNumberFormat="1" applyFont="1" applyFill="1" applyBorder="1" applyAlignment="1" applyProtection="1">
      <alignment horizontal="center"/>
      <protection locked="0"/>
    </xf>
    <xf numFmtId="0" fontId="10" fillId="12" borderId="21" xfId="3" applyFont="1" applyFill="1" applyBorder="1" applyProtection="1">
      <protection locked="0"/>
    </xf>
    <xf numFmtId="167" fontId="10" fillId="12" borderId="21" xfId="1" applyNumberFormat="1" applyFont="1" applyFill="1" applyBorder="1" applyProtection="1"/>
    <xf numFmtId="0" fontId="10" fillId="12" borderId="0" xfId="3" applyFont="1" applyFill="1" applyProtection="1">
      <protection locked="0"/>
    </xf>
    <xf numFmtId="0" fontId="8" fillId="6" borderId="13" xfId="3" applyFont="1" applyFill="1" applyBorder="1" applyAlignment="1" applyProtection="1">
      <alignment horizontal="right" vertical="center" wrapText="1"/>
      <protection locked="0"/>
    </xf>
    <xf numFmtId="0" fontId="8" fillId="6" borderId="28" xfId="3" applyFont="1" applyFill="1" applyBorder="1" applyAlignment="1" applyProtection="1">
      <alignment horizontal="center" vertical="center" wrapText="1"/>
      <protection locked="0"/>
    </xf>
    <xf numFmtId="0" fontId="8" fillId="0" borderId="18" xfId="3" applyFont="1" applyBorder="1" applyAlignment="1" applyProtection="1">
      <alignment horizontal="left"/>
      <protection locked="0"/>
    </xf>
    <xf numFmtId="167" fontId="8" fillId="0" borderId="29" xfId="1" applyNumberFormat="1" applyFont="1" applyBorder="1" applyAlignment="1" applyProtection="1">
      <alignment horizontal="left"/>
      <protection locked="0"/>
    </xf>
    <xf numFmtId="0" fontId="8" fillId="0" borderId="27" xfId="3" applyFont="1" applyBorder="1" applyAlignment="1" applyProtection="1">
      <alignment horizontal="left"/>
      <protection locked="0"/>
    </xf>
    <xf numFmtId="167" fontId="8" fillId="0" borderId="30" xfId="1" applyNumberFormat="1" applyFont="1" applyBorder="1" applyAlignment="1" applyProtection="1">
      <alignment horizontal="left"/>
      <protection locked="0"/>
    </xf>
    <xf numFmtId="0" fontId="8" fillId="0" borderId="20" xfId="3" applyFont="1" applyBorder="1" applyAlignment="1" applyProtection="1">
      <alignment horizontal="left"/>
      <protection locked="0"/>
    </xf>
    <xf numFmtId="167" fontId="8" fillId="0" borderId="31" xfId="1" applyNumberFormat="1" applyFont="1" applyBorder="1" applyAlignment="1" applyProtection="1">
      <alignment horizontal="left"/>
      <protection locked="0"/>
    </xf>
    <xf numFmtId="167" fontId="8" fillId="12" borderId="0" xfId="1" applyNumberFormat="1" applyFont="1" applyFill="1" applyBorder="1" applyAlignment="1" applyProtection="1">
      <alignment horizontal="right"/>
      <protection locked="0"/>
    </xf>
    <xf numFmtId="0" fontId="8" fillId="12" borderId="21" xfId="3" applyFont="1" applyFill="1" applyBorder="1" applyProtection="1">
      <protection locked="0"/>
    </xf>
    <xf numFmtId="167" fontId="8" fillId="12" borderId="21" xfId="1" applyNumberFormat="1" applyFont="1" applyFill="1" applyBorder="1" applyProtection="1">
      <protection locked="0"/>
    </xf>
    <xf numFmtId="167" fontId="8" fillId="12" borderId="32" xfId="1" applyNumberFormat="1" applyFont="1" applyFill="1" applyBorder="1" applyProtection="1">
      <protection locked="0"/>
    </xf>
    <xf numFmtId="168" fontId="8" fillId="12" borderId="0" xfId="1" applyNumberFormat="1" applyFont="1" applyFill="1" applyProtection="1">
      <protection locked="0"/>
    </xf>
    <xf numFmtId="168" fontId="8" fillId="12" borderId="21" xfId="1" applyNumberFormat="1" applyFont="1" applyFill="1" applyBorder="1" applyProtection="1">
      <protection locked="0"/>
    </xf>
    <xf numFmtId="0" fontId="11" fillId="12" borderId="0" xfId="3" applyFont="1" applyFill="1" applyProtection="1">
      <protection locked="0"/>
    </xf>
    <xf numFmtId="0" fontId="12" fillId="12" borderId="0" xfId="3" applyFont="1" applyFill="1" applyProtection="1">
      <protection locked="0"/>
    </xf>
    <xf numFmtId="169" fontId="8" fillId="12" borderId="21" xfId="3" applyNumberFormat="1" applyFont="1" applyFill="1" applyBorder="1" applyProtection="1">
      <protection locked="0"/>
    </xf>
    <xf numFmtId="2" fontId="8" fillId="12" borderId="21" xfId="3" applyNumberFormat="1" applyFont="1" applyFill="1" applyBorder="1" applyProtection="1">
      <protection locked="0"/>
    </xf>
    <xf numFmtId="0" fontId="10" fillId="12" borderId="21" xfId="3" applyFont="1" applyFill="1" applyBorder="1" applyAlignment="1" applyProtection="1">
      <alignment horizontal="right"/>
      <protection locked="0"/>
    </xf>
    <xf numFmtId="167" fontId="10" fillId="12" borderId="21" xfId="3" applyNumberFormat="1" applyFont="1" applyFill="1" applyBorder="1" applyProtection="1">
      <protection locked="0"/>
    </xf>
    <xf numFmtId="0" fontId="0" fillId="17" borderId="33" xfId="0" applyFill="1" applyBorder="1" applyProtection="1">
      <protection locked="0"/>
    </xf>
    <xf numFmtId="0" fontId="0" fillId="17" borderId="34" xfId="0" applyFill="1" applyBorder="1" applyProtection="1">
      <protection locked="0"/>
    </xf>
    <xf numFmtId="0" fontId="10" fillId="17" borderId="34" xfId="3" applyFont="1" applyFill="1" applyBorder="1" applyAlignment="1" applyProtection="1">
      <alignment horizontal="right"/>
      <protection locked="0"/>
    </xf>
    <xf numFmtId="170" fontId="10" fillId="17" borderId="35" xfId="3" applyNumberFormat="1" applyFont="1" applyFill="1" applyBorder="1" applyProtection="1">
      <protection locked="0"/>
    </xf>
    <xf numFmtId="0" fontId="0" fillId="17" borderId="36" xfId="0" applyFill="1" applyBorder="1" applyProtection="1">
      <protection locked="0"/>
    </xf>
    <xf numFmtId="0" fontId="0" fillId="17" borderId="0" xfId="0" applyFill="1" applyBorder="1" applyProtection="1">
      <protection locked="0"/>
    </xf>
    <xf numFmtId="0" fontId="0" fillId="17" borderId="37" xfId="0" applyFill="1" applyBorder="1" applyProtection="1">
      <protection locked="0"/>
    </xf>
    <xf numFmtId="0" fontId="10" fillId="17" borderId="0" xfId="3" applyFont="1" applyFill="1" applyBorder="1" applyAlignment="1" applyProtection="1">
      <alignment horizontal="right"/>
      <protection locked="0"/>
    </xf>
    <xf numFmtId="43" fontId="14" fillId="17" borderId="37" xfId="0" applyNumberFormat="1" applyFont="1" applyFill="1" applyBorder="1" applyProtection="1">
      <protection locked="0"/>
    </xf>
    <xf numFmtId="0" fontId="14" fillId="17" borderId="0" xfId="0" applyFont="1" applyFill="1" applyBorder="1" applyProtection="1">
      <protection locked="0"/>
    </xf>
    <xf numFmtId="0" fontId="14" fillId="17" borderId="37" xfId="0" applyFont="1" applyFill="1" applyBorder="1" applyProtection="1">
      <protection locked="0"/>
    </xf>
    <xf numFmtId="0" fontId="10" fillId="12" borderId="0" xfId="3" applyFont="1" applyFill="1" applyBorder="1" applyAlignment="1" applyProtection="1">
      <alignment horizontal="right" vertical="center"/>
      <protection locked="0"/>
    </xf>
    <xf numFmtId="169" fontId="0" fillId="12" borderId="0" xfId="0" applyNumberFormat="1" applyFill="1" applyProtection="1">
      <protection locked="0"/>
    </xf>
    <xf numFmtId="0" fontId="14" fillId="17" borderId="36" xfId="0" applyFont="1" applyFill="1" applyBorder="1" applyProtection="1">
      <protection locked="0"/>
    </xf>
    <xf numFmtId="0" fontId="2" fillId="12" borderId="0" xfId="0" applyFont="1" applyFill="1" applyProtection="1">
      <protection locked="0"/>
    </xf>
    <xf numFmtId="0" fontId="14" fillId="17" borderId="38" xfId="0" applyFont="1" applyFill="1" applyBorder="1" applyProtection="1">
      <protection locked="0"/>
    </xf>
    <xf numFmtId="0" fontId="14" fillId="17" borderId="21" xfId="0" applyFont="1" applyFill="1" applyBorder="1" applyProtection="1">
      <protection locked="0"/>
    </xf>
    <xf numFmtId="0" fontId="14" fillId="17" borderId="21" xfId="0" applyFont="1" applyFill="1" applyBorder="1" applyAlignment="1" applyProtection="1">
      <alignment horizontal="right"/>
      <protection locked="0"/>
    </xf>
    <xf numFmtId="171" fontId="14" fillId="17" borderId="39" xfId="0" applyNumberFormat="1" applyFont="1" applyFill="1" applyBorder="1" applyProtection="1">
      <protection locked="0"/>
    </xf>
    <xf numFmtId="166" fontId="8" fillId="8" borderId="17" xfId="3" applyNumberFormat="1" applyFont="1" applyFill="1" applyBorder="1" applyAlignment="1" applyProtection="1">
      <alignment horizontal="left"/>
    </xf>
    <xf numFmtId="166" fontId="8" fillId="8" borderId="17" xfId="1" applyNumberFormat="1" applyFont="1" applyFill="1" applyBorder="1" applyAlignment="1" applyProtection="1">
      <alignment horizontal="left"/>
    </xf>
    <xf numFmtId="166" fontId="8" fillId="10" borderId="17" xfId="1" applyNumberFormat="1" applyFont="1" applyFill="1" applyBorder="1" applyAlignment="1" applyProtection="1">
      <alignment horizontal="left"/>
    </xf>
    <xf numFmtId="167" fontId="10" fillId="12" borderId="25" xfId="1" applyNumberFormat="1" applyFont="1" applyFill="1" applyBorder="1" applyProtection="1"/>
    <xf numFmtId="166" fontId="8" fillId="10" borderId="17" xfId="3" applyNumberFormat="1" applyFont="1" applyFill="1" applyBorder="1" applyAlignment="1" applyProtection="1">
      <alignment horizontal="left"/>
    </xf>
    <xf numFmtId="167" fontId="8" fillId="12" borderId="21" xfId="1" applyNumberFormat="1" applyFont="1" applyFill="1" applyBorder="1" applyProtection="1"/>
    <xf numFmtId="0" fontId="20" fillId="0" borderId="8" xfId="0" applyNumberFormat="1" applyFont="1" applyBorder="1"/>
    <xf numFmtId="0" fontId="5" fillId="3" borderId="8" xfId="0" applyFont="1" applyFill="1" applyBorder="1" applyAlignment="1" applyProtection="1">
      <alignment horizontal="center" vertical="center"/>
      <protection locked="0"/>
    </xf>
    <xf numFmtId="2" fontId="8" fillId="8" borderId="19" xfId="1" applyNumberFormat="1" applyFont="1" applyFill="1" applyBorder="1" applyAlignment="1" applyProtection="1">
      <alignment horizontal="left"/>
      <protection locked="0"/>
    </xf>
    <xf numFmtId="166" fontId="8" fillId="9" borderId="19" xfId="1" applyNumberFormat="1" applyFont="1" applyFill="1" applyBorder="1" applyAlignment="1" applyProtection="1">
      <alignment horizontal="left"/>
    </xf>
    <xf numFmtId="166" fontId="8" fillId="8" borderId="19" xfId="3" applyNumberFormat="1" applyFont="1" applyFill="1" applyBorder="1" applyAlignment="1" applyProtection="1">
      <alignment horizontal="left"/>
    </xf>
    <xf numFmtId="166" fontId="8" fillId="0" borderId="17" xfId="3" applyNumberFormat="1" applyFont="1" applyBorder="1" applyAlignment="1" applyProtection="1">
      <alignment horizontal="left"/>
      <protection locked="0"/>
    </xf>
    <xf numFmtId="166" fontId="8" fillId="0" borderId="17" xfId="1" applyNumberFormat="1" applyFont="1" applyBorder="1" applyAlignment="1" applyProtection="1">
      <alignment horizontal="left"/>
      <protection locked="0"/>
    </xf>
    <xf numFmtId="165" fontId="5" fillId="3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18" xfId="1" applyNumberFormat="1" applyFont="1" applyBorder="1" applyAlignment="1" applyProtection="1">
      <alignment horizontal="left"/>
      <protection locked="0"/>
    </xf>
    <xf numFmtId="0" fontId="8" fillId="0" borderId="17" xfId="3" applyNumberFormat="1" applyFont="1" applyBorder="1" applyAlignment="1" applyProtection="1">
      <alignment horizontal="left"/>
      <protection locked="0"/>
    </xf>
    <xf numFmtId="172" fontId="20" fillId="0" borderId="8" xfId="0" applyNumberFormat="1" applyFont="1" applyBorder="1"/>
    <xf numFmtId="172" fontId="5" fillId="3" borderId="8" xfId="0" applyNumberFormat="1" applyFont="1" applyFill="1" applyBorder="1" applyAlignment="1" applyProtection="1">
      <alignment horizontal="left" vertical="center" wrapText="1"/>
      <protection locked="0"/>
    </xf>
    <xf numFmtId="0" fontId="13" fillId="12" borderId="33" xfId="3" applyFont="1" applyFill="1" applyBorder="1" applyAlignment="1" applyProtection="1">
      <alignment horizontal="left" vertical="justify" wrapText="1"/>
      <protection locked="0"/>
    </xf>
    <xf numFmtId="0" fontId="13" fillId="12" borderId="34" xfId="3" applyFont="1" applyFill="1" applyBorder="1" applyAlignment="1" applyProtection="1">
      <alignment horizontal="left" vertical="justify" wrapText="1"/>
      <protection locked="0"/>
    </xf>
    <xf numFmtId="0" fontId="13" fillId="12" borderId="35" xfId="3" applyFont="1" applyFill="1" applyBorder="1" applyAlignment="1" applyProtection="1">
      <alignment horizontal="left" vertical="justify" wrapText="1"/>
      <protection locked="0"/>
    </xf>
    <xf numFmtId="0" fontId="13" fillId="12" borderId="36" xfId="3" applyFont="1" applyFill="1" applyBorder="1" applyAlignment="1" applyProtection="1">
      <alignment horizontal="left" vertical="justify" wrapText="1"/>
      <protection locked="0"/>
    </xf>
    <xf numFmtId="0" fontId="13" fillId="12" borderId="0" xfId="3" applyFont="1" applyFill="1" applyBorder="1" applyAlignment="1" applyProtection="1">
      <alignment horizontal="left" vertical="justify" wrapText="1"/>
      <protection locked="0"/>
    </xf>
    <xf numFmtId="0" fontId="13" fillId="12" borderId="37" xfId="3" applyFont="1" applyFill="1" applyBorder="1" applyAlignment="1" applyProtection="1">
      <alignment horizontal="left" vertical="justify" wrapText="1"/>
      <protection locked="0"/>
    </xf>
    <xf numFmtId="0" fontId="13" fillId="12" borderId="38" xfId="3" applyFont="1" applyFill="1" applyBorder="1" applyAlignment="1" applyProtection="1">
      <alignment horizontal="left" vertical="justify" wrapText="1"/>
      <protection locked="0"/>
    </xf>
    <xf numFmtId="0" fontId="13" fillId="12" borderId="21" xfId="3" applyFont="1" applyFill="1" applyBorder="1" applyAlignment="1" applyProtection="1">
      <alignment horizontal="left" vertical="justify" wrapText="1"/>
      <protection locked="0"/>
    </xf>
    <xf numFmtId="0" fontId="13" fillId="12" borderId="39" xfId="3" applyFont="1" applyFill="1" applyBorder="1" applyAlignment="1" applyProtection="1">
      <alignment horizontal="left" vertical="justify" wrapText="1"/>
      <protection locked="0"/>
    </xf>
    <xf numFmtId="165" fontId="5" fillId="3" borderId="8" xfId="0" applyNumberFormat="1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left" vertical="top" wrapText="1"/>
      <protection locked="0"/>
    </xf>
    <xf numFmtId="0" fontId="5" fillId="3" borderId="2" xfId="0" applyFont="1" applyFill="1" applyBorder="1" applyAlignment="1" applyProtection="1">
      <alignment horizontal="left" vertical="top"/>
      <protection locked="0"/>
    </xf>
    <xf numFmtId="0" fontId="5" fillId="3" borderId="3" xfId="0" applyFont="1" applyFill="1" applyBorder="1" applyAlignment="1" applyProtection="1">
      <alignment horizontal="left"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0" fontId="5" fillId="3" borderId="0" xfId="0" applyFont="1" applyFill="1" applyBorder="1" applyAlignment="1" applyProtection="1">
      <alignment horizontal="left" vertical="top"/>
      <protection locked="0"/>
    </xf>
    <xf numFmtId="0" fontId="5" fillId="3" borderId="5" xfId="0" applyFont="1" applyFill="1" applyBorder="1" applyAlignment="1" applyProtection="1">
      <alignment horizontal="left" vertical="top"/>
      <protection locked="0"/>
    </xf>
    <xf numFmtId="0" fontId="5" fillId="3" borderId="9" xfId="0" applyFont="1" applyFill="1" applyBorder="1" applyAlignment="1" applyProtection="1">
      <alignment horizontal="left" vertical="top"/>
      <protection locked="0"/>
    </xf>
    <xf numFmtId="0" fontId="5" fillId="3" borderId="10" xfId="0" applyFont="1" applyFill="1" applyBorder="1" applyAlignment="1" applyProtection="1">
      <alignment horizontal="left" vertical="top"/>
      <protection locked="0"/>
    </xf>
    <xf numFmtId="0" fontId="5" fillId="3" borderId="11" xfId="0" applyFont="1" applyFill="1" applyBorder="1" applyAlignment="1" applyProtection="1">
      <alignment horizontal="left" vertical="top"/>
      <protection locked="0"/>
    </xf>
    <xf numFmtId="0" fontId="5" fillId="2" borderId="4" xfId="0" applyFont="1" applyFill="1" applyBorder="1" applyAlignment="1" applyProtection="1">
      <alignment horizontal="left" vertical="center" wrapText="1"/>
      <protection locked="0"/>
    </xf>
    <xf numFmtId="0" fontId="5" fillId="2" borderId="5" xfId="0" applyFont="1" applyFill="1" applyBorder="1" applyAlignment="1" applyProtection="1">
      <alignment horizontal="left" vertical="center" wrapText="1"/>
      <protection locked="0"/>
    </xf>
    <xf numFmtId="0" fontId="5" fillId="3" borderId="6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horizontal="left" vertical="center" wrapText="1"/>
      <protection locked="0"/>
    </xf>
    <xf numFmtId="165" fontId="5" fillId="3" borderId="12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Font="1" applyFill="1" applyBorder="1" applyAlignment="1" applyProtection="1">
      <alignment horizontal="left" wrapText="1"/>
      <protection locked="0"/>
    </xf>
    <xf numFmtId="0" fontId="5" fillId="2" borderId="5" xfId="0" applyFont="1" applyFill="1" applyBorder="1" applyAlignment="1" applyProtection="1">
      <alignment horizontal="left"/>
      <protection locked="0"/>
    </xf>
    <xf numFmtId="0" fontId="3" fillId="13" borderId="0" xfId="0" applyFont="1" applyFill="1" applyBorder="1" applyAlignment="1" applyProtection="1">
      <alignment horizontal="center" vertical="center" wrapText="1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49" fontId="5" fillId="3" borderId="6" xfId="0" applyNumberFormat="1" applyFont="1" applyFill="1" applyBorder="1" applyAlignment="1" applyProtection="1">
      <alignment horizontal="left" vertical="center"/>
      <protection locked="0"/>
    </xf>
    <xf numFmtId="49" fontId="5" fillId="3" borderId="7" xfId="0" applyNumberFormat="1" applyFont="1" applyFill="1" applyBorder="1" applyAlignment="1" applyProtection="1">
      <alignment horizontal="left" vertical="center"/>
      <protection locked="0"/>
    </xf>
    <xf numFmtId="0" fontId="5" fillId="3" borderId="8" xfId="0" applyFont="1" applyFill="1" applyBorder="1" applyAlignment="1" applyProtection="1">
      <alignment horizontal="center" vertical="center"/>
      <protection locked="0"/>
    </xf>
    <xf numFmtId="0" fontId="0" fillId="0" borderId="0" xfId="0" applyNumberFormat="1" applyFont="1" applyAlignment="1">
      <alignment horizontal="center"/>
    </xf>
    <xf numFmtId="0" fontId="16" fillId="0" borderId="43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Percent" xfId="2" builtinId="5"/>
    <cellStyle name="Standard_QAF-Übersicht" xfId="3" xr:uid="{1E737762-F09F-4F81-85FE-ED0CC61B49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718457</xdr:colOff>
      <xdr:row>0</xdr:row>
      <xdr:rowOff>6350</xdr:rowOff>
    </xdr:from>
    <xdr:to>
      <xdr:col>16</xdr:col>
      <xdr:colOff>0</xdr:colOff>
      <xdr:row>2</xdr:row>
      <xdr:rowOff>165100</xdr:rowOff>
    </xdr:to>
    <xdr:pic>
      <xdr:nvPicPr>
        <xdr:cNvPr id="2" name="Picture 46" descr="label2">
          <a:extLst>
            <a:ext uri="{FF2B5EF4-FFF2-40B4-BE49-F238E27FC236}">
              <a16:creationId xmlns:a16="http://schemas.microsoft.com/office/drawing/2014/main" id="{D8D27C1C-6D4C-40D5-A7B7-2BF106868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2" t="4706" r="51176" b="64999"/>
        <a:stretch>
          <a:fillRect/>
        </a:stretch>
      </xdr:blipFill>
      <xdr:spPr bwMode="auto">
        <a:xfrm>
          <a:off x="11500757" y="6350"/>
          <a:ext cx="1186543" cy="524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102"/>
  <sheetViews>
    <sheetView tabSelected="1" zoomScaleNormal="100" workbookViewId="0">
      <selection activeCell="H33" sqref="H33"/>
    </sheetView>
  </sheetViews>
  <sheetFormatPr defaultRowHeight="15"/>
  <cols>
    <col min="1" max="1" width="1.140625" customWidth="1"/>
    <col min="2" max="2" width="4.5703125" customWidth="1"/>
    <col min="3" max="3" width="15.28515625" customWidth="1"/>
    <col min="4" max="4" width="11.140625" customWidth="1"/>
    <col min="5" max="12" width="12.7109375" customWidth="1"/>
    <col min="13" max="13" width="11.28515625" customWidth="1"/>
    <col min="14" max="14" width="11.7109375" customWidth="1"/>
    <col min="15" max="15" width="15.7109375" customWidth="1"/>
    <col min="16" max="16" width="12.140625" customWidth="1"/>
    <col min="17" max="17" width="15.7109375" bestFit="1" customWidth="1"/>
    <col min="52" max="52" width="8.85546875" customWidth="1"/>
    <col min="257" max="257" width="1.140625" customWidth="1"/>
    <col min="258" max="258" width="4.5703125" customWidth="1"/>
    <col min="259" max="259" width="19.5703125" customWidth="1"/>
    <col min="260" max="260" width="10.140625" customWidth="1"/>
    <col min="261" max="271" width="12.7109375" customWidth="1"/>
    <col min="272" max="272" width="12.140625" customWidth="1"/>
    <col min="273" max="273" width="15.7109375" bestFit="1" customWidth="1"/>
    <col min="513" max="513" width="1.140625" customWidth="1"/>
    <col min="514" max="514" width="4.5703125" customWidth="1"/>
    <col min="515" max="515" width="19.5703125" customWidth="1"/>
    <col min="516" max="516" width="10.140625" customWidth="1"/>
    <col min="517" max="527" width="12.7109375" customWidth="1"/>
    <col min="528" max="528" width="12.140625" customWidth="1"/>
    <col min="529" max="529" width="15.7109375" bestFit="1" customWidth="1"/>
    <col min="769" max="769" width="1.140625" customWidth="1"/>
    <col min="770" max="770" width="4.5703125" customWidth="1"/>
    <col min="771" max="771" width="19.5703125" customWidth="1"/>
    <col min="772" max="772" width="10.140625" customWidth="1"/>
    <col min="773" max="783" width="12.7109375" customWidth="1"/>
    <col min="784" max="784" width="12.140625" customWidth="1"/>
    <col min="785" max="785" width="15.7109375" bestFit="1" customWidth="1"/>
    <col min="1025" max="1025" width="1.140625" customWidth="1"/>
    <col min="1026" max="1026" width="4.5703125" customWidth="1"/>
    <col min="1027" max="1027" width="19.5703125" customWidth="1"/>
    <col min="1028" max="1028" width="10.140625" customWidth="1"/>
    <col min="1029" max="1039" width="12.7109375" customWidth="1"/>
    <col min="1040" max="1040" width="12.140625" customWidth="1"/>
    <col min="1041" max="1041" width="15.7109375" bestFit="1" customWidth="1"/>
    <col min="1281" max="1281" width="1.140625" customWidth="1"/>
    <col min="1282" max="1282" width="4.5703125" customWidth="1"/>
    <col min="1283" max="1283" width="19.5703125" customWidth="1"/>
    <col min="1284" max="1284" width="10.140625" customWidth="1"/>
    <col min="1285" max="1295" width="12.7109375" customWidth="1"/>
    <col min="1296" max="1296" width="12.140625" customWidth="1"/>
    <col min="1297" max="1297" width="15.7109375" bestFit="1" customWidth="1"/>
    <col min="1537" max="1537" width="1.140625" customWidth="1"/>
    <col min="1538" max="1538" width="4.5703125" customWidth="1"/>
    <col min="1539" max="1539" width="19.5703125" customWidth="1"/>
    <col min="1540" max="1540" width="10.140625" customWidth="1"/>
    <col min="1541" max="1551" width="12.7109375" customWidth="1"/>
    <col min="1552" max="1552" width="12.140625" customWidth="1"/>
    <col min="1553" max="1553" width="15.7109375" bestFit="1" customWidth="1"/>
    <col min="1793" max="1793" width="1.140625" customWidth="1"/>
    <col min="1794" max="1794" width="4.5703125" customWidth="1"/>
    <col min="1795" max="1795" width="19.5703125" customWidth="1"/>
    <col min="1796" max="1796" width="10.140625" customWidth="1"/>
    <col min="1797" max="1807" width="12.7109375" customWidth="1"/>
    <col min="1808" max="1808" width="12.140625" customWidth="1"/>
    <col min="1809" max="1809" width="15.7109375" bestFit="1" customWidth="1"/>
    <col min="2049" max="2049" width="1.140625" customWidth="1"/>
    <col min="2050" max="2050" width="4.5703125" customWidth="1"/>
    <col min="2051" max="2051" width="19.5703125" customWidth="1"/>
    <col min="2052" max="2052" width="10.140625" customWidth="1"/>
    <col min="2053" max="2063" width="12.7109375" customWidth="1"/>
    <col min="2064" max="2064" width="12.140625" customWidth="1"/>
    <col min="2065" max="2065" width="15.7109375" bestFit="1" customWidth="1"/>
    <col min="2305" max="2305" width="1.140625" customWidth="1"/>
    <col min="2306" max="2306" width="4.5703125" customWidth="1"/>
    <col min="2307" max="2307" width="19.5703125" customWidth="1"/>
    <col min="2308" max="2308" width="10.140625" customWidth="1"/>
    <col min="2309" max="2319" width="12.7109375" customWidth="1"/>
    <col min="2320" max="2320" width="12.140625" customWidth="1"/>
    <col min="2321" max="2321" width="15.7109375" bestFit="1" customWidth="1"/>
    <col min="2561" max="2561" width="1.140625" customWidth="1"/>
    <col min="2562" max="2562" width="4.5703125" customWidth="1"/>
    <col min="2563" max="2563" width="19.5703125" customWidth="1"/>
    <col min="2564" max="2564" width="10.140625" customWidth="1"/>
    <col min="2565" max="2575" width="12.7109375" customWidth="1"/>
    <col min="2576" max="2576" width="12.140625" customWidth="1"/>
    <col min="2577" max="2577" width="15.7109375" bestFit="1" customWidth="1"/>
    <col min="2817" max="2817" width="1.140625" customWidth="1"/>
    <col min="2818" max="2818" width="4.5703125" customWidth="1"/>
    <col min="2819" max="2819" width="19.5703125" customWidth="1"/>
    <col min="2820" max="2820" width="10.140625" customWidth="1"/>
    <col min="2821" max="2831" width="12.7109375" customWidth="1"/>
    <col min="2832" max="2832" width="12.140625" customWidth="1"/>
    <col min="2833" max="2833" width="15.7109375" bestFit="1" customWidth="1"/>
    <col min="3073" max="3073" width="1.140625" customWidth="1"/>
    <col min="3074" max="3074" width="4.5703125" customWidth="1"/>
    <col min="3075" max="3075" width="19.5703125" customWidth="1"/>
    <col min="3076" max="3076" width="10.140625" customWidth="1"/>
    <col min="3077" max="3087" width="12.7109375" customWidth="1"/>
    <col min="3088" max="3088" width="12.140625" customWidth="1"/>
    <col min="3089" max="3089" width="15.7109375" bestFit="1" customWidth="1"/>
    <col min="3329" max="3329" width="1.140625" customWidth="1"/>
    <col min="3330" max="3330" width="4.5703125" customWidth="1"/>
    <col min="3331" max="3331" width="19.5703125" customWidth="1"/>
    <col min="3332" max="3332" width="10.140625" customWidth="1"/>
    <col min="3333" max="3343" width="12.7109375" customWidth="1"/>
    <col min="3344" max="3344" width="12.140625" customWidth="1"/>
    <col min="3345" max="3345" width="15.7109375" bestFit="1" customWidth="1"/>
    <col min="3585" max="3585" width="1.140625" customWidth="1"/>
    <col min="3586" max="3586" width="4.5703125" customWidth="1"/>
    <col min="3587" max="3587" width="19.5703125" customWidth="1"/>
    <col min="3588" max="3588" width="10.140625" customWidth="1"/>
    <col min="3589" max="3599" width="12.7109375" customWidth="1"/>
    <col min="3600" max="3600" width="12.140625" customWidth="1"/>
    <col min="3601" max="3601" width="15.7109375" bestFit="1" customWidth="1"/>
    <col min="3841" max="3841" width="1.140625" customWidth="1"/>
    <col min="3842" max="3842" width="4.5703125" customWidth="1"/>
    <col min="3843" max="3843" width="19.5703125" customWidth="1"/>
    <col min="3844" max="3844" width="10.140625" customWidth="1"/>
    <col min="3845" max="3855" width="12.7109375" customWidth="1"/>
    <col min="3856" max="3856" width="12.140625" customWidth="1"/>
    <col min="3857" max="3857" width="15.7109375" bestFit="1" customWidth="1"/>
    <col min="4097" max="4097" width="1.140625" customWidth="1"/>
    <col min="4098" max="4098" width="4.5703125" customWidth="1"/>
    <col min="4099" max="4099" width="19.5703125" customWidth="1"/>
    <col min="4100" max="4100" width="10.140625" customWidth="1"/>
    <col min="4101" max="4111" width="12.7109375" customWidth="1"/>
    <col min="4112" max="4112" width="12.140625" customWidth="1"/>
    <col min="4113" max="4113" width="15.7109375" bestFit="1" customWidth="1"/>
    <col min="4353" max="4353" width="1.140625" customWidth="1"/>
    <col min="4354" max="4354" width="4.5703125" customWidth="1"/>
    <col min="4355" max="4355" width="19.5703125" customWidth="1"/>
    <col min="4356" max="4356" width="10.140625" customWidth="1"/>
    <col min="4357" max="4367" width="12.7109375" customWidth="1"/>
    <col min="4368" max="4368" width="12.140625" customWidth="1"/>
    <col min="4369" max="4369" width="15.7109375" bestFit="1" customWidth="1"/>
    <col min="4609" max="4609" width="1.140625" customWidth="1"/>
    <col min="4610" max="4610" width="4.5703125" customWidth="1"/>
    <col min="4611" max="4611" width="19.5703125" customWidth="1"/>
    <col min="4612" max="4612" width="10.140625" customWidth="1"/>
    <col min="4613" max="4623" width="12.7109375" customWidth="1"/>
    <col min="4624" max="4624" width="12.140625" customWidth="1"/>
    <col min="4625" max="4625" width="15.7109375" bestFit="1" customWidth="1"/>
    <col min="4865" max="4865" width="1.140625" customWidth="1"/>
    <col min="4866" max="4866" width="4.5703125" customWidth="1"/>
    <col min="4867" max="4867" width="19.5703125" customWidth="1"/>
    <col min="4868" max="4868" width="10.140625" customWidth="1"/>
    <col min="4869" max="4879" width="12.7109375" customWidth="1"/>
    <col min="4880" max="4880" width="12.140625" customWidth="1"/>
    <col min="4881" max="4881" width="15.7109375" bestFit="1" customWidth="1"/>
    <col min="5121" max="5121" width="1.140625" customWidth="1"/>
    <col min="5122" max="5122" width="4.5703125" customWidth="1"/>
    <col min="5123" max="5123" width="19.5703125" customWidth="1"/>
    <col min="5124" max="5124" width="10.140625" customWidth="1"/>
    <col min="5125" max="5135" width="12.7109375" customWidth="1"/>
    <col min="5136" max="5136" width="12.140625" customWidth="1"/>
    <col min="5137" max="5137" width="15.7109375" bestFit="1" customWidth="1"/>
    <col min="5377" max="5377" width="1.140625" customWidth="1"/>
    <col min="5378" max="5378" width="4.5703125" customWidth="1"/>
    <col min="5379" max="5379" width="19.5703125" customWidth="1"/>
    <col min="5380" max="5380" width="10.140625" customWidth="1"/>
    <col min="5381" max="5391" width="12.7109375" customWidth="1"/>
    <col min="5392" max="5392" width="12.140625" customWidth="1"/>
    <col min="5393" max="5393" width="15.7109375" bestFit="1" customWidth="1"/>
    <col min="5633" max="5633" width="1.140625" customWidth="1"/>
    <col min="5634" max="5634" width="4.5703125" customWidth="1"/>
    <col min="5635" max="5635" width="19.5703125" customWidth="1"/>
    <col min="5636" max="5636" width="10.140625" customWidth="1"/>
    <col min="5637" max="5647" width="12.7109375" customWidth="1"/>
    <col min="5648" max="5648" width="12.140625" customWidth="1"/>
    <col min="5649" max="5649" width="15.7109375" bestFit="1" customWidth="1"/>
    <col min="5889" max="5889" width="1.140625" customWidth="1"/>
    <col min="5890" max="5890" width="4.5703125" customWidth="1"/>
    <col min="5891" max="5891" width="19.5703125" customWidth="1"/>
    <col min="5892" max="5892" width="10.140625" customWidth="1"/>
    <col min="5893" max="5903" width="12.7109375" customWidth="1"/>
    <col min="5904" max="5904" width="12.140625" customWidth="1"/>
    <col min="5905" max="5905" width="15.7109375" bestFit="1" customWidth="1"/>
    <col min="6145" max="6145" width="1.140625" customWidth="1"/>
    <col min="6146" max="6146" width="4.5703125" customWidth="1"/>
    <col min="6147" max="6147" width="19.5703125" customWidth="1"/>
    <col min="6148" max="6148" width="10.140625" customWidth="1"/>
    <col min="6149" max="6159" width="12.7109375" customWidth="1"/>
    <col min="6160" max="6160" width="12.140625" customWidth="1"/>
    <col min="6161" max="6161" width="15.7109375" bestFit="1" customWidth="1"/>
    <col min="6401" max="6401" width="1.140625" customWidth="1"/>
    <col min="6402" max="6402" width="4.5703125" customWidth="1"/>
    <col min="6403" max="6403" width="19.5703125" customWidth="1"/>
    <col min="6404" max="6404" width="10.140625" customWidth="1"/>
    <col min="6405" max="6415" width="12.7109375" customWidth="1"/>
    <col min="6416" max="6416" width="12.140625" customWidth="1"/>
    <col min="6417" max="6417" width="15.7109375" bestFit="1" customWidth="1"/>
    <col min="6657" max="6657" width="1.140625" customWidth="1"/>
    <col min="6658" max="6658" width="4.5703125" customWidth="1"/>
    <col min="6659" max="6659" width="19.5703125" customWidth="1"/>
    <col min="6660" max="6660" width="10.140625" customWidth="1"/>
    <col min="6661" max="6671" width="12.7109375" customWidth="1"/>
    <col min="6672" max="6672" width="12.140625" customWidth="1"/>
    <col min="6673" max="6673" width="15.7109375" bestFit="1" customWidth="1"/>
    <col min="6913" max="6913" width="1.140625" customWidth="1"/>
    <col min="6914" max="6914" width="4.5703125" customWidth="1"/>
    <col min="6915" max="6915" width="19.5703125" customWidth="1"/>
    <col min="6916" max="6916" width="10.140625" customWidth="1"/>
    <col min="6917" max="6927" width="12.7109375" customWidth="1"/>
    <col min="6928" max="6928" width="12.140625" customWidth="1"/>
    <col min="6929" max="6929" width="15.7109375" bestFit="1" customWidth="1"/>
    <col min="7169" max="7169" width="1.140625" customWidth="1"/>
    <col min="7170" max="7170" width="4.5703125" customWidth="1"/>
    <col min="7171" max="7171" width="19.5703125" customWidth="1"/>
    <col min="7172" max="7172" width="10.140625" customWidth="1"/>
    <col min="7173" max="7183" width="12.7109375" customWidth="1"/>
    <col min="7184" max="7184" width="12.140625" customWidth="1"/>
    <col min="7185" max="7185" width="15.7109375" bestFit="1" customWidth="1"/>
    <col min="7425" max="7425" width="1.140625" customWidth="1"/>
    <col min="7426" max="7426" width="4.5703125" customWidth="1"/>
    <col min="7427" max="7427" width="19.5703125" customWidth="1"/>
    <col min="7428" max="7428" width="10.140625" customWidth="1"/>
    <col min="7429" max="7439" width="12.7109375" customWidth="1"/>
    <col min="7440" max="7440" width="12.140625" customWidth="1"/>
    <col min="7441" max="7441" width="15.7109375" bestFit="1" customWidth="1"/>
    <col min="7681" max="7681" width="1.140625" customWidth="1"/>
    <col min="7682" max="7682" width="4.5703125" customWidth="1"/>
    <col min="7683" max="7683" width="19.5703125" customWidth="1"/>
    <col min="7684" max="7684" width="10.140625" customWidth="1"/>
    <col min="7685" max="7695" width="12.7109375" customWidth="1"/>
    <col min="7696" max="7696" width="12.140625" customWidth="1"/>
    <col min="7697" max="7697" width="15.7109375" bestFit="1" customWidth="1"/>
    <col min="7937" max="7937" width="1.140625" customWidth="1"/>
    <col min="7938" max="7938" width="4.5703125" customWidth="1"/>
    <col min="7939" max="7939" width="19.5703125" customWidth="1"/>
    <col min="7940" max="7940" width="10.140625" customWidth="1"/>
    <col min="7941" max="7951" width="12.7109375" customWidth="1"/>
    <col min="7952" max="7952" width="12.140625" customWidth="1"/>
    <col min="7953" max="7953" width="15.7109375" bestFit="1" customWidth="1"/>
    <col min="8193" max="8193" width="1.140625" customWidth="1"/>
    <col min="8194" max="8194" width="4.5703125" customWidth="1"/>
    <col min="8195" max="8195" width="19.5703125" customWidth="1"/>
    <col min="8196" max="8196" width="10.140625" customWidth="1"/>
    <col min="8197" max="8207" width="12.7109375" customWidth="1"/>
    <col min="8208" max="8208" width="12.140625" customWidth="1"/>
    <col min="8209" max="8209" width="15.7109375" bestFit="1" customWidth="1"/>
    <col min="8449" max="8449" width="1.140625" customWidth="1"/>
    <col min="8450" max="8450" width="4.5703125" customWidth="1"/>
    <col min="8451" max="8451" width="19.5703125" customWidth="1"/>
    <col min="8452" max="8452" width="10.140625" customWidth="1"/>
    <col min="8453" max="8463" width="12.7109375" customWidth="1"/>
    <col min="8464" max="8464" width="12.140625" customWidth="1"/>
    <col min="8465" max="8465" width="15.7109375" bestFit="1" customWidth="1"/>
    <col min="8705" max="8705" width="1.140625" customWidth="1"/>
    <col min="8706" max="8706" width="4.5703125" customWidth="1"/>
    <col min="8707" max="8707" width="19.5703125" customWidth="1"/>
    <col min="8708" max="8708" width="10.140625" customWidth="1"/>
    <col min="8709" max="8719" width="12.7109375" customWidth="1"/>
    <col min="8720" max="8720" width="12.140625" customWidth="1"/>
    <col min="8721" max="8721" width="15.7109375" bestFit="1" customWidth="1"/>
    <col min="8961" max="8961" width="1.140625" customWidth="1"/>
    <col min="8962" max="8962" width="4.5703125" customWidth="1"/>
    <col min="8963" max="8963" width="19.5703125" customWidth="1"/>
    <col min="8964" max="8964" width="10.140625" customWidth="1"/>
    <col min="8965" max="8975" width="12.7109375" customWidth="1"/>
    <col min="8976" max="8976" width="12.140625" customWidth="1"/>
    <col min="8977" max="8977" width="15.7109375" bestFit="1" customWidth="1"/>
    <col min="9217" max="9217" width="1.140625" customWidth="1"/>
    <col min="9218" max="9218" width="4.5703125" customWidth="1"/>
    <col min="9219" max="9219" width="19.5703125" customWidth="1"/>
    <col min="9220" max="9220" width="10.140625" customWidth="1"/>
    <col min="9221" max="9231" width="12.7109375" customWidth="1"/>
    <col min="9232" max="9232" width="12.140625" customWidth="1"/>
    <col min="9233" max="9233" width="15.7109375" bestFit="1" customWidth="1"/>
    <col min="9473" max="9473" width="1.140625" customWidth="1"/>
    <col min="9474" max="9474" width="4.5703125" customWidth="1"/>
    <col min="9475" max="9475" width="19.5703125" customWidth="1"/>
    <col min="9476" max="9476" width="10.140625" customWidth="1"/>
    <col min="9477" max="9487" width="12.7109375" customWidth="1"/>
    <col min="9488" max="9488" width="12.140625" customWidth="1"/>
    <col min="9489" max="9489" width="15.7109375" bestFit="1" customWidth="1"/>
    <col min="9729" max="9729" width="1.140625" customWidth="1"/>
    <col min="9730" max="9730" width="4.5703125" customWidth="1"/>
    <col min="9731" max="9731" width="19.5703125" customWidth="1"/>
    <col min="9732" max="9732" width="10.140625" customWidth="1"/>
    <col min="9733" max="9743" width="12.7109375" customWidth="1"/>
    <col min="9744" max="9744" width="12.140625" customWidth="1"/>
    <col min="9745" max="9745" width="15.7109375" bestFit="1" customWidth="1"/>
    <col min="9985" max="9985" width="1.140625" customWidth="1"/>
    <col min="9986" max="9986" width="4.5703125" customWidth="1"/>
    <col min="9987" max="9987" width="19.5703125" customWidth="1"/>
    <col min="9988" max="9988" width="10.140625" customWidth="1"/>
    <col min="9989" max="9999" width="12.7109375" customWidth="1"/>
    <col min="10000" max="10000" width="12.140625" customWidth="1"/>
    <col min="10001" max="10001" width="15.7109375" bestFit="1" customWidth="1"/>
    <col min="10241" max="10241" width="1.140625" customWidth="1"/>
    <col min="10242" max="10242" width="4.5703125" customWidth="1"/>
    <col min="10243" max="10243" width="19.5703125" customWidth="1"/>
    <col min="10244" max="10244" width="10.140625" customWidth="1"/>
    <col min="10245" max="10255" width="12.7109375" customWidth="1"/>
    <col min="10256" max="10256" width="12.140625" customWidth="1"/>
    <col min="10257" max="10257" width="15.7109375" bestFit="1" customWidth="1"/>
    <col min="10497" max="10497" width="1.140625" customWidth="1"/>
    <col min="10498" max="10498" width="4.5703125" customWidth="1"/>
    <col min="10499" max="10499" width="19.5703125" customWidth="1"/>
    <col min="10500" max="10500" width="10.140625" customWidth="1"/>
    <col min="10501" max="10511" width="12.7109375" customWidth="1"/>
    <col min="10512" max="10512" width="12.140625" customWidth="1"/>
    <col min="10513" max="10513" width="15.7109375" bestFit="1" customWidth="1"/>
    <col min="10753" max="10753" width="1.140625" customWidth="1"/>
    <col min="10754" max="10754" width="4.5703125" customWidth="1"/>
    <col min="10755" max="10755" width="19.5703125" customWidth="1"/>
    <col min="10756" max="10756" width="10.140625" customWidth="1"/>
    <col min="10757" max="10767" width="12.7109375" customWidth="1"/>
    <col min="10768" max="10768" width="12.140625" customWidth="1"/>
    <col min="10769" max="10769" width="15.7109375" bestFit="1" customWidth="1"/>
    <col min="11009" max="11009" width="1.140625" customWidth="1"/>
    <col min="11010" max="11010" width="4.5703125" customWidth="1"/>
    <col min="11011" max="11011" width="19.5703125" customWidth="1"/>
    <col min="11012" max="11012" width="10.140625" customWidth="1"/>
    <col min="11013" max="11023" width="12.7109375" customWidth="1"/>
    <col min="11024" max="11024" width="12.140625" customWidth="1"/>
    <col min="11025" max="11025" width="15.7109375" bestFit="1" customWidth="1"/>
    <col min="11265" max="11265" width="1.140625" customWidth="1"/>
    <col min="11266" max="11266" width="4.5703125" customWidth="1"/>
    <col min="11267" max="11267" width="19.5703125" customWidth="1"/>
    <col min="11268" max="11268" width="10.140625" customWidth="1"/>
    <col min="11269" max="11279" width="12.7109375" customWidth="1"/>
    <col min="11280" max="11280" width="12.140625" customWidth="1"/>
    <col min="11281" max="11281" width="15.7109375" bestFit="1" customWidth="1"/>
    <col min="11521" max="11521" width="1.140625" customWidth="1"/>
    <col min="11522" max="11522" width="4.5703125" customWidth="1"/>
    <col min="11523" max="11523" width="19.5703125" customWidth="1"/>
    <col min="11524" max="11524" width="10.140625" customWidth="1"/>
    <col min="11525" max="11535" width="12.7109375" customWidth="1"/>
    <col min="11536" max="11536" width="12.140625" customWidth="1"/>
    <col min="11537" max="11537" width="15.7109375" bestFit="1" customWidth="1"/>
    <col min="11777" max="11777" width="1.140625" customWidth="1"/>
    <col min="11778" max="11778" width="4.5703125" customWidth="1"/>
    <col min="11779" max="11779" width="19.5703125" customWidth="1"/>
    <col min="11780" max="11780" width="10.140625" customWidth="1"/>
    <col min="11781" max="11791" width="12.7109375" customWidth="1"/>
    <col min="11792" max="11792" width="12.140625" customWidth="1"/>
    <col min="11793" max="11793" width="15.7109375" bestFit="1" customWidth="1"/>
    <col min="12033" max="12033" width="1.140625" customWidth="1"/>
    <col min="12034" max="12034" width="4.5703125" customWidth="1"/>
    <col min="12035" max="12035" width="19.5703125" customWidth="1"/>
    <col min="12036" max="12036" width="10.140625" customWidth="1"/>
    <col min="12037" max="12047" width="12.7109375" customWidth="1"/>
    <col min="12048" max="12048" width="12.140625" customWidth="1"/>
    <col min="12049" max="12049" width="15.7109375" bestFit="1" customWidth="1"/>
    <col min="12289" max="12289" width="1.140625" customWidth="1"/>
    <col min="12290" max="12290" width="4.5703125" customWidth="1"/>
    <col min="12291" max="12291" width="19.5703125" customWidth="1"/>
    <col min="12292" max="12292" width="10.140625" customWidth="1"/>
    <col min="12293" max="12303" width="12.7109375" customWidth="1"/>
    <col min="12304" max="12304" width="12.140625" customWidth="1"/>
    <col min="12305" max="12305" width="15.7109375" bestFit="1" customWidth="1"/>
    <col min="12545" max="12545" width="1.140625" customWidth="1"/>
    <col min="12546" max="12546" width="4.5703125" customWidth="1"/>
    <col min="12547" max="12547" width="19.5703125" customWidth="1"/>
    <col min="12548" max="12548" width="10.140625" customWidth="1"/>
    <col min="12549" max="12559" width="12.7109375" customWidth="1"/>
    <col min="12560" max="12560" width="12.140625" customWidth="1"/>
    <col min="12561" max="12561" width="15.7109375" bestFit="1" customWidth="1"/>
    <col min="12801" max="12801" width="1.140625" customWidth="1"/>
    <col min="12802" max="12802" width="4.5703125" customWidth="1"/>
    <col min="12803" max="12803" width="19.5703125" customWidth="1"/>
    <col min="12804" max="12804" width="10.140625" customWidth="1"/>
    <col min="12805" max="12815" width="12.7109375" customWidth="1"/>
    <col min="12816" max="12816" width="12.140625" customWidth="1"/>
    <col min="12817" max="12817" width="15.7109375" bestFit="1" customWidth="1"/>
    <col min="13057" max="13057" width="1.140625" customWidth="1"/>
    <col min="13058" max="13058" width="4.5703125" customWidth="1"/>
    <col min="13059" max="13059" width="19.5703125" customWidth="1"/>
    <col min="13060" max="13060" width="10.140625" customWidth="1"/>
    <col min="13061" max="13071" width="12.7109375" customWidth="1"/>
    <col min="13072" max="13072" width="12.140625" customWidth="1"/>
    <col min="13073" max="13073" width="15.7109375" bestFit="1" customWidth="1"/>
    <col min="13313" max="13313" width="1.140625" customWidth="1"/>
    <col min="13314" max="13314" width="4.5703125" customWidth="1"/>
    <col min="13315" max="13315" width="19.5703125" customWidth="1"/>
    <col min="13316" max="13316" width="10.140625" customWidth="1"/>
    <col min="13317" max="13327" width="12.7109375" customWidth="1"/>
    <col min="13328" max="13328" width="12.140625" customWidth="1"/>
    <col min="13329" max="13329" width="15.7109375" bestFit="1" customWidth="1"/>
    <col min="13569" max="13569" width="1.140625" customWidth="1"/>
    <col min="13570" max="13570" width="4.5703125" customWidth="1"/>
    <col min="13571" max="13571" width="19.5703125" customWidth="1"/>
    <col min="13572" max="13572" width="10.140625" customWidth="1"/>
    <col min="13573" max="13583" width="12.7109375" customWidth="1"/>
    <col min="13584" max="13584" width="12.140625" customWidth="1"/>
    <col min="13585" max="13585" width="15.7109375" bestFit="1" customWidth="1"/>
    <col min="13825" max="13825" width="1.140625" customWidth="1"/>
    <col min="13826" max="13826" width="4.5703125" customWidth="1"/>
    <col min="13827" max="13827" width="19.5703125" customWidth="1"/>
    <col min="13828" max="13828" width="10.140625" customWidth="1"/>
    <col min="13829" max="13839" width="12.7109375" customWidth="1"/>
    <col min="13840" max="13840" width="12.140625" customWidth="1"/>
    <col min="13841" max="13841" width="15.7109375" bestFit="1" customWidth="1"/>
    <col min="14081" max="14081" width="1.140625" customWidth="1"/>
    <col min="14082" max="14082" width="4.5703125" customWidth="1"/>
    <col min="14083" max="14083" width="19.5703125" customWidth="1"/>
    <col min="14084" max="14084" width="10.140625" customWidth="1"/>
    <col min="14085" max="14095" width="12.7109375" customWidth="1"/>
    <col min="14096" max="14096" width="12.140625" customWidth="1"/>
    <col min="14097" max="14097" width="15.7109375" bestFit="1" customWidth="1"/>
    <col min="14337" max="14337" width="1.140625" customWidth="1"/>
    <col min="14338" max="14338" width="4.5703125" customWidth="1"/>
    <col min="14339" max="14339" width="19.5703125" customWidth="1"/>
    <col min="14340" max="14340" width="10.140625" customWidth="1"/>
    <col min="14341" max="14351" width="12.7109375" customWidth="1"/>
    <col min="14352" max="14352" width="12.140625" customWidth="1"/>
    <col min="14353" max="14353" width="15.7109375" bestFit="1" customWidth="1"/>
    <col min="14593" max="14593" width="1.140625" customWidth="1"/>
    <col min="14594" max="14594" width="4.5703125" customWidth="1"/>
    <col min="14595" max="14595" width="19.5703125" customWidth="1"/>
    <col min="14596" max="14596" width="10.140625" customWidth="1"/>
    <col min="14597" max="14607" width="12.7109375" customWidth="1"/>
    <col min="14608" max="14608" width="12.140625" customWidth="1"/>
    <col min="14609" max="14609" width="15.7109375" bestFit="1" customWidth="1"/>
    <col min="14849" max="14849" width="1.140625" customWidth="1"/>
    <col min="14850" max="14850" width="4.5703125" customWidth="1"/>
    <col min="14851" max="14851" width="19.5703125" customWidth="1"/>
    <col min="14852" max="14852" width="10.140625" customWidth="1"/>
    <col min="14853" max="14863" width="12.7109375" customWidth="1"/>
    <col min="14864" max="14864" width="12.140625" customWidth="1"/>
    <col min="14865" max="14865" width="15.7109375" bestFit="1" customWidth="1"/>
    <col min="15105" max="15105" width="1.140625" customWidth="1"/>
    <col min="15106" max="15106" width="4.5703125" customWidth="1"/>
    <col min="15107" max="15107" width="19.5703125" customWidth="1"/>
    <col min="15108" max="15108" width="10.140625" customWidth="1"/>
    <col min="15109" max="15119" width="12.7109375" customWidth="1"/>
    <col min="15120" max="15120" width="12.140625" customWidth="1"/>
    <col min="15121" max="15121" width="15.7109375" bestFit="1" customWidth="1"/>
    <col min="15361" max="15361" width="1.140625" customWidth="1"/>
    <col min="15362" max="15362" width="4.5703125" customWidth="1"/>
    <col min="15363" max="15363" width="19.5703125" customWidth="1"/>
    <col min="15364" max="15364" width="10.140625" customWidth="1"/>
    <col min="15365" max="15375" width="12.7109375" customWidth="1"/>
    <col min="15376" max="15376" width="12.140625" customWidth="1"/>
    <col min="15377" max="15377" width="15.7109375" bestFit="1" customWidth="1"/>
    <col min="15617" max="15617" width="1.140625" customWidth="1"/>
    <col min="15618" max="15618" width="4.5703125" customWidth="1"/>
    <col min="15619" max="15619" width="19.5703125" customWidth="1"/>
    <col min="15620" max="15620" width="10.140625" customWidth="1"/>
    <col min="15621" max="15631" width="12.7109375" customWidth="1"/>
    <col min="15632" max="15632" width="12.140625" customWidth="1"/>
    <col min="15633" max="15633" width="15.7109375" bestFit="1" customWidth="1"/>
    <col min="15873" max="15873" width="1.140625" customWidth="1"/>
    <col min="15874" max="15874" width="4.5703125" customWidth="1"/>
    <col min="15875" max="15875" width="19.5703125" customWidth="1"/>
    <col min="15876" max="15876" width="10.140625" customWidth="1"/>
    <col min="15877" max="15887" width="12.7109375" customWidth="1"/>
    <col min="15888" max="15888" width="12.140625" customWidth="1"/>
    <col min="15889" max="15889" width="15.7109375" bestFit="1" customWidth="1"/>
    <col min="16129" max="16129" width="1.140625" customWidth="1"/>
    <col min="16130" max="16130" width="4.5703125" customWidth="1"/>
    <col min="16131" max="16131" width="19.5703125" customWidth="1"/>
    <col min="16132" max="16132" width="10.140625" customWidth="1"/>
    <col min="16133" max="16143" width="12.7109375" customWidth="1"/>
    <col min="16144" max="16144" width="12.140625" customWidth="1"/>
    <col min="16145" max="16145" width="15.7109375" bestFit="1" customWidth="1"/>
  </cols>
  <sheetData>
    <row r="1" spans="1:52">
      <c r="A1" s="226" t="s">
        <v>0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6"/>
      <c r="P1" s="226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91"/>
      <c r="AY1" s="91"/>
      <c r="AZ1" s="91"/>
    </row>
    <row r="2" spans="1:52">
      <c r="A2" s="226"/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1"/>
      <c r="AT2" s="91"/>
      <c r="AU2" s="91"/>
      <c r="AV2" s="91"/>
      <c r="AW2" s="91"/>
      <c r="AX2" s="91"/>
      <c r="AY2" s="91"/>
      <c r="AZ2" s="91"/>
    </row>
    <row r="3" spans="1:52">
      <c r="A3" s="226"/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  <c r="AV3" s="91"/>
      <c r="AW3" s="91"/>
      <c r="AX3" s="91"/>
      <c r="AY3" s="91"/>
      <c r="AZ3" s="91"/>
    </row>
    <row r="4" spans="1:52">
      <c r="A4" s="1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4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</row>
    <row r="5" spans="1:52" ht="25.5">
      <c r="A5" s="1"/>
      <c r="B5" s="218" t="s">
        <v>1</v>
      </c>
      <c r="C5" s="227"/>
      <c r="D5" s="228"/>
      <c r="E5" s="229"/>
      <c r="F5" s="1"/>
      <c r="G5" s="222" t="s">
        <v>2</v>
      </c>
      <c r="H5" s="222"/>
      <c r="I5" s="230"/>
      <c r="J5" s="230"/>
      <c r="K5" s="230"/>
      <c r="L5" s="230"/>
      <c r="M5" s="1"/>
      <c r="N5" s="5" t="s">
        <v>3</v>
      </c>
      <c r="O5" s="85">
        <v>1</v>
      </c>
      <c r="P5" s="6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1"/>
      <c r="B6" s="7"/>
      <c r="C6" s="8"/>
      <c r="D6" s="8"/>
      <c r="E6" s="8"/>
      <c r="F6" s="1"/>
      <c r="G6" s="1"/>
      <c r="H6" s="1"/>
      <c r="I6" s="1"/>
      <c r="J6" s="1"/>
      <c r="K6" s="1"/>
      <c r="L6" s="1"/>
      <c r="M6" s="1"/>
      <c r="N6" s="1"/>
      <c r="O6" s="1"/>
      <c r="P6" s="6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91"/>
      <c r="AH6" s="91"/>
      <c r="AI6" s="91"/>
      <c r="AJ6" s="91"/>
      <c r="AK6" s="91"/>
      <c r="AL6" s="91"/>
      <c r="AM6" s="91"/>
      <c r="AN6" s="91"/>
      <c r="AO6" s="91"/>
      <c r="AP6" s="91"/>
      <c r="AQ6" s="91"/>
      <c r="AR6" s="91"/>
      <c r="AS6" s="91"/>
      <c r="AT6" s="91"/>
      <c r="AU6" s="91"/>
      <c r="AV6" s="91"/>
      <c r="AW6" s="91"/>
      <c r="AX6" s="91"/>
      <c r="AY6" s="91"/>
      <c r="AZ6" s="91"/>
    </row>
    <row r="7" spans="1:52" ht="46.9" customHeight="1">
      <c r="A7" s="9"/>
      <c r="B7" s="224" t="s">
        <v>4</v>
      </c>
      <c r="C7" s="225"/>
      <c r="D7" s="220"/>
      <c r="E7" s="221"/>
      <c r="F7" s="1"/>
      <c r="G7" s="9" t="s">
        <v>5</v>
      </c>
      <c r="H7" s="9"/>
      <c r="I7" s="10"/>
      <c r="J7" s="9"/>
      <c r="K7" s="9" t="s">
        <v>127</v>
      </c>
      <c r="L7" s="87"/>
      <c r="M7" s="9"/>
      <c r="N7" s="9" t="s">
        <v>6</v>
      </c>
      <c r="O7" s="11"/>
      <c r="P7" s="6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</row>
    <row r="8" spans="1:52">
      <c r="A8" s="86"/>
      <c r="B8" s="84"/>
      <c r="C8" s="86"/>
      <c r="D8" s="86"/>
      <c r="E8" s="86"/>
      <c r="F8" s="1"/>
      <c r="G8" s="9"/>
      <c r="H8" s="9"/>
      <c r="I8" s="86"/>
      <c r="J8" s="9"/>
      <c r="K8" s="9"/>
      <c r="L8" s="12"/>
      <c r="M8" s="12"/>
      <c r="N8" s="12"/>
      <c r="O8" s="12"/>
      <c r="P8" s="13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</row>
    <row r="9" spans="1:52" ht="25.5">
      <c r="A9" s="9"/>
      <c r="B9" s="218" t="s">
        <v>7</v>
      </c>
      <c r="C9" s="219"/>
      <c r="D9" s="220"/>
      <c r="E9" s="221"/>
      <c r="F9" s="1"/>
      <c r="G9" s="222" t="s">
        <v>8</v>
      </c>
      <c r="H9" s="222"/>
      <c r="I9" s="14"/>
      <c r="J9" s="9"/>
      <c r="K9" s="9" t="s">
        <v>9</v>
      </c>
      <c r="L9" s="14"/>
      <c r="M9" s="86"/>
      <c r="N9" s="86" t="s">
        <v>10</v>
      </c>
      <c r="O9" s="188"/>
      <c r="P9" s="13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</row>
    <row r="10" spans="1:52">
      <c r="A10" s="86"/>
      <c r="B10" s="84"/>
      <c r="C10" s="86"/>
      <c r="D10" s="86"/>
      <c r="E10" s="86"/>
      <c r="F10" s="1"/>
      <c r="G10" s="9"/>
      <c r="H10" s="9"/>
      <c r="I10" s="86"/>
      <c r="J10" s="9"/>
      <c r="K10" s="9"/>
      <c r="L10" s="8"/>
      <c r="M10" s="8"/>
      <c r="N10" s="8"/>
      <c r="O10" s="8"/>
      <c r="P10" s="13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</row>
    <row r="11" spans="1:52" ht="38.25">
      <c r="A11" s="9"/>
      <c r="B11" s="218" t="s">
        <v>11</v>
      </c>
      <c r="C11" s="219"/>
      <c r="D11" s="220"/>
      <c r="E11" s="221"/>
      <c r="F11" s="1"/>
      <c r="G11" s="9" t="s">
        <v>12</v>
      </c>
      <c r="H11" s="9"/>
      <c r="I11" s="15"/>
      <c r="J11" s="9"/>
      <c r="K11" s="9" t="s">
        <v>13</v>
      </c>
      <c r="L11" s="15"/>
      <c r="M11" s="86"/>
      <c r="N11" s="9" t="s">
        <v>14</v>
      </c>
      <c r="O11" s="198">
        <f ca="1">NOW()</f>
        <v>43711.653956365742</v>
      </c>
      <c r="P11" s="13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1"/>
      <c r="AH11" s="91"/>
      <c r="AI11" s="91"/>
      <c r="AJ11" s="91"/>
      <c r="AK11" s="91"/>
      <c r="AL11" s="91"/>
      <c r="AM11" s="91"/>
      <c r="AN11" s="91"/>
      <c r="AO11" s="91"/>
      <c r="AP11" s="91"/>
      <c r="AQ11" s="91"/>
      <c r="AR11" s="91"/>
      <c r="AS11" s="91"/>
      <c r="AT11" s="91"/>
      <c r="AU11" s="91"/>
      <c r="AV11" s="91"/>
      <c r="AW11" s="91"/>
      <c r="AX11" s="91"/>
      <c r="AY11" s="91"/>
      <c r="AZ11" s="91"/>
    </row>
    <row r="12" spans="1:52">
      <c r="A12" s="9"/>
      <c r="B12" s="16"/>
      <c r="C12" s="17"/>
      <c r="D12" s="17"/>
      <c r="E12" s="17"/>
      <c r="F12" s="18"/>
      <c r="G12" s="17"/>
      <c r="H12" s="17"/>
      <c r="I12" s="17"/>
      <c r="J12" s="17"/>
      <c r="K12" s="17"/>
      <c r="L12" s="17"/>
      <c r="M12" s="17"/>
      <c r="N12" s="19"/>
      <c r="O12" s="19"/>
      <c r="P12" s="20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1"/>
    </row>
    <row r="13" spans="1:52">
      <c r="A13" s="9"/>
      <c r="B13" s="9"/>
      <c r="C13" s="9"/>
      <c r="D13" s="9"/>
      <c r="E13" s="9"/>
      <c r="F13" s="1"/>
      <c r="G13" s="9"/>
      <c r="H13" s="9"/>
      <c r="I13" s="9"/>
      <c r="J13" s="9"/>
      <c r="K13" s="9"/>
      <c r="L13" s="9"/>
      <c r="M13" s="9"/>
      <c r="N13" s="21"/>
      <c r="O13" s="21"/>
      <c r="P13" s="2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91"/>
      <c r="AO13" s="91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1"/>
    </row>
    <row r="14" spans="1:52">
      <c r="A14" s="1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</row>
    <row r="15" spans="1:52">
      <c r="A15" s="22"/>
      <c r="B15" s="23" t="s">
        <v>15</v>
      </c>
      <c r="C15" s="24"/>
      <c r="D15" s="25"/>
      <c r="E15" s="26">
        <v>2020</v>
      </c>
      <c r="F15" s="26">
        <f t="shared" ref="F15:O15" si="0">E15+1</f>
        <v>2021</v>
      </c>
      <c r="G15" s="26">
        <f t="shared" si="0"/>
        <v>2022</v>
      </c>
      <c r="H15" s="26">
        <f t="shared" si="0"/>
        <v>2023</v>
      </c>
      <c r="I15" s="26">
        <f t="shared" si="0"/>
        <v>2024</v>
      </c>
      <c r="J15" s="26">
        <f t="shared" si="0"/>
        <v>2025</v>
      </c>
      <c r="K15" s="26">
        <f t="shared" si="0"/>
        <v>2026</v>
      </c>
      <c r="L15" s="26">
        <f t="shared" si="0"/>
        <v>2027</v>
      </c>
      <c r="M15" s="26">
        <f t="shared" si="0"/>
        <v>2028</v>
      </c>
      <c r="N15" s="26">
        <f>M15+1</f>
        <v>2029</v>
      </c>
      <c r="O15" s="26">
        <f t="shared" si="0"/>
        <v>2030</v>
      </c>
      <c r="P15" s="27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</row>
    <row r="16" spans="1:52">
      <c r="A16" s="9"/>
      <c r="B16" s="28" t="s">
        <v>16</v>
      </c>
      <c r="C16" s="9"/>
      <c r="D16" s="29"/>
      <c r="E16" s="194"/>
      <c r="F16" s="194"/>
      <c r="G16" s="194"/>
      <c r="H16" s="194"/>
      <c r="I16" s="194"/>
      <c r="J16" s="194"/>
      <c r="K16" s="194"/>
      <c r="L16" s="83"/>
      <c r="M16" s="83"/>
      <c r="N16" s="83"/>
      <c r="O16" s="83"/>
      <c r="P16" s="6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</row>
    <row r="17" spans="1:52">
      <c r="A17" s="1"/>
      <c r="B17" s="218"/>
      <c r="C17" s="222"/>
      <c r="D17" s="22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6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1"/>
    </row>
    <row r="18" spans="1:52" ht="24" customHeight="1">
      <c r="A18" s="1"/>
      <c r="B18" s="218" t="s">
        <v>17</v>
      </c>
      <c r="C18" s="222"/>
      <c r="D18" s="222"/>
      <c r="E18" s="223"/>
      <c r="F18" s="223"/>
      <c r="G18" s="223"/>
      <c r="H18" s="30"/>
      <c r="I18" s="222" t="s">
        <v>18</v>
      </c>
      <c r="J18" s="222"/>
      <c r="K18" s="222"/>
      <c r="L18" s="208"/>
      <c r="M18" s="208"/>
      <c r="N18" s="208"/>
      <c r="O18" s="1"/>
      <c r="P18" s="6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91"/>
      <c r="AO18" s="91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</row>
    <row r="19" spans="1:52">
      <c r="A19" s="1"/>
      <c r="B19" s="84"/>
      <c r="C19" s="86"/>
      <c r="D19" s="86"/>
      <c r="E19" s="31"/>
      <c r="F19" s="31"/>
      <c r="G19" s="31"/>
      <c r="H19" s="30"/>
      <c r="I19" s="32"/>
      <c r="J19" s="32"/>
      <c r="K19" s="32"/>
      <c r="L19" s="12"/>
      <c r="M19" s="12"/>
      <c r="N19" s="12"/>
      <c r="O19" s="1"/>
      <c r="P19" s="6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</row>
    <row r="20" spans="1:52">
      <c r="A20" s="1"/>
      <c r="B20" s="209" t="s">
        <v>19</v>
      </c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</row>
    <row r="21" spans="1:52">
      <c r="A21" s="1"/>
      <c r="B21" s="212"/>
      <c r="C21" s="213"/>
      <c r="D21" s="213"/>
      <c r="E21" s="213"/>
      <c r="F21" s="213"/>
      <c r="G21" s="213"/>
      <c r="H21" s="213"/>
      <c r="I21" s="213"/>
      <c r="J21" s="213"/>
      <c r="K21" s="213"/>
      <c r="L21" s="213"/>
      <c r="M21" s="213"/>
      <c r="N21" s="213"/>
      <c r="O21" s="213"/>
      <c r="P21" s="214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</row>
    <row r="22" spans="1:52">
      <c r="A22" s="1"/>
      <c r="B22" s="215"/>
      <c r="C22" s="216"/>
      <c r="D22" s="216"/>
      <c r="E22" s="216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7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</row>
    <row r="23" spans="1:52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</row>
    <row r="24" spans="1:52" ht="15.75">
      <c r="A24" s="91"/>
      <c r="B24" s="89" t="s">
        <v>20</v>
      </c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</row>
    <row r="25" spans="1:52" ht="51.6" customHeight="1">
      <c r="A25" s="91"/>
      <c r="B25" s="92" t="s">
        <v>21</v>
      </c>
      <c r="C25" s="93" t="s">
        <v>22</v>
      </c>
      <c r="D25" s="93" t="s">
        <v>23</v>
      </c>
      <c r="E25" s="93" t="s">
        <v>24</v>
      </c>
      <c r="F25" s="93" t="s">
        <v>225</v>
      </c>
      <c r="G25" s="93" t="s">
        <v>224</v>
      </c>
      <c r="H25" s="93" t="s">
        <v>223</v>
      </c>
      <c r="I25" s="93" t="s">
        <v>25</v>
      </c>
      <c r="J25" s="93" t="s">
        <v>26</v>
      </c>
      <c r="K25" s="93" t="s">
        <v>27</v>
      </c>
      <c r="L25" s="93" t="s">
        <v>28</v>
      </c>
      <c r="M25" s="93" t="s">
        <v>29</v>
      </c>
      <c r="N25" s="94" t="s">
        <v>135</v>
      </c>
      <c r="O25" s="33" t="s">
        <v>136</v>
      </c>
      <c r="P25" s="95" t="s">
        <v>30</v>
      </c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</row>
    <row r="26" spans="1:52">
      <c r="A26" s="91"/>
      <c r="B26" s="96">
        <v>1</v>
      </c>
      <c r="C26" s="101"/>
      <c r="D26" s="101"/>
      <c r="E26" s="101"/>
      <c r="F26" s="98"/>
      <c r="G26" s="98"/>
      <c r="H26" s="196"/>
      <c r="I26" s="192"/>
      <c r="J26" s="193"/>
      <c r="K26" s="192"/>
      <c r="L26" s="103"/>
      <c r="M26" s="102"/>
      <c r="N26" s="99">
        <f>M26*K26</f>
        <v>0</v>
      </c>
      <c r="O26" s="88">
        <f>IFERROR(IF(OR(H26="KG",H26="Meter"),I26*G26*(1+L26)-N26,G26*F26*(1+L26)),"")</f>
        <v>0</v>
      </c>
      <c r="P26" s="195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</row>
    <row r="27" spans="1:52">
      <c r="A27" s="91"/>
      <c r="B27" s="96">
        <v>2</v>
      </c>
      <c r="C27" s="101"/>
      <c r="D27" s="101"/>
      <c r="E27" s="101"/>
      <c r="F27" s="98"/>
      <c r="G27" s="102"/>
      <c r="H27" s="98"/>
      <c r="I27" s="192"/>
      <c r="J27" s="98"/>
      <c r="K27" s="98"/>
      <c r="L27" s="103"/>
      <c r="M27" s="102"/>
      <c r="N27" s="99">
        <f>M27*K27</f>
        <v>0</v>
      </c>
      <c r="O27" s="88">
        <f>IFERROR(IF(OR(H27="KG",H27="Meter"),I27*G27*(1+L27)-N27,G27*F27*(1+L27)),"")</f>
        <v>0</v>
      </c>
      <c r="P27" s="104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91"/>
      <c r="AO27" s="9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</row>
    <row r="28" spans="1:52">
      <c r="A28" s="91"/>
      <c r="B28" s="96">
        <v>3</v>
      </c>
      <c r="C28" s="101"/>
      <c r="D28" s="101"/>
      <c r="E28" s="101"/>
      <c r="F28" s="98"/>
      <c r="G28" s="98"/>
      <c r="H28" s="98"/>
      <c r="I28" s="98"/>
      <c r="J28" s="98"/>
      <c r="K28" s="98"/>
      <c r="L28" s="103"/>
      <c r="M28" s="102"/>
      <c r="N28" s="99">
        <f t="shared" ref="N28:N35" si="1">M28*K28</f>
        <v>0</v>
      </c>
      <c r="O28" s="88">
        <f t="shared" ref="O28:O35" si="2">IFERROR(IF(OR(H28="kg",H28="meter"),I28*G28*(1+L28)-N28,G28*F28*(1+L28)),"")</f>
        <v>0</v>
      </c>
      <c r="P28" s="104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91"/>
      <c r="AO28" s="9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</row>
    <row r="29" spans="1:52">
      <c r="A29" s="91"/>
      <c r="B29" s="96">
        <v>4</v>
      </c>
      <c r="C29" s="101"/>
      <c r="D29" s="101"/>
      <c r="E29" s="101"/>
      <c r="F29" s="98"/>
      <c r="G29" s="98"/>
      <c r="H29" s="98"/>
      <c r="I29" s="98"/>
      <c r="J29" s="98"/>
      <c r="K29" s="98"/>
      <c r="L29" s="103"/>
      <c r="M29" s="102"/>
      <c r="N29" s="99">
        <f t="shared" si="1"/>
        <v>0</v>
      </c>
      <c r="O29" s="88">
        <f t="shared" si="2"/>
        <v>0</v>
      </c>
      <c r="P29" s="104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91"/>
      <c r="AO29" s="91"/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1"/>
    </row>
    <row r="30" spans="1:52">
      <c r="A30" s="91"/>
      <c r="B30" s="96">
        <v>5</v>
      </c>
      <c r="C30" s="101"/>
      <c r="D30" s="101"/>
      <c r="E30" s="101"/>
      <c r="F30" s="98"/>
      <c r="G30" s="98"/>
      <c r="H30" s="98"/>
      <c r="I30" s="98"/>
      <c r="J30" s="98"/>
      <c r="K30" s="98"/>
      <c r="L30" s="103"/>
      <c r="M30" s="102"/>
      <c r="N30" s="99">
        <f>M30*K30</f>
        <v>0</v>
      </c>
      <c r="O30" s="88">
        <f t="shared" si="2"/>
        <v>0</v>
      </c>
      <c r="P30" s="104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91"/>
      <c r="AO30" s="91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1"/>
    </row>
    <row r="31" spans="1:52">
      <c r="A31" s="91"/>
      <c r="B31" s="96">
        <v>6</v>
      </c>
      <c r="C31" s="101"/>
      <c r="D31" s="101"/>
      <c r="E31" s="101"/>
      <c r="F31" s="98"/>
      <c r="G31" s="98"/>
      <c r="H31" s="98"/>
      <c r="I31" s="98"/>
      <c r="J31" s="98"/>
      <c r="K31" s="98"/>
      <c r="L31" s="103"/>
      <c r="M31" s="102"/>
      <c r="N31" s="99">
        <f>M31*K31</f>
        <v>0</v>
      </c>
      <c r="O31" s="88">
        <f t="shared" si="2"/>
        <v>0</v>
      </c>
      <c r="P31" s="104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91"/>
      <c r="AO31" s="91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1"/>
    </row>
    <row r="32" spans="1:52">
      <c r="A32" s="91"/>
      <c r="B32" s="96">
        <v>7</v>
      </c>
      <c r="C32" s="101"/>
      <c r="D32" s="101"/>
      <c r="E32" s="101"/>
      <c r="F32" s="98"/>
      <c r="G32" s="98"/>
      <c r="H32" s="98"/>
      <c r="I32" s="98"/>
      <c r="J32" s="98"/>
      <c r="K32" s="98"/>
      <c r="L32" s="103"/>
      <c r="M32" s="102"/>
      <c r="N32" s="99">
        <f t="shared" si="1"/>
        <v>0</v>
      </c>
      <c r="O32" s="88">
        <f t="shared" si="2"/>
        <v>0</v>
      </c>
      <c r="P32" s="104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91"/>
      <c r="AO32" s="91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1"/>
    </row>
    <row r="33" spans="1:52">
      <c r="A33" s="91"/>
      <c r="B33" s="96">
        <v>8</v>
      </c>
      <c r="C33" s="101"/>
      <c r="D33" s="101"/>
      <c r="E33" s="101"/>
      <c r="F33" s="98"/>
      <c r="G33" s="98"/>
      <c r="H33" s="98"/>
      <c r="I33" s="98"/>
      <c r="J33" s="98"/>
      <c r="K33" s="98"/>
      <c r="L33" s="103"/>
      <c r="M33" s="102"/>
      <c r="N33" s="99">
        <f t="shared" si="1"/>
        <v>0</v>
      </c>
      <c r="O33" s="88">
        <f t="shared" si="2"/>
        <v>0</v>
      </c>
      <c r="P33" s="104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</row>
    <row r="34" spans="1:52">
      <c r="A34" s="91"/>
      <c r="B34" s="96">
        <v>9</v>
      </c>
      <c r="C34" s="101"/>
      <c r="D34" s="101"/>
      <c r="E34" s="101"/>
      <c r="F34" s="98"/>
      <c r="G34" s="98"/>
      <c r="H34" s="98"/>
      <c r="I34" s="98"/>
      <c r="J34" s="98"/>
      <c r="K34" s="98"/>
      <c r="L34" s="103"/>
      <c r="M34" s="102"/>
      <c r="N34" s="99">
        <f>M34*K34</f>
        <v>0</v>
      </c>
      <c r="O34" s="88">
        <f t="shared" si="2"/>
        <v>0</v>
      </c>
      <c r="P34" s="104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91"/>
      <c r="AO34" s="91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1"/>
    </row>
    <row r="35" spans="1:52">
      <c r="A35" s="91"/>
      <c r="B35" s="96">
        <v>10</v>
      </c>
      <c r="C35" s="105"/>
      <c r="D35" s="105"/>
      <c r="E35" s="105"/>
      <c r="F35" s="106"/>
      <c r="G35" s="106"/>
      <c r="H35" s="106"/>
      <c r="I35" s="106"/>
      <c r="J35" s="107"/>
      <c r="K35" s="107"/>
      <c r="L35" s="108"/>
      <c r="M35" s="107"/>
      <c r="N35" s="189">
        <f t="shared" si="1"/>
        <v>0</v>
      </c>
      <c r="O35" s="190">
        <f t="shared" si="2"/>
        <v>0</v>
      </c>
      <c r="P35" s="109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1"/>
      <c r="AM35" s="91"/>
      <c r="AN35" s="91"/>
      <c r="AO35" s="91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1"/>
    </row>
    <row r="36" spans="1:52" ht="15.75" thickBot="1">
      <c r="A36" s="91"/>
      <c r="B36" s="90"/>
      <c r="C36" s="90"/>
      <c r="D36" s="90"/>
      <c r="E36" s="90"/>
      <c r="F36" s="90"/>
      <c r="G36" s="90"/>
      <c r="H36" s="90"/>
      <c r="I36" s="90"/>
      <c r="J36" s="91"/>
      <c r="K36" s="91"/>
      <c r="L36" s="91"/>
      <c r="M36" s="110"/>
      <c r="N36" s="111" t="s">
        <v>31</v>
      </c>
      <c r="O36" s="140">
        <f>SUM(O26:O35)</f>
        <v>0</v>
      </c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91"/>
      <c r="AN36" s="91"/>
      <c r="AO36" s="91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1"/>
    </row>
    <row r="37" spans="1:52" ht="15.75">
      <c r="A37" s="91"/>
      <c r="B37" s="89" t="s">
        <v>32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  <c r="AK37" s="91"/>
      <c r="AL37" s="91"/>
      <c r="AM37" s="91"/>
      <c r="AN37" s="91"/>
      <c r="AO37" s="91"/>
      <c r="AP37" s="91"/>
      <c r="AQ37" s="91"/>
      <c r="AR37" s="91"/>
      <c r="AS37" s="91"/>
      <c r="AT37" s="91"/>
      <c r="AU37" s="91"/>
      <c r="AV37" s="91"/>
      <c r="AW37" s="91"/>
      <c r="AX37" s="91"/>
      <c r="AY37" s="91"/>
      <c r="AZ37" s="91"/>
    </row>
    <row r="38" spans="1:52" ht="51.6" customHeight="1">
      <c r="A38" s="91"/>
      <c r="B38" s="113" t="s">
        <v>33</v>
      </c>
      <c r="C38" s="93" t="s">
        <v>34</v>
      </c>
      <c r="D38" s="114" t="s">
        <v>35</v>
      </c>
      <c r="E38" s="115" t="s">
        <v>36</v>
      </c>
      <c r="F38" s="115" t="s">
        <v>37</v>
      </c>
      <c r="G38" s="115" t="s">
        <v>38</v>
      </c>
      <c r="H38" s="115" t="s">
        <v>39</v>
      </c>
      <c r="I38" s="115" t="s">
        <v>40</v>
      </c>
      <c r="J38" s="114" t="s">
        <v>41</v>
      </c>
      <c r="K38" s="116" t="s">
        <v>139</v>
      </c>
      <c r="L38" s="114" t="s">
        <v>42</v>
      </c>
      <c r="M38" s="93" t="s">
        <v>28</v>
      </c>
      <c r="N38" s="94" t="s">
        <v>138</v>
      </c>
      <c r="O38" s="33" t="s">
        <v>137</v>
      </c>
      <c r="P38" s="95" t="s">
        <v>30</v>
      </c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</row>
    <row r="39" spans="1:52">
      <c r="A39" s="91"/>
      <c r="B39" s="96">
        <v>1</v>
      </c>
      <c r="C39" s="117"/>
      <c r="D39" s="117"/>
      <c r="E39" s="117"/>
      <c r="F39" s="117"/>
      <c r="G39" s="117"/>
      <c r="H39" s="117"/>
      <c r="I39" s="117"/>
      <c r="J39" s="117"/>
      <c r="K39" s="181" t="str">
        <f>IFERROR(J39*I39/3600*G39/H39*(1+M39),"")</f>
        <v/>
      </c>
      <c r="L39" s="117"/>
      <c r="M39" s="119"/>
      <c r="N39" s="182" t="str">
        <f t="shared" ref="N39:N48" si="3">IFERROR(L39/3600*G39/H39*(1+M39),"")</f>
        <v/>
      </c>
      <c r="O39" s="183" t="str">
        <f t="shared" ref="O39:O48" si="4">IFERROR(K39+N39,"")</f>
        <v/>
      </c>
      <c r="P39" s="100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</row>
    <row r="40" spans="1:52">
      <c r="A40" s="91"/>
      <c r="B40" s="96">
        <v>2</v>
      </c>
      <c r="C40" s="117"/>
      <c r="D40" s="117"/>
      <c r="E40" s="117"/>
      <c r="F40" s="117"/>
      <c r="G40" s="117"/>
      <c r="H40" s="117"/>
      <c r="I40" s="117"/>
      <c r="J40" s="117"/>
      <c r="K40" s="181" t="str">
        <f t="shared" ref="K40:K48" si="5">IFERROR(J40*I40/3600*G40/H40*(1+M40),"")</f>
        <v/>
      </c>
      <c r="L40" s="117"/>
      <c r="M40" s="119"/>
      <c r="N40" s="182" t="str">
        <f t="shared" si="3"/>
        <v/>
      </c>
      <c r="O40" s="183" t="str">
        <f t="shared" si="4"/>
        <v/>
      </c>
      <c r="P40" s="100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</row>
    <row r="41" spans="1:52">
      <c r="A41" s="91"/>
      <c r="B41" s="96">
        <v>3</v>
      </c>
      <c r="C41" s="117"/>
      <c r="D41" s="117"/>
      <c r="E41" s="117"/>
      <c r="F41" s="117"/>
      <c r="G41" s="117"/>
      <c r="H41" s="117"/>
      <c r="I41" s="117"/>
      <c r="J41" s="117"/>
      <c r="K41" s="181" t="str">
        <f t="shared" si="5"/>
        <v/>
      </c>
      <c r="L41" s="117"/>
      <c r="M41" s="119"/>
      <c r="N41" s="182" t="str">
        <f t="shared" si="3"/>
        <v/>
      </c>
      <c r="O41" s="183" t="str">
        <f t="shared" si="4"/>
        <v/>
      </c>
      <c r="P41" s="100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</row>
    <row r="42" spans="1:52">
      <c r="A42" s="91"/>
      <c r="B42" s="96">
        <v>4</v>
      </c>
      <c r="C42" s="117"/>
      <c r="D42" s="117"/>
      <c r="E42" s="117"/>
      <c r="F42" s="117"/>
      <c r="G42" s="117"/>
      <c r="H42" s="117"/>
      <c r="I42" s="117"/>
      <c r="J42" s="117"/>
      <c r="K42" s="181" t="str">
        <f t="shared" si="5"/>
        <v/>
      </c>
      <c r="L42" s="117"/>
      <c r="M42" s="119"/>
      <c r="N42" s="182" t="str">
        <f t="shared" si="3"/>
        <v/>
      </c>
      <c r="O42" s="183" t="str">
        <f t="shared" si="4"/>
        <v/>
      </c>
      <c r="P42" s="100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</row>
    <row r="43" spans="1:52">
      <c r="A43" s="91"/>
      <c r="B43" s="96">
        <v>5</v>
      </c>
      <c r="C43" s="117"/>
      <c r="D43" s="117"/>
      <c r="E43" s="117"/>
      <c r="F43" s="117"/>
      <c r="G43" s="117"/>
      <c r="H43" s="117"/>
      <c r="I43" s="117"/>
      <c r="J43" s="117"/>
      <c r="K43" s="181" t="str">
        <f t="shared" si="5"/>
        <v/>
      </c>
      <c r="L43" s="117"/>
      <c r="M43" s="119"/>
      <c r="N43" s="182" t="str">
        <f t="shared" si="3"/>
        <v/>
      </c>
      <c r="O43" s="183" t="str">
        <f t="shared" si="4"/>
        <v/>
      </c>
      <c r="P43" s="100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</row>
    <row r="44" spans="1:52">
      <c r="A44" s="91"/>
      <c r="B44" s="96">
        <v>6</v>
      </c>
      <c r="C44" s="117"/>
      <c r="D44" s="117"/>
      <c r="E44" s="117"/>
      <c r="F44" s="117"/>
      <c r="G44" s="117"/>
      <c r="H44" s="117"/>
      <c r="I44" s="117"/>
      <c r="J44" s="117"/>
      <c r="K44" s="181" t="str">
        <f t="shared" si="5"/>
        <v/>
      </c>
      <c r="L44" s="117"/>
      <c r="M44" s="119"/>
      <c r="N44" s="182" t="str">
        <f t="shared" si="3"/>
        <v/>
      </c>
      <c r="O44" s="183" t="str">
        <f t="shared" si="4"/>
        <v/>
      </c>
      <c r="P44" s="100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1"/>
      <c r="AT44" s="91"/>
      <c r="AU44" s="91"/>
      <c r="AV44" s="91"/>
      <c r="AW44" s="91"/>
      <c r="AX44" s="91"/>
      <c r="AY44" s="91"/>
      <c r="AZ44" s="91"/>
    </row>
    <row r="45" spans="1:52">
      <c r="A45" s="91"/>
      <c r="B45" s="96">
        <v>7</v>
      </c>
      <c r="C45" s="117"/>
      <c r="D45" s="117"/>
      <c r="E45" s="117"/>
      <c r="F45" s="117"/>
      <c r="G45" s="117"/>
      <c r="H45" s="117"/>
      <c r="I45" s="117"/>
      <c r="J45" s="117"/>
      <c r="K45" s="181" t="str">
        <f t="shared" si="5"/>
        <v/>
      </c>
      <c r="L45" s="117"/>
      <c r="M45" s="119"/>
      <c r="N45" s="182" t="str">
        <f t="shared" si="3"/>
        <v/>
      </c>
      <c r="O45" s="183" t="str">
        <f t="shared" si="4"/>
        <v/>
      </c>
      <c r="P45" s="100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</row>
    <row r="46" spans="1:52">
      <c r="A46" s="91"/>
      <c r="B46" s="96">
        <v>8</v>
      </c>
      <c r="C46" s="117"/>
      <c r="D46" s="117"/>
      <c r="E46" s="117"/>
      <c r="F46" s="117"/>
      <c r="G46" s="117"/>
      <c r="H46" s="117"/>
      <c r="I46" s="117"/>
      <c r="J46" s="117"/>
      <c r="K46" s="181" t="str">
        <f t="shared" si="5"/>
        <v/>
      </c>
      <c r="L46" s="117"/>
      <c r="M46" s="119"/>
      <c r="N46" s="182" t="str">
        <f t="shared" si="3"/>
        <v/>
      </c>
      <c r="O46" s="183" t="str">
        <f t="shared" si="4"/>
        <v/>
      </c>
      <c r="P46" s="100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1"/>
      <c r="AV46" s="91"/>
      <c r="AW46" s="91"/>
      <c r="AX46" s="91"/>
      <c r="AY46" s="91"/>
      <c r="AZ46" s="91"/>
    </row>
    <row r="47" spans="1:52">
      <c r="A47" s="91"/>
      <c r="B47" s="96">
        <v>9</v>
      </c>
      <c r="C47" s="117"/>
      <c r="D47" s="117"/>
      <c r="E47" s="117"/>
      <c r="F47" s="117"/>
      <c r="G47" s="117"/>
      <c r="H47" s="117"/>
      <c r="I47" s="117"/>
      <c r="J47" s="117"/>
      <c r="K47" s="181" t="str">
        <f t="shared" si="5"/>
        <v/>
      </c>
      <c r="L47" s="117"/>
      <c r="M47" s="119"/>
      <c r="N47" s="182" t="str">
        <f t="shared" si="3"/>
        <v/>
      </c>
      <c r="O47" s="183" t="str">
        <f t="shared" si="4"/>
        <v/>
      </c>
      <c r="P47" s="100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</row>
    <row r="48" spans="1:52">
      <c r="A48" s="91"/>
      <c r="B48" s="120">
        <v>10</v>
      </c>
      <c r="C48" s="105"/>
      <c r="D48" s="105"/>
      <c r="E48" s="105"/>
      <c r="F48" s="105"/>
      <c r="G48" s="121"/>
      <c r="H48" s="121"/>
      <c r="I48" s="121"/>
      <c r="J48" s="121"/>
      <c r="K48" s="191" t="str">
        <f t="shared" si="5"/>
        <v/>
      </c>
      <c r="L48" s="117"/>
      <c r="M48" s="108"/>
      <c r="N48" s="182" t="str">
        <f t="shared" si="3"/>
        <v/>
      </c>
      <c r="O48" s="183" t="str">
        <f t="shared" si="4"/>
        <v/>
      </c>
      <c r="P48" s="122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1"/>
      <c r="AV48" s="91"/>
      <c r="AW48" s="91"/>
      <c r="AX48" s="91"/>
      <c r="AY48" s="91"/>
      <c r="AZ48" s="91"/>
    </row>
    <row r="49" spans="1:52" ht="15.75" thickBot="1">
      <c r="A49" s="91"/>
      <c r="B49" s="90"/>
      <c r="C49" s="90"/>
      <c r="D49" s="90"/>
      <c r="E49" s="90"/>
      <c r="F49" s="90"/>
      <c r="G49" s="90"/>
      <c r="H49" s="90"/>
      <c r="I49" s="90"/>
      <c r="J49" s="91"/>
      <c r="K49" s="123"/>
      <c r="L49" s="124"/>
      <c r="M49" s="125"/>
      <c r="N49" s="126" t="s">
        <v>43</v>
      </c>
      <c r="O49" s="184">
        <f>SUM(O39:O48)</f>
        <v>0</v>
      </c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1"/>
      <c r="AZ49" s="91"/>
    </row>
    <row r="50" spans="1:52" ht="15.75">
      <c r="A50" s="91"/>
      <c r="B50" s="89" t="s">
        <v>213</v>
      </c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1"/>
      <c r="AZ50" s="91"/>
    </row>
    <row r="51" spans="1:52" ht="38.25">
      <c r="A51" s="91"/>
      <c r="B51" s="92" t="s">
        <v>33</v>
      </c>
      <c r="C51" s="93" t="s">
        <v>22</v>
      </c>
      <c r="D51" s="93" t="s">
        <v>35</v>
      </c>
      <c r="E51" s="93" t="s">
        <v>44</v>
      </c>
      <c r="F51" s="93" t="s">
        <v>45</v>
      </c>
      <c r="G51" s="116" t="s">
        <v>140</v>
      </c>
      <c r="H51" s="115" t="s">
        <v>40</v>
      </c>
      <c r="I51" s="114" t="s">
        <v>47</v>
      </c>
      <c r="J51" s="116" t="s">
        <v>133</v>
      </c>
      <c r="K51" s="93" t="s">
        <v>49</v>
      </c>
      <c r="L51" s="93" t="s">
        <v>50</v>
      </c>
      <c r="M51" s="94" t="s">
        <v>141</v>
      </c>
      <c r="N51" s="34" t="s">
        <v>142</v>
      </c>
      <c r="O51" s="34" t="s">
        <v>143</v>
      </c>
      <c r="P51" s="95" t="s">
        <v>30</v>
      </c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1"/>
      <c r="AT51" s="91"/>
      <c r="AU51" s="91"/>
      <c r="AV51" s="91"/>
      <c r="AW51" s="91"/>
      <c r="AX51" s="91"/>
      <c r="AY51" s="91"/>
      <c r="AZ51" s="91"/>
    </row>
    <row r="52" spans="1:52">
      <c r="A52" s="91"/>
      <c r="B52" s="96">
        <v>1</v>
      </c>
      <c r="C52" s="101"/>
      <c r="D52" s="117"/>
      <c r="E52" s="101"/>
      <c r="F52" s="101"/>
      <c r="G52" s="181">
        <f>IF(OR(C52="set up"),F52*G26/E52,0)</f>
        <v>0</v>
      </c>
      <c r="H52" s="101"/>
      <c r="I52" s="117"/>
      <c r="J52" s="181">
        <f>IF(OR(C52="set up"),I52*H52*K52/E52,0)</f>
        <v>0</v>
      </c>
      <c r="K52" s="101"/>
      <c r="L52" s="103"/>
      <c r="M52" s="182">
        <f>IF(OR(C52="set up"),K52*L39*(1+L52)/E52,0)</f>
        <v>0</v>
      </c>
      <c r="N52" s="183">
        <f>IF(OR(C52="set up"),G52+J52+M52,0)</f>
        <v>0</v>
      </c>
      <c r="O52" s="118"/>
      <c r="P52" s="100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</row>
    <row r="53" spans="1:52">
      <c r="A53" s="91"/>
      <c r="B53" s="96">
        <v>2</v>
      </c>
      <c r="C53" s="101"/>
      <c r="D53" s="101"/>
      <c r="E53" s="101"/>
      <c r="F53" s="101"/>
      <c r="G53" s="181">
        <f t="shared" ref="G53:G61" si="6">IF(OR(C53="set up"),F53*G27/E53,0)</f>
        <v>0</v>
      </c>
      <c r="H53" s="101"/>
      <c r="I53" s="117"/>
      <c r="J53" s="181">
        <f t="shared" ref="J53:J61" si="7">IF(OR(C53="set up"),I53*H53*K53/E53,0)</f>
        <v>0</v>
      </c>
      <c r="K53" s="101"/>
      <c r="L53" s="103"/>
      <c r="M53" s="182">
        <f t="shared" ref="M53:M61" si="8">IF(OR(C53="set up"),K53*L40*(1+L53)/E53,0)</f>
        <v>0</v>
      </c>
      <c r="N53" s="183">
        <f t="shared" ref="N53:N61" si="9">IF(OR(C53="set up"),G53+J53+M53,0)</f>
        <v>0</v>
      </c>
      <c r="O53" s="118"/>
      <c r="P53" s="100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</row>
    <row r="54" spans="1:52">
      <c r="A54" s="91"/>
      <c r="B54" s="96">
        <v>3</v>
      </c>
      <c r="C54" s="101"/>
      <c r="D54" s="101"/>
      <c r="E54" s="101"/>
      <c r="F54" s="101"/>
      <c r="G54" s="181">
        <f t="shared" si="6"/>
        <v>0</v>
      </c>
      <c r="H54" s="101"/>
      <c r="I54" s="117"/>
      <c r="J54" s="181">
        <f t="shared" si="7"/>
        <v>0</v>
      </c>
      <c r="K54" s="101"/>
      <c r="L54" s="103"/>
      <c r="M54" s="182">
        <f t="shared" si="8"/>
        <v>0</v>
      </c>
      <c r="N54" s="183">
        <f t="shared" si="9"/>
        <v>0</v>
      </c>
      <c r="O54" s="118"/>
      <c r="P54" s="100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</row>
    <row r="55" spans="1:52">
      <c r="A55" s="91"/>
      <c r="B55" s="96">
        <v>4</v>
      </c>
      <c r="C55" s="101"/>
      <c r="D55" s="101"/>
      <c r="E55" s="101"/>
      <c r="F55" s="101"/>
      <c r="G55" s="181">
        <f t="shared" si="6"/>
        <v>0</v>
      </c>
      <c r="H55" s="101"/>
      <c r="I55" s="117"/>
      <c r="J55" s="181">
        <f t="shared" si="7"/>
        <v>0</v>
      </c>
      <c r="K55" s="101"/>
      <c r="L55" s="103"/>
      <c r="M55" s="182">
        <f t="shared" si="8"/>
        <v>0</v>
      </c>
      <c r="N55" s="183">
        <f t="shared" si="9"/>
        <v>0</v>
      </c>
      <c r="O55" s="118"/>
      <c r="P55" s="100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1"/>
      <c r="AT55" s="91"/>
      <c r="AU55" s="91"/>
      <c r="AV55" s="91"/>
      <c r="AW55" s="91"/>
      <c r="AX55" s="91"/>
      <c r="AY55" s="91"/>
      <c r="AZ55" s="91"/>
    </row>
    <row r="56" spans="1:52">
      <c r="A56" s="91"/>
      <c r="B56" s="96">
        <v>5</v>
      </c>
      <c r="C56" s="101"/>
      <c r="D56" s="101"/>
      <c r="E56" s="101"/>
      <c r="F56" s="101"/>
      <c r="G56" s="181">
        <f t="shared" si="6"/>
        <v>0</v>
      </c>
      <c r="H56" s="101"/>
      <c r="I56" s="117"/>
      <c r="J56" s="181">
        <f t="shared" si="7"/>
        <v>0</v>
      </c>
      <c r="K56" s="101"/>
      <c r="L56" s="103"/>
      <c r="M56" s="182">
        <f t="shared" si="8"/>
        <v>0</v>
      </c>
      <c r="N56" s="183">
        <f t="shared" si="9"/>
        <v>0</v>
      </c>
      <c r="O56" s="118"/>
      <c r="P56" s="100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91"/>
      <c r="AT56" s="91"/>
      <c r="AU56" s="91"/>
      <c r="AV56" s="91"/>
      <c r="AW56" s="91"/>
      <c r="AX56" s="91"/>
      <c r="AY56" s="91"/>
      <c r="AZ56" s="91"/>
    </row>
    <row r="57" spans="1:52">
      <c r="A57" s="91"/>
      <c r="B57" s="96">
        <v>6</v>
      </c>
      <c r="C57" s="101"/>
      <c r="D57" s="101"/>
      <c r="E57" s="101"/>
      <c r="F57" s="101"/>
      <c r="G57" s="181">
        <f t="shared" si="6"/>
        <v>0</v>
      </c>
      <c r="H57" s="101"/>
      <c r="I57" s="117"/>
      <c r="J57" s="181">
        <f t="shared" si="7"/>
        <v>0</v>
      </c>
      <c r="K57" s="127"/>
      <c r="L57" s="103"/>
      <c r="M57" s="182">
        <f t="shared" si="8"/>
        <v>0</v>
      </c>
      <c r="N57" s="183">
        <f t="shared" si="9"/>
        <v>0</v>
      </c>
      <c r="O57" s="118"/>
      <c r="P57" s="100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91"/>
      <c r="AT57" s="91"/>
      <c r="AU57" s="91"/>
      <c r="AV57" s="91"/>
      <c r="AW57" s="91"/>
      <c r="AX57" s="91"/>
      <c r="AY57" s="91"/>
      <c r="AZ57" s="91"/>
    </row>
    <row r="58" spans="1:52">
      <c r="A58" s="91"/>
      <c r="B58" s="96">
        <v>7</v>
      </c>
      <c r="C58" s="101"/>
      <c r="D58" s="101"/>
      <c r="E58" s="101"/>
      <c r="F58" s="101"/>
      <c r="G58" s="181">
        <f t="shared" si="6"/>
        <v>0</v>
      </c>
      <c r="H58" s="101"/>
      <c r="I58" s="117"/>
      <c r="J58" s="181">
        <f t="shared" si="7"/>
        <v>0</v>
      </c>
      <c r="K58" s="127"/>
      <c r="L58" s="103"/>
      <c r="M58" s="182">
        <f t="shared" si="8"/>
        <v>0</v>
      </c>
      <c r="N58" s="183">
        <f t="shared" si="9"/>
        <v>0</v>
      </c>
      <c r="O58" s="118"/>
      <c r="P58" s="100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  <c r="AC58" s="91"/>
      <c r="AD58" s="91"/>
      <c r="AE58" s="91"/>
      <c r="AF58" s="91"/>
      <c r="AG58" s="91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91"/>
      <c r="AT58" s="91"/>
      <c r="AU58" s="91"/>
      <c r="AV58" s="91"/>
      <c r="AW58" s="91"/>
      <c r="AX58" s="91"/>
      <c r="AY58" s="91"/>
      <c r="AZ58" s="91"/>
    </row>
    <row r="59" spans="1:52">
      <c r="A59" s="91"/>
      <c r="B59" s="96">
        <v>8</v>
      </c>
      <c r="C59" s="101"/>
      <c r="D59" s="101"/>
      <c r="E59" s="101"/>
      <c r="F59" s="101"/>
      <c r="G59" s="181">
        <f t="shared" si="6"/>
        <v>0</v>
      </c>
      <c r="H59" s="101"/>
      <c r="I59" s="117"/>
      <c r="J59" s="181">
        <f t="shared" si="7"/>
        <v>0</v>
      </c>
      <c r="K59" s="127"/>
      <c r="L59" s="103"/>
      <c r="M59" s="182">
        <f t="shared" si="8"/>
        <v>0</v>
      </c>
      <c r="N59" s="183">
        <f t="shared" si="9"/>
        <v>0</v>
      </c>
      <c r="O59" s="118"/>
      <c r="P59" s="100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1"/>
      <c r="AD59" s="91"/>
      <c r="AE59" s="91"/>
      <c r="AF59" s="91"/>
      <c r="AG59" s="91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91"/>
      <c r="AT59" s="91"/>
      <c r="AU59" s="91"/>
      <c r="AV59" s="91"/>
      <c r="AW59" s="91"/>
      <c r="AX59" s="91"/>
      <c r="AY59" s="91"/>
      <c r="AZ59" s="91"/>
    </row>
    <row r="60" spans="1:52">
      <c r="A60" s="91"/>
      <c r="B60" s="96">
        <v>9</v>
      </c>
      <c r="C60" s="128"/>
      <c r="D60" s="128"/>
      <c r="E60" s="128"/>
      <c r="F60" s="128"/>
      <c r="G60" s="181">
        <f t="shared" si="6"/>
        <v>0</v>
      </c>
      <c r="H60" s="128"/>
      <c r="I60" s="129"/>
      <c r="J60" s="181">
        <f t="shared" si="7"/>
        <v>0</v>
      </c>
      <c r="K60" s="130"/>
      <c r="L60" s="131"/>
      <c r="M60" s="182">
        <f t="shared" si="8"/>
        <v>0</v>
      </c>
      <c r="N60" s="183">
        <f t="shared" si="9"/>
        <v>0</v>
      </c>
      <c r="O60" s="132"/>
      <c r="P60" s="133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91"/>
      <c r="AT60" s="91"/>
      <c r="AU60" s="91"/>
      <c r="AV60" s="91"/>
      <c r="AW60" s="91"/>
      <c r="AX60" s="91"/>
      <c r="AY60" s="91"/>
      <c r="AZ60" s="91"/>
    </row>
    <row r="61" spans="1:52">
      <c r="A61" s="91"/>
      <c r="B61" s="120">
        <v>10</v>
      </c>
      <c r="C61" s="105"/>
      <c r="D61" s="105"/>
      <c r="E61" s="105"/>
      <c r="F61" s="105"/>
      <c r="G61" s="191">
        <f t="shared" si="6"/>
        <v>0</v>
      </c>
      <c r="H61" s="105"/>
      <c r="I61" s="121"/>
      <c r="J61" s="191">
        <f t="shared" si="7"/>
        <v>0</v>
      </c>
      <c r="K61" s="134"/>
      <c r="L61" s="108"/>
      <c r="M61" s="182">
        <f t="shared" si="8"/>
        <v>0</v>
      </c>
      <c r="N61" s="183">
        <f t="shared" si="9"/>
        <v>0</v>
      </c>
      <c r="O61" s="135"/>
      <c r="P61" s="122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1"/>
      <c r="AZ61" s="91"/>
    </row>
    <row r="62" spans="1:52" ht="15.75" thickBot="1">
      <c r="A62" s="91"/>
      <c r="B62" s="136"/>
      <c r="C62" s="136"/>
      <c r="D62" s="136"/>
      <c r="E62" s="136"/>
      <c r="F62" s="136"/>
      <c r="G62" s="136"/>
      <c r="H62" s="136"/>
      <c r="I62" s="136"/>
      <c r="J62" s="137"/>
      <c r="K62" s="123"/>
      <c r="L62" s="125"/>
      <c r="M62" s="126" t="s">
        <v>51</v>
      </c>
      <c r="N62" s="184">
        <f>SUM(N52:N61)</f>
        <v>0</v>
      </c>
      <c r="O62" s="91"/>
      <c r="P62" s="138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  <c r="AC62" s="91"/>
      <c r="AD62" s="91"/>
      <c r="AE62" s="91"/>
      <c r="AF62" s="91"/>
      <c r="AG62" s="91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91"/>
      <c r="AT62" s="91"/>
      <c r="AU62" s="91"/>
      <c r="AV62" s="91"/>
      <c r="AW62" s="91"/>
      <c r="AX62" s="91"/>
      <c r="AY62" s="91"/>
      <c r="AZ62" s="91"/>
    </row>
    <row r="63" spans="1:52" ht="15.75" thickBot="1">
      <c r="A63" s="91"/>
      <c r="B63" s="136"/>
      <c r="C63" s="136"/>
      <c r="D63" s="136"/>
      <c r="E63" s="136"/>
      <c r="F63" s="136"/>
      <c r="G63" s="136"/>
      <c r="H63" s="136"/>
      <c r="I63" s="136"/>
      <c r="J63" s="137"/>
      <c r="K63" s="136"/>
      <c r="L63" s="139"/>
      <c r="M63" s="110"/>
      <c r="N63" s="111" t="s">
        <v>52</v>
      </c>
      <c r="O63" s="112">
        <f>SUM(O52:O61)</f>
        <v>0</v>
      </c>
      <c r="P63" s="138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</row>
    <row r="64" spans="1:52">
      <c r="A64" s="91"/>
      <c r="B64" s="136"/>
      <c r="C64" s="136"/>
      <c r="D64" s="136"/>
      <c r="E64" s="136"/>
      <c r="F64" s="136"/>
      <c r="G64" s="136"/>
      <c r="H64" s="136"/>
      <c r="I64" s="136"/>
      <c r="J64" s="137"/>
      <c r="K64" s="136"/>
      <c r="L64" s="137"/>
      <c r="M64" s="137"/>
      <c r="N64" s="138"/>
      <c r="O64" s="138"/>
      <c r="P64" s="138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  <c r="AC64" s="91"/>
      <c r="AD64" s="91"/>
      <c r="AE64" s="91"/>
      <c r="AF64" s="91"/>
      <c r="AG64" s="91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91"/>
      <c r="AT64" s="91"/>
      <c r="AU64" s="91"/>
      <c r="AV64" s="91"/>
      <c r="AW64" s="91"/>
      <c r="AX64" s="91"/>
      <c r="AY64" s="91"/>
      <c r="AZ64" s="91"/>
    </row>
    <row r="65" spans="1:52">
      <c r="A65" s="91"/>
      <c r="B65" s="141" t="s">
        <v>53</v>
      </c>
      <c r="C65" s="90"/>
      <c r="D65" s="90"/>
      <c r="E65" s="90"/>
      <c r="F65" s="90"/>
      <c r="G65" s="90"/>
      <c r="H65" s="90"/>
      <c r="I65" s="141"/>
      <c r="J65" s="91"/>
      <c r="K65" s="141" t="s">
        <v>54</v>
      </c>
      <c r="L65" s="90"/>
      <c r="M65" s="90"/>
      <c r="N65" s="90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  <c r="AC65" s="91"/>
      <c r="AD65" s="91"/>
      <c r="AE65" s="91"/>
      <c r="AF65" s="91"/>
      <c r="AG65" s="91"/>
      <c r="AH65" s="91"/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91"/>
      <c r="AT65" s="91"/>
      <c r="AU65" s="91"/>
      <c r="AV65" s="91"/>
      <c r="AW65" s="91"/>
      <c r="AX65" s="91"/>
      <c r="AY65" s="91"/>
      <c r="AZ65" s="91"/>
    </row>
    <row r="66" spans="1:52" ht="38.25">
      <c r="A66" s="91"/>
      <c r="B66" s="92" t="s">
        <v>33</v>
      </c>
      <c r="C66" s="93" t="s">
        <v>55</v>
      </c>
      <c r="D66" s="93" t="s">
        <v>56</v>
      </c>
      <c r="E66" s="93" t="s">
        <v>57</v>
      </c>
      <c r="F66" s="93" t="s">
        <v>58</v>
      </c>
      <c r="G66" s="34" t="s">
        <v>144</v>
      </c>
      <c r="H66" s="95" t="s">
        <v>30</v>
      </c>
      <c r="I66" s="91"/>
      <c r="J66" s="91"/>
      <c r="K66" s="142" t="s">
        <v>33</v>
      </c>
      <c r="L66" s="143" t="s">
        <v>59</v>
      </c>
      <c r="M66" s="93" t="s">
        <v>60</v>
      </c>
      <c r="N66" s="115" t="s">
        <v>61</v>
      </c>
      <c r="O66" s="34" t="s">
        <v>145</v>
      </c>
      <c r="P66" s="95" t="s">
        <v>30</v>
      </c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</row>
    <row r="67" spans="1:52">
      <c r="A67" s="91"/>
      <c r="B67" s="96">
        <v>1</v>
      </c>
      <c r="C67" s="101" t="s">
        <v>62</v>
      </c>
      <c r="D67" s="101">
        <v>1</v>
      </c>
      <c r="E67" s="97"/>
      <c r="F67" s="97"/>
      <c r="G67" s="185" t="str">
        <f t="shared" ref="G67:G72" si="10">IFERROR(E67*D67/F67,"")</f>
        <v/>
      </c>
      <c r="H67" s="144"/>
      <c r="I67" s="91"/>
      <c r="J67" s="91"/>
      <c r="K67" s="96">
        <v>1</v>
      </c>
      <c r="L67" s="145"/>
      <c r="M67" s="101"/>
      <c r="N67" s="127"/>
      <c r="O67" s="183" t="str">
        <f t="shared" ref="O67:O72" si="11">IFERROR(M67/N67/F70,"")</f>
        <v/>
      </c>
      <c r="P67" s="100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</row>
    <row r="68" spans="1:52">
      <c r="A68" s="91"/>
      <c r="B68" s="96">
        <v>2</v>
      </c>
      <c r="C68" s="101"/>
      <c r="D68" s="101">
        <v>1</v>
      </c>
      <c r="E68" s="97"/>
      <c r="F68" s="97"/>
      <c r="G68" s="185" t="str">
        <f t="shared" si="10"/>
        <v/>
      </c>
      <c r="H68" s="144"/>
      <c r="I68" s="91"/>
      <c r="J68" s="91"/>
      <c r="K68" s="96">
        <v>2</v>
      </c>
      <c r="L68" s="145"/>
      <c r="M68" s="101"/>
      <c r="N68" s="127"/>
      <c r="O68" s="183" t="str">
        <f>IFERROR(M68/N68/F71,"")</f>
        <v/>
      </c>
      <c r="P68" s="100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</row>
    <row r="69" spans="1:52">
      <c r="A69" s="91"/>
      <c r="B69" s="96">
        <v>3</v>
      </c>
      <c r="C69" s="101"/>
      <c r="D69" s="101">
        <v>1</v>
      </c>
      <c r="E69" s="97"/>
      <c r="F69" s="97"/>
      <c r="G69" s="185" t="str">
        <f t="shared" si="10"/>
        <v/>
      </c>
      <c r="H69" s="144"/>
      <c r="I69" s="91"/>
      <c r="J69" s="91"/>
      <c r="K69" s="96">
        <v>3</v>
      </c>
      <c r="L69" s="145"/>
      <c r="M69" s="101"/>
      <c r="N69" s="127"/>
      <c r="O69" s="183" t="str">
        <f t="shared" si="11"/>
        <v/>
      </c>
      <c r="P69" s="100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</row>
    <row r="70" spans="1:52">
      <c r="A70" s="91"/>
      <c r="B70" s="96">
        <v>4</v>
      </c>
      <c r="C70" s="101"/>
      <c r="D70" s="101">
        <v>1</v>
      </c>
      <c r="E70" s="97"/>
      <c r="F70" s="97"/>
      <c r="G70" s="185" t="str">
        <f t="shared" si="10"/>
        <v/>
      </c>
      <c r="H70" s="144"/>
      <c r="I70" s="91"/>
      <c r="J70" s="91"/>
      <c r="K70" s="96">
        <v>4</v>
      </c>
      <c r="L70" s="145"/>
      <c r="M70" s="101"/>
      <c r="N70" s="127"/>
      <c r="O70" s="183" t="str">
        <f t="shared" si="11"/>
        <v/>
      </c>
      <c r="P70" s="100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</row>
    <row r="71" spans="1:52">
      <c r="A71" s="91"/>
      <c r="B71" s="96">
        <v>5</v>
      </c>
      <c r="C71" s="128"/>
      <c r="D71" s="128">
        <v>1</v>
      </c>
      <c r="E71" s="128"/>
      <c r="F71" s="128"/>
      <c r="G71" s="185" t="str">
        <f t="shared" si="10"/>
        <v/>
      </c>
      <c r="H71" s="146"/>
      <c r="I71" s="91"/>
      <c r="J71" s="91"/>
      <c r="K71" s="96">
        <v>5</v>
      </c>
      <c r="L71" s="147"/>
      <c r="M71" s="128"/>
      <c r="N71" s="130"/>
      <c r="O71" s="183" t="str">
        <f t="shared" si="11"/>
        <v/>
      </c>
      <c r="P71" s="133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/>
      <c r="AE71" s="91"/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</row>
    <row r="72" spans="1:52">
      <c r="A72" s="91"/>
      <c r="B72" s="120">
        <v>6</v>
      </c>
      <c r="C72" s="105"/>
      <c r="D72" s="105">
        <v>1</v>
      </c>
      <c r="E72" s="105"/>
      <c r="F72" s="105"/>
      <c r="G72" s="185" t="str">
        <f t="shared" si="10"/>
        <v/>
      </c>
      <c r="H72" s="148"/>
      <c r="I72" s="91"/>
      <c r="J72" s="91"/>
      <c r="K72" s="120">
        <v>6</v>
      </c>
      <c r="L72" s="149"/>
      <c r="M72" s="105"/>
      <c r="N72" s="134"/>
      <c r="O72" s="183" t="str">
        <f t="shared" si="11"/>
        <v/>
      </c>
      <c r="P72" s="122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/>
      <c r="AE72" s="91"/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</row>
    <row r="73" spans="1:52" ht="15.75" thickBot="1">
      <c r="A73" s="91"/>
      <c r="B73" s="136"/>
      <c r="C73" s="136"/>
      <c r="D73" s="136"/>
      <c r="E73" s="136"/>
      <c r="F73" s="126" t="s">
        <v>63</v>
      </c>
      <c r="G73" s="184">
        <f>SUM(G67:G72)</f>
        <v>0</v>
      </c>
      <c r="H73" s="136"/>
      <c r="I73" s="136"/>
      <c r="J73" s="137"/>
      <c r="K73" s="91"/>
      <c r="L73" s="136"/>
      <c r="M73" s="125"/>
      <c r="N73" s="126" t="s">
        <v>64</v>
      </c>
      <c r="O73" s="184">
        <f>SUM(O67:O72)</f>
        <v>0</v>
      </c>
      <c r="P73" s="138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/>
      <c r="AE73" s="91"/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</row>
    <row r="74" spans="1:52">
      <c r="A74" s="91"/>
      <c r="B74" s="136"/>
      <c r="C74" s="136"/>
      <c r="D74" s="136"/>
      <c r="E74" s="136"/>
      <c r="F74" s="136"/>
      <c r="G74" s="136"/>
      <c r="H74" s="136"/>
      <c r="I74" s="136"/>
      <c r="J74" s="137"/>
      <c r="K74" s="136"/>
      <c r="L74" s="137"/>
      <c r="M74" s="137"/>
      <c r="N74" s="138"/>
      <c r="O74" s="138"/>
      <c r="P74" s="138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  <c r="AC74" s="91"/>
      <c r="AD74" s="91"/>
      <c r="AE74" s="91"/>
      <c r="AF74" s="91"/>
      <c r="AG74" s="91"/>
      <c r="AH74" s="91"/>
      <c r="AI74" s="91"/>
      <c r="AJ74" s="91"/>
      <c r="AK74" s="91"/>
      <c r="AL74" s="91"/>
      <c r="AM74" s="91"/>
      <c r="AN74" s="91"/>
      <c r="AO74" s="91"/>
      <c r="AP74" s="91"/>
      <c r="AQ74" s="91"/>
      <c r="AR74" s="91"/>
      <c r="AS74" s="91"/>
      <c r="AT74" s="91"/>
      <c r="AU74" s="91"/>
      <c r="AV74" s="91"/>
      <c r="AW74" s="91"/>
      <c r="AX74" s="91"/>
      <c r="AY74" s="91"/>
      <c r="AZ74" s="91"/>
    </row>
    <row r="75" spans="1:52">
      <c r="A75" s="91"/>
      <c r="B75" s="136"/>
      <c r="C75" s="136"/>
      <c r="D75" s="136"/>
      <c r="E75" s="136"/>
      <c r="F75" s="136"/>
      <c r="G75" s="136"/>
      <c r="H75" s="136"/>
      <c r="I75" s="136"/>
      <c r="J75" s="137"/>
      <c r="K75" s="136"/>
      <c r="L75" s="137"/>
      <c r="M75" s="137"/>
      <c r="N75" s="138"/>
      <c r="O75" s="138"/>
      <c r="P75" s="138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</row>
    <row r="76" spans="1:52" ht="15.75" thickBot="1">
      <c r="A76" s="91"/>
      <c r="B76" s="136"/>
      <c r="C76" s="136"/>
      <c r="D76" s="136"/>
      <c r="E76" s="136"/>
      <c r="F76" s="136"/>
      <c r="G76" s="136"/>
      <c r="H76" s="136"/>
      <c r="I76" s="136"/>
      <c r="J76" s="137"/>
      <c r="K76" s="136"/>
      <c r="L76" s="123"/>
      <c r="M76" s="150">
        <f>$O$9</f>
        <v>0</v>
      </c>
      <c r="N76" s="151" t="s">
        <v>65</v>
      </c>
      <c r="O76" s="186">
        <f>O36+O49+N62+O63+G73+O73</f>
        <v>0</v>
      </c>
      <c r="P76" s="138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  <c r="AI76" s="91"/>
      <c r="AJ76" s="91"/>
      <c r="AK76" s="91"/>
      <c r="AL76" s="91"/>
      <c r="AM76" s="91"/>
      <c r="AN76" s="91"/>
      <c r="AO76" s="91"/>
      <c r="AP76" s="91"/>
      <c r="AQ76" s="91"/>
      <c r="AR76" s="91"/>
      <c r="AS76" s="91"/>
      <c r="AT76" s="91"/>
      <c r="AU76" s="91"/>
      <c r="AV76" s="91"/>
      <c r="AW76" s="91"/>
      <c r="AX76" s="91"/>
      <c r="AY76" s="91"/>
      <c r="AZ76" s="91"/>
    </row>
    <row r="77" spans="1:52">
      <c r="A77" s="91"/>
      <c r="B77" s="136"/>
      <c r="C77" s="136"/>
      <c r="D77" s="136"/>
      <c r="E77" s="136"/>
      <c r="F77" s="136"/>
      <c r="G77" s="136"/>
      <c r="H77" s="136"/>
      <c r="I77" s="136"/>
      <c r="J77" s="137"/>
      <c r="K77" s="136"/>
      <c r="L77" s="91"/>
      <c r="M77" s="137"/>
      <c r="N77" s="153"/>
      <c r="O77" s="138"/>
      <c r="P77" s="138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</row>
    <row r="78" spans="1:52">
      <c r="A78" s="91"/>
      <c r="B78" s="91"/>
      <c r="C78" s="90"/>
      <c r="D78" s="90"/>
      <c r="E78" s="90"/>
      <c r="F78" s="154"/>
      <c r="G78" s="90"/>
      <c r="H78" s="91"/>
      <c r="I78" s="91"/>
      <c r="J78" s="90"/>
      <c r="K78" s="90"/>
      <c r="L78" s="91"/>
      <c r="M78" s="91"/>
      <c r="N78" s="90"/>
      <c r="O78" s="90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</row>
    <row r="79" spans="1:52" ht="15.75" thickBot="1">
      <c r="A79" s="91"/>
      <c r="B79" s="91"/>
      <c r="C79" s="141" t="s">
        <v>66</v>
      </c>
      <c r="D79" s="90"/>
      <c r="E79" s="90"/>
      <c r="F79" s="155">
        <v>15</v>
      </c>
      <c r="G79" s="151" t="s">
        <v>67</v>
      </c>
      <c r="H79" s="91"/>
      <c r="I79" s="91"/>
      <c r="J79" s="90"/>
      <c r="K79" s="90"/>
      <c r="L79" s="91"/>
      <c r="M79" s="150">
        <f>$O$9</f>
        <v>0</v>
      </c>
      <c r="N79" s="151" t="s">
        <v>65</v>
      </c>
      <c r="O79" s="186">
        <f>O76*F79/100</f>
        <v>0</v>
      </c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</row>
    <row r="80" spans="1:52">
      <c r="A80" s="91"/>
      <c r="B80" s="91"/>
      <c r="C80" s="141"/>
      <c r="D80" s="90"/>
      <c r="E80" s="90"/>
      <c r="F80" s="154"/>
      <c r="G80" s="90"/>
      <c r="H80" s="91"/>
      <c r="I80" s="91"/>
      <c r="J80" s="90"/>
      <c r="K80" s="90"/>
      <c r="L80" s="91"/>
      <c r="M80" s="91"/>
      <c r="N80" s="90"/>
      <c r="O80" s="90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</row>
    <row r="81" spans="1:52" ht="15.75" thickBot="1">
      <c r="A81" s="91"/>
      <c r="B81" s="91"/>
      <c r="C81" s="141" t="s">
        <v>68</v>
      </c>
      <c r="D81" s="90"/>
      <c r="E81" s="90"/>
      <c r="F81" s="155">
        <v>5</v>
      </c>
      <c r="G81" s="151" t="s">
        <v>67</v>
      </c>
      <c r="H81" s="91"/>
      <c r="I81" s="91"/>
      <c r="J81" s="90"/>
      <c r="K81" s="90"/>
      <c r="L81" s="91"/>
      <c r="M81" s="150">
        <f>$O$9</f>
        <v>0</v>
      </c>
      <c r="N81" s="151" t="s">
        <v>65</v>
      </c>
      <c r="O81" s="186">
        <f>O76*F81/100</f>
        <v>0</v>
      </c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</row>
    <row r="82" spans="1:52">
      <c r="A82" s="91"/>
      <c r="B82" s="91"/>
      <c r="C82" s="141"/>
      <c r="D82" s="90"/>
      <c r="E82" s="90"/>
      <c r="F82" s="154"/>
      <c r="G82" s="90"/>
      <c r="H82" s="90"/>
      <c r="I82" s="90"/>
      <c r="J82" s="90"/>
      <c r="K82" s="90"/>
      <c r="L82" s="91"/>
      <c r="M82" s="91"/>
      <c r="N82" s="136"/>
      <c r="O82" s="90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</row>
    <row r="83" spans="1:52" ht="15.75" thickBot="1">
      <c r="A83" s="91"/>
      <c r="B83" s="91"/>
      <c r="C83" s="156" t="s">
        <v>69</v>
      </c>
      <c r="D83" s="90"/>
      <c r="E83" s="90"/>
      <c r="F83" s="155">
        <v>0</v>
      </c>
      <c r="G83" s="151"/>
      <c r="H83" s="91"/>
      <c r="I83" s="91"/>
      <c r="J83" s="90"/>
      <c r="K83" s="90"/>
      <c r="L83" s="91"/>
      <c r="M83" s="150">
        <f>$O$9</f>
        <v>0</v>
      </c>
      <c r="N83" s="151" t="s">
        <v>65</v>
      </c>
      <c r="O83" s="152">
        <f>F83</f>
        <v>0</v>
      </c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  <c r="AC83" s="91"/>
      <c r="AD83" s="91"/>
      <c r="AE83" s="91"/>
      <c r="AF83" s="91"/>
      <c r="AG83" s="91"/>
      <c r="AH83" s="91"/>
      <c r="AI83" s="91"/>
      <c r="AJ83" s="91"/>
      <c r="AK83" s="91"/>
      <c r="AL83" s="91"/>
      <c r="AM83" s="91"/>
      <c r="AN83" s="91"/>
      <c r="AO83" s="91"/>
      <c r="AP83" s="91"/>
      <c r="AQ83" s="91"/>
      <c r="AR83" s="91"/>
      <c r="AS83" s="91"/>
      <c r="AT83" s="91"/>
      <c r="AU83" s="91"/>
      <c r="AV83" s="91"/>
      <c r="AW83" s="91"/>
      <c r="AX83" s="91"/>
      <c r="AY83" s="91"/>
      <c r="AZ83" s="91"/>
    </row>
    <row r="84" spans="1:52">
      <c r="A84" s="91"/>
      <c r="B84" s="91"/>
      <c r="C84" s="157"/>
      <c r="D84" s="90"/>
      <c r="E84" s="90"/>
      <c r="F84" s="90"/>
      <c r="G84" s="90"/>
      <c r="H84" s="91"/>
      <c r="I84" s="91"/>
      <c r="J84" s="90"/>
      <c r="K84" s="90"/>
      <c r="L84" s="91"/>
      <c r="M84" s="91"/>
      <c r="N84" s="90"/>
      <c r="O84" s="90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</row>
    <row r="85" spans="1:52">
      <c r="A85" s="91"/>
      <c r="B85" s="91"/>
      <c r="C85" s="141"/>
      <c r="D85" s="90"/>
      <c r="E85" s="90"/>
      <c r="F85" s="154"/>
      <c r="G85" s="90"/>
      <c r="H85" s="90"/>
      <c r="I85" s="90"/>
      <c r="J85" s="90"/>
      <c r="K85" s="90"/>
      <c r="L85" s="91"/>
      <c r="M85" s="91"/>
      <c r="N85" s="90"/>
      <c r="O85" s="90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</row>
    <row r="86" spans="1:52" ht="15.75" thickBot="1">
      <c r="A86" s="91"/>
      <c r="B86" s="91"/>
      <c r="C86" s="141" t="s">
        <v>70</v>
      </c>
      <c r="D86" s="90"/>
      <c r="E86" s="90"/>
      <c r="F86" s="155">
        <v>4</v>
      </c>
      <c r="G86" s="158" t="s">
        <v>71</v>
      </c>
      <c r="H86" s="159">
        <v>4</v>
      </c>
      <c r="I86" s="158" t="s">
        <v>72</v>
      </c>
      <c r="J86" s="90"/>
      <c r="K86" s="90"/>
      <c r="L86" s="123"/>
      <c r="M86" s="110"/>
      <c r="N86" s="160" t="s">
        <v>73</v>
      </c>
      <c r="O86" s="161">
        <f>O76+O79+O81+O83</f>
        <v>0</v>
      </c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</row>
    <row r="87" spans="1:52" ht="15.75" thickBot="1">
      <c r="A87" s="91"/>
      <c r="B87" s="91"/>
      <c r="C87" s="141"/>
      <c r="D87" s="90"/>
      <c r="E87" s="90"/>
      <c r="F87" s="154"/>
      <c r="G87" s="90"/>
      <c r="H87" s="90"/>
      <c r="I87" s="90"/>
      <c r="J87" s="90"/>
      <c r="K87" s="90"/>
      <c r="L87" s="123"/>
      <c r="M87" s="123"/>
      <c r="N87" s="136"/>
      <c r="O87" s="136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</row>
    <row r="88" spans="1:52" ht="15.75" thickBot="1">
      <c r="A88" s="91"/>
      <c r="B88" s="91"/>
      <c r="C88" s="141" t="s">
        <v>74</v>
      </c>
      <c r="D88" s="90"/>
      <c r="E88" s="90"/>
      <c r="F88" s="155">
        <v>2</v>
      </c>
      <c r="G88" s="151" t="s">
        <v>71</v>
      </c>
      <c r="H88" s="90"/>
      <c r="I88" s="90"/>
      <c r="J88" s="90"/>
      <c r="K88" s="90"/>
      <c r="L88" s="162"/>
      <c r="M88" s="163"/>
      <c r="N88" s="164" t="s">
        <v>75</v>
      </c>
      <c r="O88" s="165">
        <f>O86*100</f>
        <v>0</v>
      </c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</row>
    <row r="89" spans="1:52" ht="15.75" thickBot="1">
      <c r="A89" s="91"/>
      <c r="B89" s="91"/>
      <c r="C89" s="141"/>
      <c r="D89" s="90"/>
      <c r="E89" s="90"/>
      <c r="F89" s="90"/>
      <c r="G89" s="90"/>
      <c r="H89" s="90"/>
      <c r="I89" s="90"/>
      <c r="J89" s="90"/>
      <c r="K89" s="90"/>
      <c r="L89" s="166"/>
      <c r="M89" s="167"/>
      <c r="N89" s="167"/>
      <c r="O89" s="168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</row>
    <row r="90" spans="1:52" ht="15" customHeight="1">
      <c r="A90" s="91"/>
      <c r="B90" s="91"/>
      <c r="C90" s="199" t="s">
        <v>76</v>
      </c>
      <c r="D90" s="200"/>
      <c r="E90" s="200"/>
      <c r="F90" s="200"/>
      <c r="G90" s="200"/>
      <c r="H90" s="200"/>
      <c r="I90" s="201"/>
      <c r="J90" s="90"/>
      <c r="K90" s="136"/>
      <c r="L90" s="166"/>
      <c r="M90" s="167"/>
      <c r="N90" s="169" t="s">
        <v>77</v>
      </c>
      <c r="O90" s="170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  <c r="AC90" s="91"/>
      <c r="AD90" s="91"/>
      <c r="AE90" s="91"/>
      <c r="AF90" s="91"/>
      <c r="AG90" s="91"/>
      <c r="AH90" s="91"/>
      <c r="AI90" s="91"/>
      <c r="AJ90" s="91"/>
      <c r="AK90" s="91"/>
      <c r="AL90" s="91"/>
      <c r="AM90" s="91"/>
      <c r="AN90" s="91"/>
      <c r="AO90" s="91"/>
      <c r="AP90" s="91"/>
      <c r="AQ90" s="91"/>
      <c r="AR90" s="91"/>
      <c r="AS90" s="91"/>
      <c r="AT90" s="91"/>
      <c r="AU90" s="91"/>
      <c r="AV90" s="91"/>
      <c r="AW90" s="91"/>
      <c r="AX90" s="91"/>
      <c r="AY90" s="91"/>
      <c r="AZ90" s="91"/>
    </row>
    <row r="91" spans="1:52" ht="15" customHeight="1">
      <c r="A91" s="91"/>
      <c r="B91" s="91"/>
      <c r="C91" s="202"/>
      <c r="D91" s="203"/>
      <c r="E91" s="203"/>
      <c r="F91" s="203"/>
      <c r="G91" s="203"/>
      <c r="H91" s="203"/>
      <c r="I91" s="204"/>
      <c r="J91" s="90"/>
      <c r="K91" s="136"/>
      <c r="L91" s="166"/>
      <c r="M91" s="167"/>
      <c r="N91" s="171"/>
      <c r="O91" s="172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  <c r="AC91" s="91"/>
      <c r="AD91" s="91"/>
      <c r="AE91" s="91"/>
      <c r="AF91" s="91"/>
      <c r="AG91" s="91"/>
      <c r="AH91" s="91"/>
      <c r="AI91" s="91"/>
      <c r="AJ91" s="91"/>
      <c r="AK91" s="91"/>
      <c r="AL91" s="91"/>
      <c r="AM91" s="91"/>
      <c r="AN91" s="91"/>
      <c r="AO91" s="91"/>
      <c r="AP91" s="91"/>
      <c r="AQ91" s="91"/>
      <c r="AR91" s="91"/>
      <c r="AS91" s="91"/>
      <c r="AT91" s="91"/>
      <c r="AU91" s="91"/>
      <c r="AV91" s="91"/>
      <c r="AW91" s="91"/>
      <c r="AX91" s="91"/>
      <c r="AY91" s="91"/>
      <c r="AZ91" s="91"/>
    </row>
    <row r="92" spans="1:52" ht="15" customHeight="1">
      <c r="A92" s="91"/>
      <c r="B92" s="91"/>
      <c r="C92" s="202"/>
      <c r="D92" s="203"/>
      <c r="E92" s="203"/>
      <c r="F92" s="203"/>
      <c r="G92" s="203"/>
      <c r="H92" s="203"/>
      <c r="I92" s="204"/>
      <c r="J92" s="136"/>
      <c r="K92" s="173"/>
      <c r="L92" s="166"/>
      <c r="M92" s="167"/>
      <c r="N92" s="169" t="s">
        <v>78</v>
      </c>
      <c r="O92" s="170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</row>
    <row r="93" spans="1:52">
      <c r="A93" s="91"/>
      <c r="B93" s="91"/>
      <c r="C93" s="202"/>
      <c r="D93" s="203"/>
      <c r="E93" s="203"/>
      <c r="F93" s="203"/>
      <c r="G93" s="203"/>
      <c r="H93" s="203"/>
      <c r="I93" s="204"/>
      <c r="J93" s="174"/>
      <c r="K93" s="91"/>
      <c r="L93" s="166"/>
      <c r="M93" s="167"/>
      <c r="N93" s="171"/>
      <c r="O93" s="172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</row>
    <row r="94" spans="1:52">
      <c r="A94" s="91"/>
      <c r="B94" s="91"/>
      <c r="C94" s="202"/>
      <c r="D94" s="203"/>
      <c r="E94" s="203"/>
      <c r="F94" s="203"/>
      <c r="G94" s="203"/>
      <c r="H94" s="203"/>
      <c r="I94" s="204"/>
      <c r="J94" s="91"/>
      <c r="K94" s="91"/>
      <c r="L94" s="175"/>
      <c r="M94" s="171"/>
      <c r="N94" s="169" t="s">
        <v>79</v>
      </c>
      <c r="O94" s="170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</row>
    <row r="95" spans="1:52" ht="15.75" thickBot="1">
      <c r="A95" s="91"/>
      <c r="B95" s="91"/>
      <c r="C95" s="205"/>
      <c r="D95" s="206"/>
      <c r="E95" s="206"/>
      <c r="F95" s="206"/>
      <c r="G95" s="206"/>
      <c r="H95" s="206"/>
      <c r="I95" s="207"/>
      <c r="J95" s="91"/>
      <c r="K95" s="91"/>
      <c r="L95" s="175"/>
      <c r="M95" s="171"/>
      <c r="N95" s="171"/>
      <c r="O95" s="172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</row>
    <row r="96" spans="1:52">
      <c r="A96" s="91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175"/>
      <c r="M96" s="171"/>
      <c r="N96" s="169" t="s">
        <v>80</v>
      </c>
      <c r="O96" s="170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</row>
    <row r="97" spans="1:52">
      <c r="A97" s="91"/>
      <c r="B97" s="91"/>
      <c r="C97" s="176" t="s">
        <v>81</v>
      </c>
      <c r="D97" s="176"/>
      <c r="E97" s="91"/>
      <c r="F97" s="91"/>
      <c r="G97" s="91"/>
      <c r="H97" s="91"/>
      <c r="I97" s="91"/>
      <c r="J97" s="91"/>
      <c r="K97" s="91"/>
      <c r="L97" s="175"/>
      <c r="M97" s="171"/>
      <c r="N97" s="167"/>
      <c r="O97" s="168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</row>
    <row r="98" spans="1:52">
      <c r="A98" s="91"/>
      <c r="B98" s="91"/>
      <c r="C98" s="91"/>
      <c r="D98" s="91"/>
      <c r="E98" s="91"/>
      <c r="F98" s="91"/>
      <c r="G98" s="91"/>
      <c r="H98" s="91"/>
      <c r="I98" s="91"/>
      <c r="J98" s="91"/>
      <c r="K98" s="91"/>
      <c r="L98" s="175"/>
      <c r="M98" s="171"/>
      <c r="N98" s="169" t="s">
        <v>82</v>
      </c>
      <c r="O98" s="170">
        <f>SUM(O88*E16+O90*F16+O92*G16+O94*H16+O96*I16+O96*J16+O96*SUM(K16:O16))/100</f>
        <v>0</v>
      </c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  <c r="AC98" s="91"/>
      <c r="AD98" s="91"/>
      <c r="AE98" s="91"/>
      <c r="AF98" s="91"/>
      <c r="AG98" s="91"/>
      <c r="AH98" s="91"/>
      <c r="AI98" s="91"/>
      <c r="AJ98" s="91"/>
      <c r="AK98" s="91"/>
      <c r="AL98" s="91"/>
      <c r="AM98" s="91"/>
      <c r="AN98" s="91"/>
      <c r="AO98" s="91"/>
      <c r="AP98" s="91"/>
      <c r="AQ98" s="91"/>
      <c r="AR98" s="91"/>
      <c r="AS98" s="91"/>
      <c r="AT98" s="91"/>
      <c r="AU98" s="91"/>
      <c r="AV98" s="91"/>
      <c r="AW98" s="91"/>
      <c r="AX98" s="91"/>
      <c r="AY98" s="91"/>
      <c r="AZ98" s="91"/>
    </row>
    <row r="99" spans="1:52">
      <c r="A99" s="91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175"/>
      <c r="M99" s="171"/>
      <c r="N99" s="171"/>
      <c r="O99" s="172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  <c r="AC99" s="91"/>
      <c r="AD99" s="91"/>
      <c r="AE99" s="91"/>
      <c r="AF99" s="91"/>
      <c r="AG99" s="91"/>
      <c r="AH99" s="91"/>
      <c r="AI99" s="91"/>
      <c r="AJ99" s="91"/>
      <c r="AK99" s="91"/>
      <c r="AL99" s="91"/>
      <c r="AM99" s="91"/>
      <c r="AN99" s="91"/>
      <c r="AO99" s="91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</row>
    <row r="100" spans="1:52" ht="15.75" thickBot="1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177"/>
      <c r="M100" s="178"/>
      <c r="N100" s="179" t="s">
        <v>226</v>
      </c>
      <c r="O100" s="180">
        <f>O98*F88/100</f>
        <v>0</v>
      </c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91"/>
    </row>
    <row r="101" spans="1:5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123"/>
      <c r="M101" s="123"/>
      <c r="N101" s="123"/>
      <c r="O101" s="123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</row>
    <row r="102" spans="1:52">
      <c r="A102" s="91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  <c r="AC102" s="91"/>
      <c r="AD102" s="91"/>
      <c r="AE102" s="91"/>
      <c r="AF102" s="91"/>
      <c r="AG102" s="91"/>
      <c r="AH102" s="91"/>
      <c r="AI102" s="91"/>
      <c r="AJ102" s="91"/>
      <c r="AK102" s="91"/>
      <c r="AL102" s="91"/>
      <c r="AM102" s="91"/>
      <c r="AN102" s="91"/>
      <c r="AO102" s="91"/>
      <c r="AP102" s="91"/>
      <c r="AQ102" s="91"/>
      <c r="AR102" s="91"/>
      <c r="AS102" s="91"/>
      <c r="AT102" s="91"/>
      <c r="AU102" s="91"/>
      <c r="AV102" s="91"/>
      <c r="AW102" s="91"/>
      <c r="AX102" s="91"/>
      <c r="AY102" s="91"/>
      <c r="AZ102" s="91"/>
    </row>
  </sheetData>
  <sheetProtection algorithmName="SHA-512" hashValue="/3rrnny8buLZrl/k74OqEwdPbf0VDqUW28mIzjJRohspSrEIsMHoii139q4D4FdmKoFm4p1OQaMZrhiWdeLMPA==" saltValue="b0VCN312KzkMvFTWRsUegQ==" spinCount="100000" sheet="1" objects="1" scenarios="1"/>
  <mergeCells count="19">
    <mergeCell ref="B7:C7"/>
    <mergeCell ref="D7:E7"/>
    <mergeCell ref="A1:P3"/>
    <mergeCell ref="B5:C5"/>
    <mergeCell ref="D5:E5"/>
    <mergeCell ref="G5:H5"/>
    <mergeCell ref="I5:L5"/>
    <mergeCell ref="C90:I95"/>
    <mergeCell ref="L18:N18"/>
    <mergeCell ref="B20:P22"/>
    <mergeCell ref="B9:C9"/>
    <mergeCell ref="D9:E9"/>
    <mergeCell ref="G9:H9"/>
    <mergeCell ref="B11:C11"/>
    <mergeCell ref="D11:E11"/>
    <mergeCell ref="B17:D17"/>
    <mergeCell ref="B18:D18"/>
    <mergeCell ref="E18:G18"/>
    <mergeCell ref="I18:K18"/>
  </mergeCells>
  <dataValidations count="12">
    <dataValidation type="whole" operator="greaterThan" allowBlank="1" showInputMessage="1" showErrorMessage="1" sqref="D15:O15" xr:uid="{6A04D8BF-3BD2-4E93-88B1-98F3A705DBBF}">
      <formula1>0</formula1>
    </dataValidation>
    <dataValidation type="list" allowBlank="1" showInputMessage="1" showErrorMessage="1" sqref="H26:H35" xr:uid="{EA0560F8-B648-4409-9779-B58339E699D6}">
      <formula1>"Pcs,Meter,KG"</formula1>
    </dataValidation>
    <dataValidation type="list" allowBlank="1" showInputMessage="1" showErrorMessage="1" sqref="L11" xr:uid="{0C9F1F27-8C4F-4614-B6D4-B601F7B6D6D5}">
      <formula1>"TECH_PLAS,MECH_HYB ,DECO_PLAS ,MEMBRANE ,PLAS_EXTRU ,DIE_CASTING ,STAMP_PART,COLD_FORMED ,FORGED_PART,MET_EXTRU,Connectors,INDUCTORS,POWDER_FORM,TURNED_PART ,BEND_WIRE,BEARING,DC MOTOR ,PART_RUB_IN,EL_HAR,PART_RUC_EX"</formula1>
    </dataValidation>
    <dataValidation type="list" errorStyle="warning" allowBlank="1" showInputMessage="1" showErrorMessage="1" sqref="C71:C72" xr:uid="{65CC7846-C727-424B-A11F-E0A6365754EA}">
      <formula1>"Lable,Others"</formula1>
    </dataValidation>
    <dataValidation type="list" errorStyle="warning" allowBlank="1" showInputMessage="1" showErrorMessage="1" sqref="C69" xr:uid="{8573D0B5-7EF3-49C0-969A-87AE979B8BEE}">
      <formula1>"One -Way Tray,Returanble Tray,One -Way Tray (ESD),Returanble Tray (ESD),One-Way Tube,Returanble Tube"</formula1>
    </dataValidation>
    <dataValidation type="list" errorStyle="warning" allowBlank="1" showInputMessage="1" showErrorMessage="1" sqref="C68" xr:uid="{01022527-57F4-4535-BAD6-6FFC45A72DA6}">
      <formula1>"PE Bag,ESD PE Bag"</formula1>
    </dataValidation>
    <dataValidation type="list" errorStyle="warning" showInputMessage="1" showErrorMessage="1" sqref="C67" xr:uid="{8F2C7E4E-E2B4-4D88-B6DF-2B50F0180F94}">
      <formula1>"E Box,VDA 6.3 Box,VDA ESD Box,Carton Box"</formula1>
    </dataValidation>
    <dataValidation type="list" allowBlank="1" showInputMessage="1" showErrorMessage="1" error="PLS SELECT FROM DROP LIST!" sqref="C39:C48" xr:uid="{2DCBCD4C-B17D-4D0F-8271-A12B500697A4}">
      <formula1>"Plastic,Stamping,Diecasting,Sinter,Forge,Extrusion,Turn,Ruber Injection"</formula1>
    </dataValidation>
    <dataValidation type="list" allowBlank="1" showInputMessage="1" showErrorMessage="1" error="PLS SELECT FROM DROP LIST!" sqref="C52:C61" xr:uid="{0515849F-00DF-4FAA-B519-717EBB7CE736}">
      <formula1>"Set up,Second process,Others"</formula1>
    </dataValidation>
    <dataValidation type="list" allowBlank="1" showInputMessage="1" showErrorMessage="1" sqref="D11:E11" xr:uid="{3AA6673F-A9FA-41A8-A153-33C1665E4F95}">
      <formula1>"Body I,Body II,Energy,DAS,LE,Sensor I,Actuators,EPS,Sensor II"</formula1>
    </dataValidation>
    <dataValidation type="list" allowBlank="1" showInputMessage="1" showErrorMessage="1" sqref="O9" xr:uid="{687DB7F0-8C29-4B1F-B000-28F6F62D9DC9}">
      <formula1>"CNY,EUR,USD,JPY"</formula1>
    </dataValidation>
    <dataValidation type="list" errorStyle="warning" allowBlank="1" showInputMessage="1" showErrorMessage="1" sqref="C70" xr:uid="{3960DB2E-92E7-4252-A99A-A250C134C4A8}">
      <formula1>"Wooden Pallet,Plastic Pallet"</formula1>
    </dataValidation>
  </dataValidation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DED5A-65B5-46A4-8769-195056F92EC7}">
  <sheetPr codeName="Sheet4"/>
  <dimension ref="A1:AB8"/>
  <sheetViews>
    <sheetView workbookViewId="0">
      <selection activeCell="I3" sqref="I3"/>
    </sheetView>
  </sheetViews>
  <sheetFormatPr defaultColWidth="9.140625" defaultRowHeight="15"/>
  <cols>
    <col min="1" max="1" width="9.140625" style="71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15.7109375" style="71" bestFit="1" customWidth="1"/>
    <col min="8" max="8" width="21" style="71" customWidth="1"/>
    <col min="9" max="9" width="15.140625" style="71" customWidth="1"/>
    <col min="10" max="10" width="13.7109375" style="71" bestFit="1" customWidth="1"/>
    <col min="11" max="11" width="16.140625" style="71" bestFit="1" customWidth="1"/>
    <col min="12" max="12" width="12.28515625" style="71" bestFit="1" customWidth="1"/>
    <col min="13" max="13" width="11.85546875" style="71" bestFit="1" customWidth="1"/>
    <col min="14" max="14" width="15.140625" style="71" bestFit="1" customWidth="1"/>
    <col min="15" max="22" width="15.140625" style="71" customWidth="1"/>
    <col min="23" max="23" width="15.5703125" style="71" bestFit="1" customWidth="1"/>
    <col min="24" max="24" width="16.28515625" style="71" bestFit="1" customWidth="1"/>
    <col min="25" max="27" width="15.85546875" style="71" bestFit="1" customWidth="1"/>
    <col min="28" max="28" width="11" style="71" bestFit="1" customWidth="1"/>
    <col min="29" max="16384" width="9.140625" style="71"/>
  </cols>
  <sheetData>
    <row r="1" spans="1:28">
      <c r="A1" s="73" t="s">
        <v>177</v>
      </c>
      <c r="B1" s="74" t="s">
        <v>149</v>
      </c>
      <c r="C1" s="74" t="s">
        <v>215</v>
      </c>
      <c r="D1" s="74" t="s">
        <v>148</v>
      </c>
      <c r="E1" s="74" t="s">
        <v>150</v>
      </c>
      <c r="F1" s="74" t="s">
        <v>216</v>
      </c>
      <c r="G1" s="74" t="s">
        <v>214</v>
      </c>
      <c r="H1" s="74" t="s">
        <v>163</v>
      </c>
      <c r="I1" s="74" t="s">
        <v>147</v>
      </c>
      <c r="J1" s="74" t="s">
        <v>212</v>
      </c>
      <c r="K1" s="74" t="s">
        <v>162</v>
      </c>
      <c r="L1" s="74" t="s">
        <v>151</v>
      </c>
      <c r="M1" s="74" t="s">
        <v>152</v>
      </c>
      <c r="N1" s="74" t="s">
        <v>153</v>
      </c>
      <c r="O1" s="74" t="s">
        <v>155</v>
      </c>
      <c r="P1" s="74" t="s">
        <v>156</v>
      </c>
      <c r="Q1" s="74" t="s">
        <v>217</v>
      </c>
      <c r="R1" s="74" t="s">
        <v>218</v>
      </c>
      <c r="S1" s="74" t="s">
        <v>219</v>
      </c>
      <c r="T1" s="74" t="s">
        <v>220</v>
      </c>
      <c r="U1" s="74" t="s">
        <v>222</v>
      </c>
      <c r="V1" s="74" t="s">
        <v>221</v>
      </c>
      <c r="W1" s="74" t="s">
        <v>157</v>
      </c>
      <c r="X1" s="74" t="s">
        <v>158</v>
      </c>
      <c r="Y1" s="74" t="s">
        <v>159</v>
      </c>
      <c r="Z1" s="74" t="s">
        <v>160</v>
      </c>
      <c r="AA1" s="74" t="s">
        <v>161</v>
      </c>
      <c r="AB1" s="74" t="s">
        <v>154</v>
      </c>
    </row>
    <row r="2" spans="1:28">
      <c r="A2" s="76" t="str">
        <f ca="1">CHAR(RANDBETWEEN(65,90))&amp;CHAR(RANDBETWEEN(65,90))&amp;CHAR(RANDBETWEEN(65,90))&amp;CHAR(RANDBETWEEN(65,90))&amp;CHAR(RANDBETWEEN(65,90))&amp;CHAR(RANDBETWEEN(65,90))</f>
        <v>ERYUYW</v>
      </c>
      <c r="B2" s="78">
        <f>'CBD Summary'!I9</f>
        <v>0</v>
      </c>
      <c r="C2" s="187">
        <f>'CBD Summary'!D9</f>
        <v>0</v>
      </c>
      <c r="D2" s="77">
        <f>'CBD Summary'!D5</f>
        <v>0</v>
      </c>
      <c r="E2" s="78">
        <f>'CBD Summary'!L7</f>
        <v>0</v>
      </c>
      <c r="F2" s="187">
        <f>'CBD Summary'!O7</f>
        <v>0</v>
      </c>
      <c r="G2" s="187">
        <f>'CBD Summary'!I5</f>
        <v>0</v>
      </c>
      <c r="H2" s="77">
        <f>'CBD Summary'!L11</f>
        <v>0</v>
      </c>
      <c r="I2" s="197">
        <f ca="1">'CBD Summary'!O11</f>
        <v>43711.653956365742</v>
      </c>
      <c r="J2" s="75">
        <f>'CBD Summary'!I11</f>
        <v>0</v>
      </c>
      <c r="K2" s="77">
        <f>'CBD Summary'!D11</f>
        <v>0</v>
      </c>
      <c r="L2" s="78">
        <f>'CBD Summary'!O9</f>
        <v>0</v>
      </c>
      <c r="M2" s="79">
        <f>'CBD Summary'!E18</f>
        <v>0</v>
      </c>
      <c r="N2" s="79">
        <f>'CBD Summary'!L18</f>
        <v>0</v>
      </c>
      <c r="O2" s="80">
        <f>'CBD Summary'!F79/100</f>
        <v>0.15</v>
      </c>
      <c r="P2" s="80">
        <f>'CBD Summary'!F81/100</f>
        <v>0.05</v>
      </c>
      <c r="Q2" s="80">
        <f>'CBD Summary'!O36</f>
        <v>0</v>
      </c>
      <c r="R2" s="80">
        <f>'CBD Summary'!O49</f>
        <v>0</v>
      </c>
      <c r="S2" s="80">
        <f>'CBD Summary'!N62</f>
        <v>0</v>
      </c>
      <c r="T2" s="80">
        <f>'CBD Summary'!O63</f>
        <v>0</v>
      </c>
      <c r="U2" s="80">
        <f>'CBD Summary'!G73</f>
        <v>0</v>
      </c>
      <c r="V2" s="80">
        <f>'CBD Summary'!O73</f>
        <v>0</v>
      </c>
      <c r="W2" s="79">
        <f>'CBD Summary'!O88/100</f>
        <v>0</v>
      </c>
      <c r="X2" s="81">
        <f>'CBD Summary'!O90/100</f>
        <v>0</v>
      </c>
      <c r="Y2" s="81">
        <f>'CBD Summary'!O92/100</f>
        <v>0</v>
      </c>
      <c r="Z2" s="81">
        <f>'CBD Summary'!O94/100</f>
        <v>0</v>
      </c>
      <c r="AA2" s="81">
        <f>'CBD Summary'!O96/100</f>
        <v>0</v>
      </c>
      <c r="AB2" s="81">
        <f>'CBD Summary'!O100</f>
        <v>0</v>
      </c>
    </row>
    <row r="8" spans="1:28">
      <c r="E8" s="231"/>
      <c r="F8" s="231"/>
      <c r="G8" s="231"/>
      <c r="H8" s="231"/>
      <c r="I8" s="231"/>
      <c r="J8" s="231"/>
    </row>
  </sheetData>
  <mergeCells count="1">
    <mergeCell ref="E8:J8"/>
  </mergeCell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CA4C-4B26-4AFC-B4AA-479DF75F5251}">
  <sheetPr codeName="Sheet5"/>
  <dimension ref="A1:U11"/>
  <sheetViews>
    <sheetView workbookViewId="0">
      <selection activeCell="H32" sqref="H31:H32"/>
    </sheetView>
  </sheetViews>
  <sheetFormatPr defaultColWidth="15.7109375" defaultRowHeight="15"/>
  <cols>
    <col min="1" max="1" width="15.7109375" style="72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15.7109375" style="71" bestFit="1"/>
    <col min="8" max="8" width="21" style="71" customWidth="1"/>
    <col min="9" max="9" width="15.7109375" style="72"/>
    <col min="10" max="10" width="16.7109375" style="72" bestFit="1" customWidth="1"/>
    <col min="11" max="11" width="17.42578125" style="72" bestFit="1" customWidth="1"/>
    <col min="12" max="18" width="15.7109375" style="72"/>
    <col min="19" max="19" width="16.85546875" style="72" bestFit="1" customWidth="1"/>
    <col min="20" max="16384" width="15.7109375" style="72"/>
  </cols>
  <sheetData>
    <row r="1" spans="1:21">
      <c r="A1" s="73" t="s">
        <v>177</v>
      </c>
      <c r="B1" s="74" t="s">
        <v>149</v>
      </c>
      <c r="C1" s="74" t="s">
        <v>215</v>
      </c>
      <c r="D1" s="74" t="s">
        <v>148</v>
      </c>
      <c r="E1" s="74" t="s">
        <v>150</v>
      </c>
      <c r="F1" s="74" t="s">
        <v>216</v>
      </c>
      <c r="G1" s="74" t="s">
        <v>214</v>
      </c>
      <c r="H1" s="74" t="s">
        <v>163</v>
      </c>
      <c r="I1" s="73" t="s">
        <v>169</v>
      </c>
      <c r="J1" s="73" t="s">
        <v>165</v>
      </c>
      <c r="K1" s="73" t="s">
        <v>164</v>
      </c>
      <c r="L1" s="73" t="s">
        <v>166</v>
      </c>
      <c r="M1" s="73" t="s">
        <v>167</v>
      </c>
      <c r="N1" s="73" t="s">
        <v>168</v>
      </c>
      <c r="O1" s="73" t="s">
        <v>170</v>
      </c>
      <c r="P1" s="73" t="s">
        <v>171</v>
      </c>
      <c r="Q1" s="73" t="s">
        <v>172</v>
      </c>
      <c r="R1" s="73" t="s">
        <v>173</v>
      </c>
      <c r="S1" s="73" t="s">
        <v>174</v>
      </c>
      <c r="T1" s="73" t="s">
        <v>175</v>
      </c>
      <c r="U1" s="73" t="s">
        <v>176</v>
      </c>
    </row>
    <row r="2" spans="1:21">
      <c r="A2" s="77" t="str">
        <f>IF(U2="","",main!$A$2)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77" t="str">
        <f>IF($A2="","",'CBD Summary'!C26)</f>
        <v/>
      </c>
      <c r="J2" s="77" t="str">
        <f>IF($A2="","",'CBD Summary'!D26)</f>
        <v/>
      </c>
      <c r="K2" s="77" t="str">
        <f>IF($A2="","",'CBD Summary'!E26)</f>
        <v/>
      </c>
      <c r="L2" s="82" t="str">
        <f>IF($A2="","",'CBD Summary'!F26)</f>
        <v/>
      </c>
      <c r="M2" s="82" t="str">
        <f>IF($A2="","",'CBD Summary'!G26)</f>
        <v/>
      </c>
      <c r="N2" s="77" t="str">
        <f>IF($A2="","",'CBD Summary'!H26)</f>
        <v/>
      </c>
      <c r="O2" s="82" t="str">
        <f>IF($A2="","",'CBD Summary'!I26)</f>
        <v/>
      </c>
      <c r="P2" s="82" t="str">
        <f>IF($A2="","",'CBD Summary'!J26)</f>
        <v/>
      </c>
      <c r="Q2" s="82" t="str">
        <f>IF($A2="","",'CBD Summary'!K26)</f>
        <v/>
      </c>
      <c r="R2" s="82" t="str">
        <f>IF($A2="","",'CBD Summary'!L26)</f>
        <v/>
      </c>
      <c r="S2" s="82" t="str">
        <f>IF($A2="","",'CBD Summary'!M26)</f>
        <v/>
      </c>
      <c r="T2" s="82" t="str">
        <f>IF($A2="","",'CBD Summary'!N26)</f>
        <v/>
      </c>
      <c r="U2" s="82" t="str">
        <f>IF('CBD Summary'!O26&lt;&gt;0,'CBD Summary'!O26,"")</f>
        <v/>
      </c>
    </row>
    <row r="3" spans="1:21">
      <c r="A3" s="77" t="str">
        <f>IF(U3="","",main!$A$2)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77" t="str">
        <f>IF($A3="","",'CBD Summary'!C27)</f>
        <v/>
      </c>
      <c r="J3" s="77" t="str">
        <f>IF($A3="","",'CBD Summary'!D27)</f>
        <v/>
      </c>
      <c r="K3" s="77" t="str">
        <f>IF($A3="","",'CBD Summary'!E27)</f>
        <v/>
      </c>
      <c r="L3" s="82" t="str">
        <f>IF($A3="","",'CBD Summary'!F27)</f>
        <v/>
      </c>
      <c r="M3" s="82" t="str">
        <f>IF($A3="","",'CBD Summary'!G27)</f>
        <v/>
      </c>
      <c r="N3" s="77" t="str">
        <f>IF($A3="","",'CBD Summary'!H27)</f>
        <v/>
      </c>
      <c r="O3" s="82" t="str">
        <f>IF($A3="","",'CBD Summary'!I27)</f>
        <v/>
      </c>
      <c r="P3" s="82" t="str">
        <f>IF($A3="","",'CBD Summary'!J27)</f>
        <v/>
      </c>
      <c r="Q3" s="82" t="str">
        <f>IF($A3="","",'CBD Summary'!K27)</f>
        <v/>
      </c>
      <c r="R3" s="82" t="str">
        <f>IF($A3="","",'CBD Summary'!L27)</f>
        <v/>
      </c>
      <c r="S3" s="82" t="str">
        <f>IF($A3="","",'CBD Summary'!M27)</f>
        <v/>
      </c>
      <c r="T3" s="82" t="str">
        <f>IF($A3="","",'CBD Summary'!N27)</f>
        <v/>
      </c>
      <c r="U3" s="82" t="str">
        <f>IF('CBD Summary'!O27&lt;&gt;0,'CBD Summary'!O27,"")</f>
        <v/>
      </c>
    </row>
    <row r="4" spans="1:21">
      <c r="A4" s="77" t="str">
        <f>IF(U4="","",main!$A$2)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77" t="str">
        <f>IF($A4="","",'CBD Summary'!C28)</f>
        <v/>
      </c>
      <c r="J4" s="77" t="str">
        <f>IF($A4="","",'CBD Summary'!D28)</f>
        <v/>
      </c>
      <c r="K4" s="77" t="str">
        <f>IF($A4="","",'CBD Summary'!E28)</f>
        <v/>
      </c>
      <c r="L4" s="82" t="str">
        <f>IF($A4="","",'CBD Summary'!F28)</f>
        <v/>
      </c>
      <c r="M4" s="82" t="str">
        <f>IF($A4="","",'CBD Summary'!G28)</f>
        <v/>
      </c>
      <c r="N4" s="77" t="str">
        <f>IF($A4="","",'CBD Summary'!H28)</f>
        <v/>
      </c>
      <c r="O4" s="82" t="str">
        <f>IF($A4="","",'CBD Summary'!I28)</f>
        <v/>
      </c>
      <c r="P4" s="82" t="str">
        <f>IF($A4="","",'CBD Summary'!J28)</f>
        <v/>
      </c>
      <c r="Q4" s="82" t="str">
        <f>IF($A4="","",'CBD Summary'!K28)</f>
        <v/>
      </c>
      <c r="R4" s="82" t="str">
        <f>IF($A4="","",'CBD Summary'!L28)</f>
        <v/>
      </c>
      <c r="S4" s="82" t="str">
        <f>IF($A4="","",'CBD Summary'!M28)</f>
        <v/>
      </c>
      <c r="T4" s="82" t="str">
        <f>IF($A4="","",'CBD Summary'!N28)</f>
        <v/>
      </c>
      <c r="U4" s="82" t="str">
        <f>IF('CBD Summary'!O28&lt;&gt;0,'CBD Summary'!O28,"")</f>
        <v/>
      </c>
    </row>
    <row r="5" spans="1:21">
      <c r="A5" s="77" t="str">
        <f>IF(U5="","",main!$A$2)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77" t="str">
        <f>IF($A5="","",'CBD Summary'!C29)</f>
        <v/>
      </c>
      <c r="J5" s="77" t="str">
        <f>IF($A5="","",'CBD Summary'!D29)</f>
        <v/>
      </c>
      <c r="K5" s="77" t="str">
        <f>IF($A5="","",'CBD Summary'!E29)</f>
        <v/>
      </c>
      <c r="L5" s="82" t="str">
        <f>IF($A5="","",'CBD Summary'!F29)</f>
        <v/>
      </c>
      <c r="M5" s="82" t="str">
        <f>IF($A5="","",'CBD Summary'!G29)</f>
        <v/>
      </c>
      <c r="N5" s="77" t="str">
        <f>IF($A5="","",'CBD Summary'!H29)</f>
        <v/>
      </c>
      <c r="O5" s="82" t="str">
        <f>IF($A5="","",'CBD Summary'!I29)</f>
        <v/>
      </c>
      <c r="P5" s="82" t="str">
        <f>IF($A5="","",'CBD Summary'!J29)</f>
        <v/>
      </c>
      <c r="Q5" s="82" t="str">
        <f>IF($A5="","",'CBD Summary'!K29)</f>
        <v/>
      </c>
      <c r="R5" s="82" t="str">
        <f>IF($A5="","",'CBD Summary'!L29)</f>
        <v/>
      </c>
      <c r="S5" s="82" t="str">
        <f>IF($A5="","",'CBD Summary'!M29)</f>
        <v/>
      </c>
      <c r="T5" s="82" t="str">
        <f>IF($A5="","",'CBD Summary'!N29)</f>
        <v/>
      </c>
      <c r="U5" s="82" t="str">
        <f>IF('CBD Summary'!O29&lt;&gt;0,'CBD Summary'!O29,"")</f>
        <v/>
      </c>
    </row>
    <row r="6" spans="1:21">
      <c r="A6" s="77" t="str">
        <f>IF(U6="","",main!$A$2)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77" t="str">
        <f>IF($A6="","",'CBD Summary'!C30)</f>
        <v/>
      </c>
      <c r="J6" s="77" t="str">
        <f>IF($A6="","",'CBD Summary'!D30)</f>
        <v/>
      </c>
      <c r="K6" s="77" t="str">
        <f>IF($A6="","",'CBD Summary'!E30)</f>
        <v/>
      </c>
      <c r="L6" s="82" t="str">
        <f>IF($A6="","",'CBD Summary'!F30)</f>
        <v/>
      </c>
      <c r="M6" s="82" t="str">
        <f>IF($A6="","",'CBD Summary'!G30)</f>
        <v/>
      </c>
      <c r="N6" s="77" t="str">
        <f>IF($A6="","",'CBD Summary'!H30)</f>
        <v/>
      </c>
      <c r="O6" s="82" t="str">
        <f>IF($A6="","",'CBD Summary'!I30)</f>
        <v/>
      </c>
      <c r="P6" s="82" t="str">
        <f>IF($A6="","",'CBD Summary'!J30)</f>
        <v/>
      </c>
      <c r="Q6" s="82" t="str">
        <f>IF($A6="","",'CBD Summary'!K30)</f>
        <v/>
      </c>
      <c r="R6" s="82" t="str">
        <f>IF($A6="","",'CBD Summary'!L30)</f>
        <v/>
      </c>
      <c r="S6" s="82" t="str">
        <f>IF($A6="","",'CBD Summary'!M30)</f>
        <v/>
      </c>
      <c r="T6" s="82" t="str">
        <f>IF($A6="","",'CBD Summary'!N30)</f>
        <v/>
      </c>
      <c r="U6" s="82" t="str">
        <f>IF('CBD Summary'!O30&lt;&gt;0,'CBD Summary'!O30,"")</f>
        <v/>
      </c>
    </row>
    <row r="7" spans="1:21">
      <c r="A7" s="77" t="str">
        <f>IF(U7="","",main!$A$2)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77" t="str">
        <f>IF($A7="","",'CBD Summary'!C31)</f>
        <v/>
      </c>
      <c r="J7" s="77" t="str">
        <f>IF($A7="","",'CBD Summary'!D31)</f>
        <v/>
      </c>
      <c r="K7" s="77" t="str">
        <f>IF($A7="","",'CBD Summary'!E31)</f>
        <v/>
      </c>
      <c r="L7" s="82" t="str">
        <f>IF($A7="","",'CBD Summary'!F31)</f>
        <v/>
      </c>
      <c r="M7" s="82" t="str">
        <f>IF($A7="","",'CBD Summary'!G31)</f>
        <v/>
      </c>
      <c r="N7" s="77" t="str">
        <f>IF($A7="","",'CBD Summary'!H31)</f>
        <v/>
      </c>
      <c r="O7" s="82" t="str">
        <f>IF($A7="","",'CBD Summary'!I31)</f>
        <v/>
      </c>
      <c r="P7" s="82" t="str">
        <f>IF($A7="","",'CBD Summary'!J31)</f>
        <v/>
      </c>
      <c r="Q7" s="82" t="str">
        <f>IF($A7="","",'CBD Summary'!K31)</f>
        <v/>
      </c>
      <c r="R7" s="82" t="str">
        <f>IF($A7="","",'CBD Summary'!L31)</f>
        <v/>
      </c>
      <c r="S7" s="82" t="str">
        <f>IF($A7="","",'CBD Summary'!M31)</f>
        <v/>
      </c>
      <c r="T7" s="82" t="str">
        <f>IF($A7="","",'CBD Summary'!N31)</f>
        <v/>
      </c>
      <c r="U7" s="82" t="str">
        <f>IF('CBD Summary'!O31&lt;&gt;0,'CBD Summary'!O31,"")</f>
        <v/>
      </c>
    </row>
    <row r="8" spans="1:21">
      <c r="A8" s="77" t="str">
        <f>IF(U8="","",main!$A$2)</f>
        <v/>
      </c>
      <c r="B8" s="187" t="str">
        <f>IF($A8="","",main!B$2)</f>
        <v/>
      </c>
      <c r="C8" s="187" t="str">
        <f>IF($A8="","",main!C$2)</f>
        <v/>
      </c>
      <c r="D8" s="187" t="str">
        <f>IF($A8="","",main!D$2)</f>
        <v/>
      </c>
      <c r="E8" s="187" t="str">
        <f>IF($A8="","",main!E$2)</f>
        <v/>
      </c>
      <c r="F8" s="187" t="str">
        <f>IF($A8="","",main!F$2)</f>
        <v/>
      </c>
      <c r="G8" s="187" t="str">
        <f>IF($A8="","",main!G$2)</f>
        <v/>
      </c>
      <c r="H8" s="187" t="str">
        <f>IF($A8="","",main!H$2)</f>
        <v/>
      </c>
      <c r="I8" s="77" t="str">
        <f>IF($A8="","",'CBD Summary'!C32)</f>
        <v/>
      </c>
      <c r="J8" s="77" t="str">
        <f>IF($A8="","",'CBD Summary'!D32)</f>
        <v/>
      </c>
      <c r="K8" s="77" t="str">
        <f>IF($A8="","",'CBD Summary'!E32)</f>
        <v/>
      </c>
      <c r="L8" s="82" t="str">
        <f>IF($A8="","",'CBD Summary'!F32)</f>
        <v/>
      </c>
      <c r="M8" s="82" t="str">
        <f>IF($A8="","",'CBD Summary'!G32)</f>
        <v/>
      </c>
      <c r="N8" s="77" t="str">
        <f>IF($A8="","",'CBD Summary'!H32)</f>
        <v/>
      </c>
      <c r="O8" s="82" t="str">
        <f>IF($A8="","",'CBD Summary'!I32)</f>
        <v/>
      </c>
      <c r="P8" s="82" t="str">
        <f>IF($A8="","",'CBD Summary'!J32)</f>
        <v/>
      </c>
      <c r="Q8" s="82" t="str">
        <f>IF($A8="","",'CBD Summary'!K32)</f>
        <v/>
      </c>
      <c r="R8" s="82" t="str">
        <f>IF($A8="","",'CBD Summary'!L32)</f>
        <v/>
      </c>
      <c r="S8" s="82" t="str">
        <f>IF($A8="","",'CBD Summary'!M32)</f>
        <v/>
      </c>
      <c r="T8" s="82" t="str">
        <f>IF($A8="","",'CBD Summary'!N32)</f>
        <v/>
      </c>
      <c r="U8" s="82" t="str">
        <f>IF('CBD Summary'!O32&lt;&gt;0,'CBD Summary'!O32,"")</f>
        <v/>
      </c>
    </row>
    <row r="9" spans="1:21">
      <c r="A9" s="77" t="str">
        <f>IF(U9="","",main!$A$2)</f>
        <v/>
      </c>
      <c r="B9" s="187" t="str">
        <f>IF($A9="","",main!B$2)</f>
        <v/>
      </c>
      <c r="C9" s="187" t="str">
        <f>IF($A9="","",main!C$2)</f>
        <v/>
      </c>
      <c r="D9" s="187" t="str">
        <f>IF($A9="","",main!D$2)</f>
        <v/>
      </c>
      <c r="E9" s="187" t="str">
        <f>IF($A9="","",main!E$2)</f>
        <v/>
      </c>
      <c r="F9" s="187" t="str">
        <f>IF($A9="","",main!F$2)</f>
        <v/>
      </c>
      <c r="G9" s="187" t="str">
        <f>IF($A9="","",main!G$2)</f>
        <v/>
      </c>
      <c r="H9" s="187" t="str">
        <f>IF($A9="","",main!H$2)</f>
        <v/>
      </c>
      <c r="I9" s="77" t="str">
        <f>IF($A9="","",'CBD Summary'!C33)</f>
        <v/>
      </c>
      <c r="J9" s="77" t="str">
        <f>IF($A9="","",'CBD Summary'!D33)</f>
        <v/>
      </c>
      <c r="K9" s="77" t="str">
        <f>IF($A9="","",'CBD Summary'!E33)</f>
        <v/>
      </c>
      <c r="L9" s="82" t="str">
        <f>IF($A9="","",'CBD Summary'!F33)</f>
        <v/>
      </c>
      <c r="M9" s="82" t="str">
        <f>IF($A9="","",'CBD Summary'!G33)</f>
        <v/>
      </c>
      <c r="N9" s="77" t="str">
        <f>IF($A9="","",'CBD Summary'!H33)</f>
        <v/>
      </c>
      <c r="O9" s="82" t="str">
        <f>IF($A9="","",'CBD Summary'!I33)</f>
        <v/>
      </c>
      <c r="P9" s="82" t="str">
        <f>IF($A9="","",'CBD Summary'!J33)</f>
        <v/>
      </c>
      <c r="Q9" s="82" t="str">
        <f>IF($A9="","",'CBD Summary'!K33)</f>
        <v/>
      </c>
      <c r="R9" s="82" t="str">
        <f>IF($A9="","",'CBD Summary'!L33)</f>
        <v/>
      </c>
      <c r="S9" s="82" t="str">
        <f>IF($A9="","",'CBD Summary'!M33)</f>
        <v/>
      </c>
      <c r="T9" s="82" t="str">
        <f>IF($A9="","",'CBD Summary'!N33)</f>
        <v/>
      </c>
      <c r="U9" s="82" t="str">
        <f>IF('CBD Summary'!O33&lt;&gt;0,'CBD Summary'!O33,"")</f>
        <v/>
      </c>
    </row>
    <row r="10" spans="1:21">
      <c r="A10" s="77" t="str">
        <f>IF(U10="","",main!$A$2)</f>
        <v/>
      </c>
      <c r="B10" s="187" t="str">
        <f>IF($A10="","",main!B$2)</f>
        <v/>
      </c>
      <c r="C10" s="187" t="str">
        <f>IF($A10="","",main!C$2)</f>
        <v/>
      </c>
      <c r="D10" s="187" t="str">
        <f>IF($A10="","",main!D$2)</f>
        <v/>
      </c>
      <c r="E10" s="187" t="str">
        <f>IF($A10="","",main!E$2)</f>
        <v/>
      </c>
      <c r="F10" s="187" t="str">
        <f>IF($A10="","",main!F$2)</f>
        <v/>
      </c>
      <c r="G10" s="187" t="str">
        <f>IF($A10="","",main!G$2)</f>
        <v/>
      </c>
      <c r="H10" s="187" t="str">
        <f>IF($A10="","",main!H$2)</f>
        <v/>
      </c>
      <c r="I10" s="77" t="str">
        <f>IF($A10="","",'CBD Summary'!C34)</f>
        <v/>
      </c>
      <c r="J10" s="77" t="str">
        <f>IF($A10="","",'CBD Summary'!D34)</f>
        <v/>
      </c>
      <c r="K10" s="77" t="str">
        <f>IF($A10="","",'CBD Summary'!E34)</f>
        <v/>
      </c>
      <c r="L10" s="82" t="str">
        <f>IF($A10="","",'CBD Summary'!F34)</f>
        <v/>
      </c>
      <c r="M10" s="82" t="str">
        <f>IF($A10="","",'CBD Summary'!G34)</f>
        <v/>
      </c>
      <c r="N10" s="77" t="str">
        <f>IF($A10="","",'CBD Summary'!H34)</f>
        <v/>
      </c>
      <c r="O10" s="82" t="str">
        <f>IF($A10="","",'CBD Summary'!I34)</f>
        <v/>
      </c>
      <c r="P10" s="82" t="str">
        <f>IF($A10="","",'CBD Summary'!J34)</f>
        <v/>
      </c>
      <c r="Q10" s="82" t="str">
        <f>IF($A10="","",'CBD Summary'!K34)</f>
        <v/>
      </c>
      <c r="R10" s="82" t="str">
        <f>IF($A10="","",'CBD Summary'!L34)</f>
        <v/>
      </c>
      <c r="S10" s="82" t="str">
        <f>IF($A10="","",'CBD Summary'!M34)</f>
        <v/>
      </c>
      <c r="T10" s="82" t="str">
        <f>IF($A10="","",'CBD Summary'!N34)</f>
        <v/>
      </c>
      <c r="U10" s="82" t="str">
        <f>IF('CBD Summary'!O34&lt;&gt;0,'CBD Summary'!O34,"")</f>
        <v/>
      </c>
    </row>
    <row r="11" spans="1:21">
      <c r="A11" s="77" t="str">
        <f>IF(U11="","",main!$A$2)</f>
        <v/>
      </c>
      <c r="B11" s="187" t="str">
        <f>IF($A11="","",main!B$2)</f>
        <v/>
      </c>
      <c r="C11" s="187" t="str">
        <f>IF($A11="","",main!C$2)</f>
        <v/>
      </c>
      <c r="D11" s="187" t="str">
        <f>IF($A11="","",main!D$2)</f>
        <v/>
      </c>
      <c r="E11" s="187" t="str">
        <f>IF($A11="","",main!E$2)</f>
        <v/>
      </c>
      <c r="F11" s="187" t="str">
        <f>IF($A11="","",main!F$2)</f>
        <v/>
      </c>
      <c r="G11" s="187" t="str">
        <f>IF($A11="","",main!G$2)</f>
        <v/>
      </c>
      <c r="H11" s="187" t="str">
        <f>IF($A11="","",main!H$2)</f>
        <v/>
      </c>
      <c r="I11" s="77" t="str">
        <f>IF($A11="","",'CBD Summary'!C35)</f>
        <v/>
      </c>
      <c r="J11" s="77" t="str">
        <f>IF($A11="","",'CBD Summary'!D35)</f>
        <v/>
      </c>
      <c r="K11" s="77" t="str">
        <f>IF($A11="","",'CBD Summary'!E35)</f>
        <v/>
      </c>
      <c r="L11" s="82" t="str">
        <f>IF($A11="","",'CBD Summary'!F35)</f>
        <v/>
      </c>
      <c r="M11" s="82" t="str">
        <f>IF($A11="","",'CBD Summary'!G35)</f>
        <v/>
      </c>
      <c r="N11" s="77" t="str">
        <f>IF($A11="","",'CBD Summary'!H35)</f>
        <v/>
      </c>
      <c r="O11" s="82" t="str">
        <f>IF($A11="","",'CBD Summary'!I35)</f>
        <v/>
      </c>
      <c r="P11" s="82" t="str">
        <f>IF($A11="","",'CBD Summary'!J35)</f>
        <v/>
      </c>
      <c r="Q11" s="82" t="str">
        <f>IF($A11="","",'CBD Summary'!K35)</f>
        <v/>
      </c>
      <c r="R11" s="82" t="str">
        <f>IF($A11="","",'CBD Summary'!L35)</f>
        <v/>
      </c>
      <c r="S11" s="82" t="str">
        <f>IF($A11="","",'CBD Summary'!M35)</f>
        <v/>
      </c>
      <c r="T11" s="82" t="str">
        <f>IF($A11="","",'CBD Summary'!N35)</f>
        <v/>
      </c>
      <c r="U11" s="82" t="str">
        <f>IF('CBD Summary'!O35&lt;&gt;0,'CBD Summary'!O35,"")</f>
        <v/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8879-0FC6-47B7-8210-1A1BD60227ED}">
  <sheetPr codeName="Sheet6"/>
  <dimension ref="A1:U11"/>
  <sheetViews>
    <sheetView zoomScaleNormal="100" workbookViewId="0">
      <selection activeCell="H32" sqref="H31:H32"/>
    </sheetView>
  </sheetViews>
  <sheetFormatPr defaultColWidth="9.140625" defaultRowHeight="15"/>
  <cols>
    <col min="1" max="1" width="14" style="72" bestFit="1" customWidth="1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15.7109375" style="71" bestFit="1"/>
    <col min="8" max="8" width="21" style="71" customWidth="1"/>
    <col min="9" max="9" width="13.85546875" style="72" bestFit="1" customWidth="1"/>
    <col min="10" max="11" width="14.85546875" style="72" bestFit="1" customWidth="1"/>
    <col min="12" max="12" width="13.7109375" style="72" bestFit="1" customWidth="1"/>
    <col min="13" max="13" width="10.5703125" style="72" bestFit="1" customWidth="1"/>
    <col min="14" max="15" width="14.7109375" style="72" bestFit="1" customWidth="1"/>
    <col min="16" max="16" width="13.28515625" style="72" bestFit="1" customWidth="1"/>
    <col min="17" max="17" width="13.42578125" style="72" bestFit="1" customWidth="1"/>
    <col min="18" max="18" width="13.28515625" style="72" bestFit="1" customWidth="1"/>
    <col min="19" max="19" width="14.5703125" style="72" bestFit="1" customWidth="1"/>
    <col min="20" max="20" width="21.140625" style="72" bestFit="1" customWidth="1"/>
    <col min="21" max="21" width="15" style="72" customWidth="1"/>
    <col min="22" max="16384" width="9.140625" style="72"/>
  </cols>
  <sheetData>
    <row r="1" spans="1:21">
      <c r="A1" s="73" t="s">
        <v>177</v>
      </c>
      <c r="B1" s="74" t="s">
        <v>149</v>
      </c>
      <c r="C1" s="74" t="s">
        <v>215</v>
      </c>
      <c r="D1" s="74" t="s">
        <v>148</v>
      </c>
      <c r="E1" s="74" t="s">
        <v>150</v>
      </c>
      <c r="F1" s="74" t="s">
        <v>216</v>
      </c>
      <c r="G1" s="74" t="s">
        <v>214</v>
      </c>
      <c r="H1" s="74" t="s">
        <v>163</v>
      </c>
      <c r="I1" s="73" t="s">
        <v>189</v>
      </c>
      <c r="J1" s="73" t="s">
        <v>188</v>
      </c>
      <c r="K1" s="73" t="s">
        <v>178</v>
      </c>
      <c r="L1" s="73" t="s">
        <v>179</v>
      </c>
      <c r="M1" s="73" t="s">
        <v>180</v>
      </c>
      <c r="N1" s="73" t="s">
        <v>181</v>
      </c>
      <c r="O1" s="73" t="s">
        <v>182</v>
      </c>
      <c r="P1" s="73" t="s">
        <v>183</v>
      </c>
      <c r="Q1" s="73" t="s">
        <v>190</v>
      </c>
      <c r="R1" s="73" t="s">
        <v>184</v>
      </c>
      <c r="S1" s="73" t="s">
        <v>191</v>
      </c>
      <c r="T1" s="73" t="s">
        <v>202</v>
      </c>
      <c r="U1" s="73" t="s">
        <v>192</v>
      </c>
    </row>
    <row r="2" spans="1:21">
      <c r="A2" s="77" t="str">
        <f>IF(U2="","",main!$A$2)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77" t="str">
        <f>IF($A2="","",'CBD Summary'!C39)</f>
        <v/>
      </c>
      <c r="J2" s="77" t="str">
        <f>IF($A2="","",'CBD Summary'!D39)</f>
        <v/>
      </c>
      <c r="K2" s="77" t="str">
        <f>IF($A2="","",'CBD Summary'!E39)</f>
        <v/>
      </c>
      <c r="L2" s="77" t="str">
        <f>IF($A2="","",'CBD Summary'!F39)</f>
        <v/>
      </c>
      <c r="M2" s="82" t="str">
        <f>IF($A2="","",'CBD Summary'!G39)</f>
        <v/>
      </c>
      <c r="N2" s="82" t="str">
        <f>IF($A2="","",'CBD Summary'!H39)</f>
        <v/>
      </c>
      <c r="O2" s="82" t="str">
        <f>IF($A2="","",'CBD Summary'!I39)</f>
        <v/>
      </c>
      <c r="P2" s="82" t="str">
        <f>IF($A2="","",'CBD Summary'!J39)</f>
        <v/>
      </c>
      <c r="Q2" s="82" t="str">
        <f>IF($A2="","",'CBD Summary'!K39)</f>
        <v/>
      </c>
      <c r="R2" s="82" t="str">
        <f>IF($A2="","",'CBD Summary'!L39)</f>
        <v/>
      </c>
      <c r="S2" s="82" t="str">
        <f>IF($A2="","",'CBD Summary'!M39)</f>
        <v/>
      </c>
      <c r="T2" s="82" t="str">
        <f>IF($A2="","",'CBD Summary'!N39)</f>
        <v/>
      </c>
      <c r="U2" s="82" t="str">
        <f>IF('CBD Summary'!O39=0,"",'CBD Summary'!O39)</f>
        <v/>
      </c>
    </row>
    <row r="3" spans="1:21">
      <c r="A3" s="77" t="str">
        <f>IF(U3="","",main!$A$2)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77" t="str">
        <f>IF($A3="","",'CBD Summary'!C40)</f>
        <v/>
      </c>
      <c r="J3" s="77" t="str">
        <f>IF($A3="","",'CBD Summary'!D40)</f>
        <v/>
      </c>
      <c r="K3" s="77" t="str">
        <f>IF($A3="","",'CBD Summary'!E40)</f>
        <v/>
      </c>
      <c r="L3" s="77" t="str">
        <f>IF($A3="","",'CBD Summary'!F40)</f>
        <v/>
      </c>
      <c r="M3" s="82" t="str">
        <f>IF($A3="","",'CBD Summary'!G40)</f>
        <v/>
      </c>
      <c r="N3" s="82" t="str">
        <f>IF($A3="","",'CBD Summary'!H40)</f>
        <v/>
      </c>
      <c r="O3" s="82" t="str">
        <f>IF($A3="","",'CBD Summary'!I40)</f>
        <v/>
      </c>
      <c r="P3" s="82" t="str">
        <f>IF($A3="","",'CBD Summary'!J40)</f>
        <v/>
      </c>
      <c r="Q3" s="82" t="str">
        <f>IF($A3="","",'CBD Summary'!K40)</f>
        <v/>
      </c>
      <c r="R3" s="82" t="str">
        <f>IF($A3="","",'CBD Summary'!L40)</f>
        <v/>
      </c>
      <c r="S3" s="82" t="str">
        <f>IF($A3="","",'CBD Summary'!M40)</f>
        <v/>
      </c>
      <c r="T3" s="82" t="str">
        <f>IF($A3="","",'CBD Summary'!N40)</f>
        <v/>
      </c>
      <c r="U3" s="82" t="str">
        <f>IF('CBD Summary'!O40=0,"",'CBD Summary'!O40)</f>
        <v/>
      </c>
    </row>
    <row r="4" spans="1:21">
      <c r="A4" s="77" t="str">
        <f>IF(U4="","",main!$A$2)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77" t="str">
        <f>IF($A4="","",'CBD Summary'!C41)</f>
        <v/>
      </c>
      <c r="J4" s="77" t="str">
        <f>IF($A4="","",'CBD Summary'!F41)</f>
        <v/>
      </c>
      <c r="K4" s="77" t="str">
        <f>IF($A4="","",'CBD Summary'!E41)</f>
        <v/>
      </c>
      <c r="L4" s="77" t="str">
        <f>IF($A4="","",'CBD Summary'!#REF!)</f>
        <v/>
      </c>
      <c r="M4" s="82" t="str">
        <f>IF($A4="","",'CBD Summary'!G41)</f>
        <v/>
      </c>
      <c r="N4" s="82" t="str">
        <f>IF($A4="","",'CBD Summary'!H41)</f>
        <v/>
      </c>
      <c r="O4" s="82" t="str">
        <f>IF($A4="","",'CBD Summary'!I41)</f>
        <v/>
      </c>
      <c r="P4" s="82" t="str">
        <f>IF($A4="","",'CBD Summary'!J41)</f>
        <v/>
      </c>
      <c r="Q4" s="82" t="str">
        <f>IF($A4="","",'CBD Summary'!K41)</f>
        <v/>
      </c>
      <c r="R4" s="82" t="str">
        <f>IF($A4="","",'CBD Summary'!L41)</f>
        <v/>
      </c>
      <c r="S4" s="82" t="str">
        <f>IF($A4="","",'CBD Summary'!M41)</f>
        <v/>
      </c>
      <c r="T4" s="82" t="str">
        <f>IF($A4="","",'CBD Summary'!N41)</f>
        <v/>
      </c>
      <c r="U4" s="82" t="str">
        <f>IF('CBD Summary'!O41=0,"",'CBD Summary'!O41)</f>
        <v/>
      </c>
    </row>
    <row r="5" spans="1:21">
      <c r="A5" s="77" t="str">
        <f>IF(U5="","",main!$A$2)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77" t="str">
        <f>IF($A5="","",'CBD Summary'!C42)</f>
        <v/>
      </c>
      <c r="J5" s="77" t="str">
        <f>IF($A5="","",'CBD Summary'!D42)</f>
        <v/>
      </c>
      <c r="K5" s="77" t="str">
        <f>IF($A5="","",'CBD Summary'!E42)</f>
        <v/>
      </c>
      <c r="L5" s="77" t="str">
        <f>IF($A5="","",'CBD Summary'!F42)</f>
        <v/>
      </c>
      <c r="M5" s="82" t="str">
        <f>IF($A5="","",'CBD Summary'!G42)</f>
        <v/>
      </c>
      <c r="N5" s="82" t="str">
        <f>IF($A5="","",'CBD Summary'!H42)</f>
        <v/>
      </c>
      <c r="O5" s="82" t="str">
        <f>IF($A5="","",'CBD Summary'!I42)</f>
        <v/>
      </c>
      <c r="P5" s="82" t="str">
        <f>IF($A5="","",'CBD Summary'!J42)</f>
        <v/>
      </c>
      <c r="Q5" s="82" t="str">
        <f>IF($A5="","",'CBD Summary'!K42)</f>
        <v/>
      </c>
      <c r="R5" s="82" t="str">
        <f>IF($A5="","",'CBD Summary'!L42)</f>
        <v/>
      </c>
      <c r="S5" s="82" t="str">
        <f>IF($A5="","",'CBD Summary'!M42)</f>
        <v/>
      </c>
      <c r="T5" s="82" t="str">
        <f>IF($A5="","",'CBD Summary'!N42)</f>
        <v/>
      </c>
      <c r="U5" s="82" t="str">
        <f>IF('CBD Summary'!O42=0,"",'CBD Summary'!O42)</f>
        <v/>
      </c>
    </row>
    <row r="6" spans="1:21">
      <c r="A6" s="77" t="str">
        <f>IF(U6="","",main!$A$2)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77" t="str">
        <f>IF($A6="","",'CBD Summary'!C43)</f>
        <v/>
      </c>
      <c r="J6" s="77" t="str">
        <f>IF($A6="","",'CBD Summary'!D43)</f>
        <v/>
      </c>
      <c r="K6" s="77" t="str">
        <f>IF($A6="","",'CBD Summary'!E43)</f>
        <v/>
      </c>
      <c r="L6" s="77" t="str">
        <f>IF($A6="","",'CBD Summary'!F43)</f>
        <v/>
      </c>
      <c r="M6" s="82" t="str">
        <f>IF($A6="","",'CBD Summary'!G43)</f>
        <v/>
      </c>
      <c r="N6" s="82" t="str">
        <f>IF($A6="","",'CBD Summary'!H43)</f>
        <v/>
      </c>
      <c r="O6" s="82" t="str">
        <f>IF($A6="","",'CBD Summary'!I43)</f>
        <v/>
      </c>
      <c r="P6" s="82" t="str">
        <f>IF($A6="","",'CBD Summary'!J43)</f>
        <v/>
      </c>
      <c r="Q6" s="82" t="str">
        <f>IF($A6="","",'CBD Summary'!K43)</f>
        <v/>
      </c>
      <c r="R6" s="82" t="str">
        <f>IF($A6="","",'CBD Summary'!L43)</f>
        <v/>
      </c>
      <c r="S6" s="82" t="str">
        <f>IF($A6="","",'CBD Summary'!M43)</f>
        <v/>
      </c>
      <c r="T6" s="82" t="str">
        <f>IF($A6="","",'CBD Summary'!N43)</f>
        <v/>
      </c>
      <c r="U6" s="82" t="str">
        <f>IF('CBD Summary'!O43=0,"",'CBD Summary'!O43)</f>
        <v/>
      </c>
    </row>
    <row r="7" spans="1:21">
      <c r="A7" s="77" t="str">
        <f>IF(U7="","",main!$A$2)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77" t="str">
        <f>IF($A7="","",'CBD Summary'!C44)</f>
        <v/>
      </c>
      <c r="J7" s="77" t="str">
        <f>IF($A7="","",'CBD Summary'!D44)</f>
        <v/>
      </c>
      <c r="K7" s="77" t="str">
        <f>IF($A7="","",'CBD Summary'!E44)</f>
        <v/>
      </c>
      <c r="L7" s="77" t="str">
        <f>IF($A7="","",'CBD Summary'!F44)</f>
        <v/>
      </c>
      <c r="M7" s="82" t="str">
        <f>IF($A7="","",'CBD Summary'!G44)</f>
        <v/>
      </c>
      <c r="N7" s="82" t="str">
        <f>IF($A7="","",'CBD Summary'!H44)</f>
        <v/>
      </c>
      <c r="O7" s="82" t="str">
        <f>IF($A7="","",'CBD Summary'!I44)</f>
        <v/>
      </c>
      <c r="P7" s="82" t="str">
        <f>IF($A7="","",'CBD Summary'!J44)</f>
        <v/>
      </c>
      <c r="Q7" s="82" t="str">
        <f>IF($A7="","",'CBD Summary'!K44)</f>
        <v/>
      </c>
      <c r="R7" s="82" t="str">
        <f>IF($A7="","",'CBD Summary'!L44)</f>
        <v/>
      </c>
      <c r="S7" s="82" t="str">
        <f>IF($A7="","",'CBD Summary'!M44)</f>
        <v/>
      </c>
      <c r="T7" s="82" t="str">
        <f>IF($A7="","",'CBD Summary'!N44)</f>
        <v/>
      </c>
      <c r="U7" s="82" t="str">
        <f>IF('CBD Summary'!O44=0,"",'CBD Summary'!O44)</f>
        <v/>
      </c>
    </row>
    <row r="8" spans="1:21">
      <c r="A8" s="77" t="str">
        <f>IF(U8="","",main!$A$2)</f>
        <v/>
      </c>
      <c r="B8" s="187" t="str">
        <f>IF($A8="","",main!B$2)</f>
        <v/>
      </c>
      <c r="C8" s="187" t="str">
        <f>IF($A8="","",main!C$2)</f>
        <v/>
      </c>
      <c r="D8" s="187" t="str">
        <f>IF($A8="","",main!D$2)</f>
        <v/>
      </c>
      <c r="E8" s="187" t="str">
        <f>IF($A8="","",main!E$2)</f>
        <v/>
      </c>
      <c r="F8" s="187" t="str">
        <f>IF($A8="","",main!F$2)</f>
        <v/>
      </c>
      <c r="G8" s="187" t="str">
        <f>IF($A8="","",main!G$2)</f>
        <v/>
      </c>
      <c r="H8" s="187" t="str">
        <f>IF($A8="","",main!H$2)</f>
        <v/>
      </c>
      <c r="I8" s="77" t="str">
        <f>IF($A8="","",'CBD Summary'!C45)</f>
        <v/>
      </c>
      <c r="J8" s="77" t="str">
        <f>IF($A8="","",'CBD Summary'!D45)</f>
        <v/>
      </c>
      <c r="K8" s="77" t="str">
        <f>IF($A8="","",'CBD Summary'!E45)</f>
        <v/>
      </c>
      <c r="L8" s="77" t="str">
        <f>IF($A8="","",'CBD Summary'!F45)</f>
        <v/>
      </c>
      <c r="M8" s="82" t="str">
        <f>IF($A8="","",'CBD Summary'!G45)</f>
        <v/>
      </c>
      <c r="N8" s="82" t="str">
        <f>IF($A8="","",'CBD Summary'!H45)</f>
        <v/>
      </c>
      <c r="O8" s="82" t="str">
        <f>IF($A8="","",'CBD Summary'!I45)</f>
        <v/>
      </c>
      <c r="P8" s="82" t="str">
        <f>IF($A8="","",'CBD Summary'!J45)</f>
        <v/>
      </c>
      <c r="Q8" s="82" t="str">
        <f>IF($A8="","",'CBD Summary'!K45)</f>
        <v/>
      </c>
      <c r="R8" s="82" t="str">
        <f>IF($A8="","",'CBD Summary'!L45)</f>
        <v/>
      </c>
      <c r="S8" s="82" t="str">
        <f>IF($A8="","",'CBD Summary'!M45)</f>
        <v/>
      </c>
      <c r="T8" s="82" t="str">
        <f>IF($A8="","",'CBD Summary'!N45)</f>
        <v/>
      </c>
      <c r="U8" s="82" t="str">
        <f>IF('CBD Summary'!O45=0,"",'CBD Summary'!O45)</f>
        <v/>
      </c>
    </row>
    <row r="9" spans="1:21">
      <c r="A9" s="77" t="str">
        <f>IF(U9="","",main!$A$2)</f>
        <v/>
      </c>
      <c r="B9" s="187" t="str">
        <f>IF($A9="","",main!B$2)</f>
        <v/>
      </c>
      <c r="C9" s="187" t="str">
        <f>IF($A9="","",main!C$2)</f>
        <v/>
      </c>
      <c r="D9" s="187" t="str">
        <f>IF($A9="","",main!D$2)</f>
        <v/>
      </c>
      <c r="E9" s="187" t="str">
        <f>IF($A9="","",main!E$2)</f>
        <v/>
      </c>
      <c r="F9" s="187" t="str">
        <f>IF($A9="","",main!F$2)</f>
        <v/>
      </c>
      <c r="G9" s="187" t="str">
        <f>IF($A9="","",main!G$2)</f>
        <v/>
      </c>
      <c r="H9" s="187" t="str">
        <f>IF($A9="","",main!H$2)</f>
        <v/>
      </c>
      <c r="I9" s="77" t="str">
        <f>IF($A9="","",'CBD Summary'!C46)</f>
        <v/>
      </c>
      <c r="J9" s="77" t="str">
        <f>IF($A9="","",'CBD Summary'!D46)</f>
        <v/>
      </c>
      <c r="K9" s="77" t="str">
        <f>IF($A9="","",'CBD Summary'!E46)</f>
        <v/>
      </c>
      <c r="L9" s="77" t="str">
        <f>IF($A9="","",'CBD Summary'!F46)</f>
        <v/>
      </c>
      <c r="M9" s="82" t="str">
        <f>IF($A9="","",'CBD Summary'!G46)</f>
        <v/>
      </c>
      <c r="N9" s="82" t="str">
        <f>IF($A9="","",'CBD Summary'!H46)</f>
        <v/>
      </c>
      <c r="O9" s="82" t="str">
        <f>IF($A9="","",'CBD Summary'!I46)</f>
        <v/>
      </c>
      <c r="P9" s="82" t="str">
        <f>IF($A9="","",'CBD Summary'!J46)</f>
        <v/>
      </c>
      <c r="Q9" s="82" t="str">
        <f>IF($A9="","",'CBD Summary'!K46)</f>
        <v/>
      </c>
      <c r="R9" s="82" t="str">
        <f>IF($A9="","",'CBD Summary'!L46)</f>
        <v/>
      </c>
      <c r="S9" s="82" t="str">
        <f>IF($A9="","",'CBD Summary'!M46)</f>
        <v/>
      </c>
      <c r="T9" s="82" t="str">
        <f>IF($A9="","",'CBD Summary'!N46)</f>
        <v/>
      </c>
      <c r="U9" s="82" t="str">
        <f>IF('CBD Summary'!O46=0,"",'CBD Summary'!O46)</f>
        <v/>
      </c>
    </row>
    <row r="10" spans="1:21">
      <c r="A10" s="77" t="str">
        <f>IF(U10="","",main!$A$2)</f>
        <v/>
      </c>
      <c r="B10" s="187" t="str">
        <f>IF($A10="","",main!B$2)</f>
        <v/>
      </c>
      <c r="C10" s="187" t="str">
        <f>IF($A10="","",main!C$2)</f>
        <v/>
      </c>
      <c r="D10" s="187" t="str">
        <f>IF($A10="","",main!D$2)</f>
        <v/>
      </c>
      <c r="E10" s="187" t="str">
        <f>IF($A10="","",main!E$2)</f>
        <v/>
      </c>
      <c r="F10" s="187" t="str">
        <f>IF($A10="","",main!F$2)</f>
        <v/>
      </c>
      <c r="G10" s="187" t="str">
        <f>IF($A10="","",main!G$2)</f>
        <v/>
      </c>
      <c r="H10" s="187" t="str">
        <f>IF($A10="","",main!H$2)</f>
        <v/>
      </c>
      <c r="I10" s="77" t="str">
        <f>IF($A10="","",'CBD Summary'!C47)</f>
        <v/>
      </c>
      <c r="J10" s="77" t="str">
        <f>IF($A10="","",'CBD Summary'!D47)</f>
        <v/>
      </c>
      <c r="K10" s="77" t="str">
        <f>IF($A10="","",'CBD Summary'!E47)</f>
        <v/>
      </c>
      <c r="L10" s="77" t="str">
        <f>IF($A10="","",'CBD Summary'!F47)</f>
        <v/>
      </c>
      <c r="M10" s="82" t="str">
        <f>IF($A10="","",'CBD Summary'!G47)</f>
        <v/>
      </c>
      <c r="N10" s="82" t="str">
        <f>IF($A10="","",'CBD Summary'!H47)</f>
        <v/>
      </c>
      <c r="O10" s="82" t="str">
        <f>IF($A10="","",'CBD Summary'!I47)</f>
        <v/>
      </c>
      <c r="P10" s="82" t="str">
        <f>IF($A10="","",'CBD Summary'!J47)</f>
        <v/>
      </c>
      <c r="Q10" s="82" t="str">
        <f>IF($A10="","",'CBD Summary'!K47)</f>
        <v/>
      </c>
      <c r="R10" s="82" t="str">
        <f>IF($A10="","",'CBD Summary'!L47)</f>
        <v/>
      </c>
      <c r="S10" s="82" t="str">
        <f>IF($A10="","",'CBD Summary'!M47)</f>
        <v/>
      </c>
      <c r="T10" s="82" t="str">
        <f>IF($A10="","",'CBD Summary'!N47)</f>
        <v/>
      </c>
      <c r="U10" s="82" t="str">
        <f>IF('CBD Summary'!O47=0,"",'CBD Summary'!O47)</f>
        <v/>
      </c>
    </row>
    <row r="11" spans="1:21">
      <c r="A11" s="77" t="str">
        <f>IF(U11="","",main!$A$2)</f>
        <v/>
      </c>
      <c r="B11" s="187" t="str">
        <f>IF($A11="","",main!B$2)</f>
        <v/>
      </c>
      <c r="C11" s="187" t="str">
        <f>IF($A11="","",main!C$2)</f>
        <v/>
      </c>
      <c r="D11" s="187" t="str">
        <f>IF($A11="","",main!D$2)</f>
        <v/>
      </c>
      <c r="E11" s="187" t="str">
        <f>IF($A11="","",main!E$2)</f>
        <v/>
      </c>
      <c r="F11" s="187" t="str">
        <f>IF($A11="","",main!F$2)</f>
        <v/>
      </c>
      <c r="G11" s="187" t="str">
        <f>IF($A11="","",main!G$2)</f>
        <v/>
      </c>
      <c r="H11" s="187" t="str">
        <f>IF($A11="","",main!H$2)</f>
        <v/>
      </c>
      <c r="I11" s="77" t="str">
        <f>IF($A11="","",'CBD Summary'!C48)</f>
        <v/>
      </c>
      <c r="J11" s="77" t="str">
        <f>IF($A11="","",'CBD Summary'!D48)</f>
        <v/>
      </c>
      <c r="K11" s="77" t="str">
        <f>IF($A11="","",'CBD Summary'!E48)</f>
        <v/>
      </c>
      <c r="L11" s="77" t="str">
        <f>IF($A11="","",'CBD Summary'!F48)</f>
        <v/>
      </c>
      <c r="M11" s="82" t="str">
        <f>IF($A11="","",'CBD Summary'!G48)</f>
        <v/>
      </c>
      <c r="N11" s="82" t="str">
        <f>IF($A11="","",'CBD Summary'!H48)</f>
        <v/>
      </c>
      <c r="O11" s="82" t="str">
        <f>IF($A11="","",'CBD Summary'!I48)</f>
        <v/>
      </c>
      <c r="P11" s="82" t="str">
        <f>IF($A11="","",'CBD Summary'!J48)</f>
        <v/>
      </c>
      <c r="Q11" s="82" t="str">
        <f>IF($A11="","",'CBD Summary'!K48)</f>
        <v/>
      </c>
      <c r="R11" s="82" t="str">
        <f>IF($A11="","",'CBD Summary'!L48)</f>
        <v/>
      </c>
      <c r="S11" s="82" t="str">
        <f>IF($A11="","",'CBD Summary'!M48)</f>
        <v/>
      </c>
      <c r="T11" s="82" t="str">
        <f>IF($A11="","",'CBD Summary'!N48)</f>
        <v/>
      </c>
      <c r="U11" s="82" t="str">
        <f>IF('CBD Summary'!O48=0,"",'CBD Summary'!O48)</f>
        <v/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1A5F1-1313-4CBF-A5B6-7AE4F41B9170}">
  <sheetPr codeName="Sheet7"/>
  <dimension ref="A1:U11"/>
  <sheetViews>
    <sheetView workbookViewId="0">
      <selection activeCell="H32" sqref="H31:H32"/>
    </sheetView>
  </sheetViews>
  <sheetFormatPr defaultColWidth="9.140625" defaultRowHeight="15"/>
  <cols>
    <col min="1" max="1" width="14" style="72" bestFit="1" customWidth="1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9.140625" style="71"/>
    <col min="8" max="8" width="21" style="71" customWidth="1"/>
    <col min="9" max="9" width="19" style="72" bestFit="1" customWidth="1"/>
    <col min="10" max="10" width="13.85546875" style="72" bestFit="1" customWidth="1"/>
    <col min="11" max="11" width="8.5703125" style="72" bestFit="1" customWidth="1"/>
    <col min="12" max="12" width="10.28515625" style="72" bestFit="1" customWidth="1"/>
    <col min="13" max="13" width="8.7109375" style="72" bestFit="1" customWidth="1"/>
    <col min="14" max="14" width="14.85546875" style="72" bestFit="1" customWidth="1"/>
    <col min="15" max="15" width="11.140625" style="72" bestFit="1" customWidth="1"/>
    <col min="16" max="16" width="10.28515625" style="72" bestFit="1" customWidth="1"/>
    <col min="17" max="17" width="11.28515625" style="72" bestFit="1" customWidth="1"/>
    <col min="18" max="18" width="18" style="72" bestFit="1" customWidth="1"/>
    <col min="19" max="19" width="19.5703125" style="72" bestFit="1" customWidth="1"/>
    <col min="20" max="20" width="15.28515625" style="72" customWidth="1"/>
    <col min="21" max="21" width="16.85546875" style="72" bestFit="1" customWidth="1"/>
    <col min="22" max="16384" width="9.140625" style="72"/>
  </cols>
  <sheetData>
    <row r="1" spans="1:21">
      <c r="A1" s="73" t="s">
        <v>177</v>
      </c>
      <c r="B1" s="74" t="s">
        <v>149</v>
      </c>
      <c r="C1" s="74" t="s">
        <v>215</v>
      </c>
      <c r="D1" s="74" t="s">
        <v>148</v>
      </c>
      <c r="E1" s="74" t="s">
        <v>150</v>
      </c>
      <c r="F1" s="74" t="s">
        <v>216</v>
      </c>
      <c r="G1" s="74" t="s">
        <v>214</v>
      </c>
      <c r="H1" s="74" t="s">
        <v>163</v>
      </c>
      <c r="I1" s="73" t="s">
        <v>194</v>
      </c>
      <c r="J1" s="73" t="s">
        <v>193</v>
      </c>
      <c r="K1" s="73" t="s">
        <v>185</v>
      </c>
      <c r="L1" s="73" t="s">
        <v>186</v>
      </c>
      <c r="M1" s="73" t="s">
        <v>195</v>
      </c>
      <c r="N1" s="73" t="s">
        <v>182</v>
      </c>
      <c r="O1" s="73" t="s">
        <v>197</v>
      </c>
      <c r="P1" s="73" t="s">
        <v>196</v>
      </c>
      <c r="Q1" s="73" t="s">
        <v>187</v>
      </c>
      <c r="R1" s="73" t="s">
        <v>198</v>
      </c>
      <c r="S1" s="73" t="s">
        <v>201</v>
      </c>
      <c r="T1" s="73" t="s">
        <v>199</v>
      </c>
      <c r="U1" s="73" t="s">
        <v>200</v>
      </c>
    </row>
    <row r="2" spans="1:21">
      <c r="A2" s="77" t="str">
        <f>IF(U2="","",main!$A$2)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77" t="str">
        <f>IF($A2="","",'CBD Summary'!C52)</f>
        <v/>
      </c>
      <c r="J2" s="77" t="str">
        <f>IF($A2="","",'CBD Summary'!D52)</f>
        <v/>
      </c>
      <c r="K2" s="82" t="str">
        <f>IF($A2="","",'CBD Summary'!E52)</f>
        <v/>
      </c>
      <c r="L2" s="82" t="str">
        <f>IF($A2="","",'CBD Summary'!F52)</f>
        <v/>
      </c>
      <c r="M2" s="82" t="str">
        <f>IF($A2="","",'CBD Summary'!G52)</f>
        <v/>
      </c>
      <c r="N2" s="82" t="str">
        <f>IF($A2="","",'CBD Summary'!H52)</f>
        <v/>
      </c>
      <c r="O2" s="82" t="str">
        <f>IF($A2="","",'CBD Summary'!I52)</f>
        <v/>
      </c>
      <c r="P2" s="82" t="str">
        <f>IF($A2="","",'CBD Summary'!J52)</f>
        <v/>
      </c>
      <c r="Q2" s="82" t="str">
        <f>IF($A2="","",'CBD Summary'!K52)</f>
        <v/>
      </c>
      <c r="R2" s="82" t="str">
        <f>IF($A2="","",'CBD Summary'!L52)</f>
        <v/>
      </c>
      <c r="S2" s="82" t="str">
        <f>IF($A2="","",'CBD Summary'!M52)</f>
        <v/>
      </c>
      <c r="T2" s="82" t="str">
        <f>IF($A2="","",'CBD Summary'!N52)</f>
        <v/>
      </c>
      <c r="U2" s="82" t="str">
        <f>IF(AND(('CBD Summary'!O52=0),'CBD Summary'!N52=0),"",'CBD Summary'!O52)</f>
        <v/>
      </c>
    </row>
    <row r="3" spans="1:21">
      <c r="A3" s="77" t="str">
        <f>IF(U3="","",main!$A$2)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77" t="str">
        <f>IF($A3="","",'CBD Summary'!C53)</f>
        <v/>
      </c>
      <c r="J3" s="77" t="str">
        <f>IF($A3="","",'CBD Summary'!D53)</f>
        <v/>
      </c>
      <c r="K3" s="82" t="str">
        <f>IF($A3="","",'CBD Summary'!E53)</f>
        <v/>
      </c>
      <c r="L3" s="82" t="str">
        <f>IF($A3="","",'CBD Summary'!F53)</f>
        <v/>
      </c>
      <c r="M3" s="82" t="str">
        <f>IF($A3="","",'CBD Summary'!G53)</f>
        <v/>
      </c>
      <c r="N3" s="82" t="str">
        <f>IF($A3="","",'CBD Summary'!H53)</f>
        <v/>
      </c>
      <c r="O3" s="82" t="str">
        <f>IF($A3="","",'CBD Summary'!I53)</f>
        <v/>
      </c>
      <c r="P3" s="82" t="str">
        <f>IF($A3="","",'CBD Summary'!J53)</f>
        <v/>
      </c>
      <c r="Q3" s="82" t="str">
        <f>IF($A3="","",'CBD Summary'!K53)</f>
        <v/>
      </c>
      <c r="R3" s="82" t="str">
        <f>IF($A3="","",'CBD Summary'!L53)</f>
        <v/>
      </c>
      <c r="S3" s="82" t="str">
        <f>IF($A3="","",'CBD Summary'!M53)</f>
        <v/>
      </c>
      <c r="T3" s="82" t="str">
        <f>IF($A3="","",'CBD Summary'!N53)</f>
        <v/>
      </c>
      <c r="U3" s="82" t="str">
        <f>IF(AND(('CBD Summary'!O53=0),'CBD Summary'!N53=0),"",'CBD Summary'!O53)</f>
        <v/>
      </c>
    </row>
    <row r="4" spans="1:21">
      <c r="A4" s="77" t="str">
        <f>IF(U4="","",main!$A$2)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77" t="str">
        <f>IF($A4="","",'CBD Summary'!C54)</f>
        <v/>
      </c>
      <c r="J4" s="77" t="str">
        <f>IF($A4="","",'CBD Summary'!D54)</f>
        <v/>
      </c>
      <c r="K4" s="82" t="str">
        <f>IF($A4="","",'CBD Summary'!E54)</f>
        <v/>
      </c>
      <c r="L4" s="82" t="str">
        <f>IF($A4="","",'CBD Summary'!F54)</f>
        <v/>
      </c>
      <c r="M4" s="82" t="str">
        <f>IF($A4="","",'CBD Summary'!G54)</f>
        <v/>
      </c>
      <c r="N4" s="82" t="str">
        <f>IF($A4="","",'CBD Summary'!H54)</f>
        <v/>
      </c>
      <c r="O4" s="82" t="str">
        <f>IF($A4="","",'CBD Summary'!I54)</f>
        <v/>
      </c>
      <c r="P4" s="82" t="str">
        <f>IF($A4="","",'CBD Summary'!J54)</f>
        <v/>
      </c>
      <c r="Q4" s="82" t="str">
        <f>IF($A4="","",'CBD Summary'!K54)</f>
        <v/>
      </c>
      <c r="R4" s="82" t="str">
        <f>IF($A4="","",'CBD Summary'!L54)</f>
        <v/>
      </c>
      <c r="S4" s="82" t="str">
        <f>IF($A4="","",'CBD Summary'!M54)</f>
        <v/>
      </c>
      <c r="T4" s="82" t="str">
        <f>IF($A4="","",'CBD Summary'!N54)</f>
        <v/>
      </c>
      <c r="U4" s="82" t="str">
        <f>IF(AND(('CBD Summary'!O54=0),'CBD Summary'!N54=0),"",'CBD Summary'!O54)</f>
        <v/>
      </c>
    </row>
    <row r="5" spans="1:21">
      <c r="A5" s="77" t="str">
        <f>IF(U5="","",main!$A$2)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77" t="str">
        <f>IF($A5="","",'CBD Summary'!C55)</f>
        <v/>
      </c>
      <c r="J5" s="77" t="str">
        <f>IF($A5="","",'CBD Summary'!D55)</f>
        <v/>
      </c>
      <c r="K5" s="82" t="str">
        <f>IF($A5="","",'CBD Summary'!E55)</f>
        <v/>
      </c>
      <c r="L5" s="82" t="str">
        <f>IF($A5="","",'CBD Summary'!F55)</f>
        <v/>
      </c>
      <c r="M5" s="82" t="str">
        <f>IF($A5="","",'CBD Summary'!G55)</f>
        <v/>
      </c>
      <c r="N5" s="82" t="str">
        <f>IF($A5="","",'CBD Summary'!H55)</f>
        <v/>
      </c>
      <c r="O5" s="82" t="str">
        <f>IF($A5="","",'CBD Summary'!I55)</f>
        <v/>
      </c>
      <c r="P5" s="82" t="str">
        <f>IF($A5="","",'CBD Summary'!J55)</f>
        <v/>
      </c>
      <c r="Q5" s="82" t="str">
        <f>IF($A5="","",'CBD Summary'!K55)</f>
        <v/>
      </c>
      <c r="R5" s="82" t="str">
        <f>IF($A5="","",'CBD Summary'!L55)</f>
        <v/>
      </c>
      <c r="S5" s="82" t="str">
        <f>IF($A5="","",'CBD Summary'!M55)</f>
        <v/>
      </c>
      <c r="T5" s="82" t="str">
        <f>IF($A5="","",'CBD Summary'!N55)</f>
        <v/>
      </c>
      <c r="U5" s="82" t="str">
        <f>IF(AND(('CBD Summary'!O55=0),'CBD Summary'!N55=0),"",'CBD Summary'!O55)</f>
        <v/>
      </c>
    </row>
    <row r="6" spans="1:21">
      <c r="A6" s="77" t="str">
        <f>IF(U6="","",main!$A$2)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77" t="str">
        <f>IF($A6="","",'CBD Summary'!C56)</f>
        <v/>
      </c>
      <c r="J6" s="77" t="str">
        <f>IF($A6="","",'CBD Summary'!D56)</f>
        <v/>
      </c>
      <c r="K6" s="82" t="str">
        <f>IF($A6="","",'CBD Summary'!E56)</f>
        <v/>
      </c>
      <c r="L6" s="82" t="str">
        <f>IF($A6="","",'CBD Summary'!F56)</f>
        <v/>
      </c>
      <c r="M6" s="82" t="str">
        <f>IF($A6="","",'CBD Summary'!G56)</f>
        <v/>
      </c>
      <c r="N6" s="82" t="str">
        <f>IF($A6="","",'CBD Summary'!H56)</f>
        <v/>
      </c>
      <c r="O6" s="82" t="str">
        <f>IF($A6="","",'CBD Summary'!I56)</f>
        <v/>
      </c>
      <c r="P6" s="82" t="str">
        <f>IF($A6="","",'CBD Summary'!J56)</f>
        <v/>
      </c>
      <c r="Q6" s="82" t="str">
        <f>IF($A6="","",'CBD Summary'!K56)</f>
        <v/>
      </c>
      <c r="R6" s="82" t="str">
        <f>IF($A6="","",'CBD Summary'!L56)</f>
        <v/>
      </c>
      <c r="S6" s="82" t="str">
        <f>IF($A6="","",'CBD Summary'!M56)</f>
        <v/>
      </c>
      <c r="T6" s="82" t="str">
        <f>IF($A6="","",'CBD Summary'!N56)</f>
        <v/>
      </c>
      <c r="U6" s="82" t="str">
        <f>IF(AND(('CBD Summary'!O56=0),'CBD Summary'!N56=0),"",'CBD Summary'!O56)</f>
        <v/>
      </c>
    </row>
    <row r="7" spans="1:21">
      <c r="A7" s="77" t="str">
        <f>IF(U7="","",main!$A$2)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77" t="str">
        <f>IF($A7="","",'CBD Summary'!C57)</f>
        <v/>
      </c>
      <c r="J7" s="77" t="str">
        <f>IF($A7="","",'CBD Summary'!D57)</f>
        <v/>
      </c>
      <c r="K7" s="82" t="str">
        <f>IF($A7="","",'CBD Summary'!E57)</f>
        <v/>
      </c>
      <c r="L7" s="82" t="str">
        <f>IF($A7="","",'CBD Summary'!F57)</f>
        <v/>
      </c>
      <c r="M7" s="82" t="str">
        <f>IF($A7="","",'CBD Summary'!G57)</f>
        <v/>
      </c>
      <c r="N7" s="82" t="str">
        <f>IF($A7="","",'CBD Summary'!H57)</f>
        <v/>
      </c>
      <c r="O7" s="82" t="str">
        <f>IF($A7="","",'CBD Summary'!I57)</f>
        <v/>
      </c>
      <c r="P7" s="82" t="str">
        <f>IF($A7="","",'CBD Summary'!J57)</f>
        <v/>
      </c>
      <c r="Q7" s="82" t="str">
        <f>IF($A7="","",'CBD Summary'!K57)</f>
        <v/>
      </c>
      <c r="R7" s="82" t="str">
        <f>IF($A7="","",'CBD Summary'!L57)</f>
        <v/>
      </c>
      <c r="S7" s="82" t="str">
        <f>IF($A7="","",'CBD Summary'!M57)</f>
        <v/>
      </c>
      <c r="T7" s="82" t="str">
        <f>IF($A7="","",'CBD Summary'!N57)</f>
        <v/>
      </c>
      <c r="U7" s="82" t="str">
        <f>IF(AND(('CBD Summary'!O57=0),'CBD Summary'!N57=0),"",'CBD Summary'!O57)</f>
        <v/>
      </c>
    </row>
    <row r="8" spans="1:21">
      <c r="A8" s="77" t="str">
        <f>IF(U8="","",main!$A$2)</f>
        <v/>
      </c>
      <c r="B8" s="187" t="str">
        <f>IF($A8="","",main!B$2)</f>
        <v/>
      </c>
      <c r="C8" s="187" t="str">
        <f>IF($A8="","",main!C$2)</f>
        <v/>
      </c>
      <c r="D8" s="187" t="str">
        <f>IF($A8="","",main!D$2)</f>
        <v/>
      </c>
      <c r="E8" s="187" t="str">
        <f>IF($A8="","",main!E$2)</f>
        <v/>
      </c>
      <c r="F8" s="187" t="str">
        <f>IF($A8="","",main!F$2)</f>
        <v/>
      </c>
      <c r="G8" s="187" t="str">
        <f>IF($A8="","",main!G$2)</f>
        <v/>
      </c>
      <c r="H8" s="187" t="str">
        <f>IF($A8="","",main!H$2)</f>
        <v/>
      </c>
      <c r="I8" s="77" t="str">
        <f>IF($A8="","",'CBD Summary'!C58)</f>
        <v/>
      </c>
      <c r="J8" s="77" t="str">
        <f>IF($A8="","",'CBD Summary'!D58)</f>
        <v/>
      </c>
      <c r="K8" s="82" t="str">
        <f>IF($A8="","",'CBD Summary'!E58)</f>
        <v/>
      </c>
      <c r="L8" s="82" t="str">
        <f>IF($A8="","",'CBD Summary'!F58)</f>
        <v/>
      </c>
      <c r="M8" s="82" t="str">
        <f>IF($A8="","",'CBD Summary'!G58)</f>
        <v/>
      </c>
      <c r="N8" s="82" t="str">
        <f>IF($A8="","",'CBD Summary'!H58)</f>
        <v/>
      </c>
      <c r="O8" s="82" t="str">
        <f>IF($A8="","",'CBD Summary'!I58)</f>
        <v/>
      </c>
      <c r="P8" s="82" t="str">
        <f>IF($A8="","",'CBD Summary'!J58)</f>
        <v/>
      </c>
      <c r="Q8" s="82" t="str">
        <f>IF($A8="","",'CBD Summary'!K58)</f>
        <v/>
      </c>
      <c r="R8" s="82" t="str">
        <f>IF($A8="","",'CBD Summary'!L58)</f>
        <v/>
      </c>
      <c r="S8" s="82" t="str">
        <f>IF($A8="","",'CBD Summary'!M58)</f>
        <v/>
      </c>
      <c r="T8" s="82" t="str">
        <f>IF($A8="","",'CBD Summary'!N58)</f>
        <v/>
      </c>
      <c r="U8" s="82" t="str">
        <f>IF(AND(('CBD Summary'!O58=0),'CBD Summary'!N58=0),"",'CBD Summary'!O58)</f>
        <v/>
      </c>
    </row>
    <row r="9" spans="1:21">
      <c r="A9" s="77" t="str">
        <f>IF(U9="","",main!$A$2)</f>
        <v/>
      </c>
      <c r="B9" s="187" t="str">
        <f>IF($A9="","",main!B$2)</f>
        <v/>
      </c>
      <c r="C9" s="187" t="str">
        <f>IF($A9="","",main!C$2)</f>
        <v/>
      </c>
      <c r="D9" s="187" t="str">
        <f>IF($A9="","",main!D$2)</f>
        <v/>
      </c>
      <c r="E9" s="187" t="str">
        <f>IF($A9="","",main!E$2)</f>
        <v/>
      </c>
      <c r="F9" s="187" t="str">
        <f>IF($A9="","",main!F$2)</f>
        <v/>
      </c>
      <c r="G9" s="187" t="str">
        <f>IF($A9="","",main!G$2)</f>
        <v/>
      </c>
      <c r="H9" s="187" t="str">
        <f>IF($A9="","",main!H$2)</f>
        <v/>
      </c>
      <c r="I9" s="77" t="str">
        <f>IF($A9="","",'CBD Summary'!C59)</f>
        <v/>
      </c>
      <c r="J9" s="77" t="str">
        <f>IF($A9="","",'CBD Summary'!D59)</f>
        <v/>
      </c>
      <c r="K9" s="82" t="str">
        <f>IF($A9="","",'CBD Summary'!E59)</f>
        <v/>
      </c>
      <c r="L9" s="82" t="str">
        <f>IF($A9="","",'CBD Summary'!F59)</f>
        <v/>
      </c>
      <c r="M9" s="82" t="str">
        <f>IF($A9="","",'CBD Summary'!G59)</f>
        <v/>
      </c>
      <c r="N9" s="82" t="str">
        <f>IF($A9="","",'CBD Summary'!H59)</f>
        <v/>
      </c>
      <c r="O9" s="82" t="str">
        <f>IF($A9="","",'CBD Summary'!I59)</f>
        <v/>
      </c>
      <c r="P9" s="82" t="str">
        <f>IF($A9="","",'CBD Summary'!J59)</f>
        <v/>
      </c>
      <c r="Q9" s="82" t="str">
        <f>IF($A9="","",'CBD Summary'!K59)</f>
        <v/>
      </c>
      <c r="R9" s="82" t="str">
        <f>IF($A9="","",'CBD Summary'!L59)</f>
        <v/>
      </c>
      <c r="S9" s="82" t="str">
        <f>IF($A9="","",'CBD Summary'!M59)</f>
        <v/>
      </c>
      <c r="T9" s="82" t="str">
        <f>IF($A9="","",'CBD Summary'!N59)</f>
        <v/>
      </c>
      <c r="U9" s="82" t="str">
        <f>IF(AND(('CBD Summary'!O59=0),'CBD Summary'!N59=0),"",'CBD Summary'!O59)</f>
        <v/>
      </c>
    </row>
    <row r="10" spans="1:21">
      <c r="A10" s="77" t="str">
        <f>IF(U10="","",main!$A$2)</f>
        <v/>
      </c>
      <c r="B10" s="187" t="str">
        <f>IF($A10="","",main!B$2)</f>
        <v/>
      </c>
      <c r="C10" s="187" t="str">
        <f>IF($A10="","",main!C$2)</f>
        <v/>
      </c>
      <c r="D10" s="187" t="str">
        <f>IF($A10="","",main!D$2)</f>
        <v/>
      </c>
      <c r="E10" s="187" t="str">
        <f>IF($A10="","",main!E$2)</f>
        <v/>
      </c>
      <c r="F10" s="187" t="str">
        <f>IF($A10="","",main!F$2)</f>
        <v/>
      </c>
      <c r="G10" s="187" t="str">
        <f>IF($A10="","",main!G$2)</f>
        <v/>
      </c>
      <c r="H10" s="187" t="str">
        <f>IF($A10="","",main!H$2)</f>
        <v/>
      </c>
      <c r="I10" s="77" t="str">
        <f>IF($A10="","",'CBD Summary'!C60)</f>
        <v/>
      </c>
      <c r="J10" s="77" t="str">
        <f>IF($A10="","",'CBD Summary'!D60)</f>
        <v/>
      </c>
      <c r="K10" s="82" t="str">
        <f>IF($A10="","",'CBD Summary'!E60)</f>
        <v/>
      </c>
      <c r="L10" s="82" t="str">
        <f>IF($A10="","",'CBD Summary'!F60)</f>
        <v/>
      </c>
      <c r="M10" s="82" t="str">
        <f>IF($A10="","",'CBD Summary'!G60)</f>
        <v/>
      </c>
      <c r="N10" s="82" t="str">
        <f>IF($A10="","",'CBD Summary'!H60)</f>
        <v/>
      </c>
      <c r="O10" s="82" t="str">
        <f>IF($A10="","",'CBD Summary'!I60)</f>
        <v/>
      </c>
      <c r="P10" s="82" t="str">
        <f>IF($A10="","",'CBD Summary'!J60)</f>
        <v/>
      </c>
      <c r="Q10" s="82" t="str">
        <f>IF($A10="","",'CBD Summary'!K60)</f>
        <v/>
      </c>
      <c r="R10" s="82" t="str">
        <f>IF($A10="","",'CBD Summary'!L60)</f>
        <v/>
      </c>
      <c r="S10" s="82" t="str">
        <f>IF($A10="","",'CBD Summary'!M60)</f>
        <v/>
      </c>
      <c r="T10" s="82" t="str">
        <f>IF($A10="","",'CBD Summary'!N60)</f>
        <v/>
      </c>
      <c r="U10" s="82" t="str">
        <f>IF(AND(('CBD Summary'!O60=0),'CBD Summary'!N60=0),"",'CBD Summary'!O60)</f>
        <v/>
      </c>
    </row>
    <row r="11" spans="1:21">
      <c r="A11" s="77" t="str">
        <f>IF(U11="","",main!$A$2)</f>
        <v/>
      </c>
      <c r="B11" s="187" t="str">
        <f>IF($A11="","",main!B$2)</f>
        <v/>
      </c>
      <c r="C11" s="187" t="str">
        <f>IF($A11="","",main!C$2)</f>
        <v/>
      </c>
      <c r="D11" s="187" t="str">
        <f>IF($A11="","",main!D$2)</f>
        <v/>
      </c>
      <c r="E11" s="187" t="str">
        <f>IF($A11="","",main!E$2)</f>
        <v/>
      </c>
      <c r="F11" s="187" t="str">
        <f>IF($A11="","",main!F$2)</f>
        <v/>
      </c>
      <c r="G11" s="187" t="str">
        <f>IF($A11="","",main!G$2)</f>
        <v/>
      </c>
      <c r="H11" s="187" t="str">
        <f>IF($A11="","",main!H$2)</f>
        <v/>
      </c>
      <c r="I11" s="77" t="str">
        <f>IF($A11="","",'CBD Summary'!C61)</f>
        <v/>
      </c>
      <c r="J11" s="77" t="str">
        <f>IF($A11="","",'CBD Summary'!D61)</f>
        <v/>
      </c>
      <c r="K11" s="82" t="str">
        <f>IF($A11="","",'CBD Summary'!E61)</f>
        <v/>
      </c>
      <c r="L11" s="82" t="str">
        <f>IF($A11="","",'CBD Summary'!F61)</f>
        <v/>
      </c>
      <c r="M11" s="82" t="str">
        <f>IF($A11="","",'CBD Summary'!G61)</f>
        <v/>
      </c>
      <c r="N11" s="82" t="str">
        <f>IF($A11="","",'CBD Summary'!H61)</f>
        <v/>
      </c>
      <c r="O11" s="82" t="str">
        <f>IF($A11="","",'CBD Summary'!I61)</f>
        <v/>
      </c>
      <c r="P11" s="82" t="str">
        <f>IF($A11="","",'CBD Summary'!J61)</f>
        <v/>
      </c>
      <c r="Q11" s="82" t="str">
        <f>IF($A11="","",'CBD Summary'!K61)</f>
        <v/>
      </c>
      <c r="R11" s="82" t="str">
        <f>IF($A11="","",'CBD Summary'!L61)</f>
        <v/>
      </c>
      <c r="S11" s="82" t="str">
        <f>IF($A11="","",'CBD Summary'!M61)</f>
        <v/>
      </c>
      <c r="T11" s="82" t="str">
        <f>IF($A11="","",'CBD Summary'!N61)</f>
        <v/>
      </c>
      <c r="U11" s="82" t="str">
        <f>IF(AND(('CBD Summary'!O61=0),'CBD Summary'!N61=0),"",'CBD Summary'!O61)</f>
        <v/>
      </c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BB445-C104-4C94-96DC-E79A95820F1F}">
  <sheetPr codeName="Sheet8"/>
  <dimension ref="A1:M11"/>
  <sheetViews>
    <sheetView workbookViewId="0">
      <selection activeCell="H32" sqref="H31:H32"/>
    </sheetView>
  </sheetViews>
  <sheetFormatPr defaultColWidth="9.140625" defaultRowHeight="15"/>
  <cols>
    <col min="1" max="1" width="14" style="72" bestFit="1" customWidth="1"/>
    <col min="2" max="2" width="14.5703125" style="71" bestFit="1" customWidth="1"/>
    <col min="3" max="4" width="14.5703125" style="71" customWidth="1"/>
    <col min="5" max="5" width="12.5703125" style="71" bestFit="1" customWidth="1"/>
    <col min="6" max="6" width="13.42578125" style="71" bestFit="1" customWidth="1"/>
    <col min="7" max="7" width="9.140625" style="71"/>
    <col min="8" max="8" width="21" style="71" customWidth="1"/>
    <col min="9" max="9" width="14.140625" style="72" customWidth="1"/>
    <col min="10" max="10" width="14.140625" style="72" bestFit="1" customWidth="1"/>
    <col min="11" max="11" width="13" style="72" customWidth="1"/>
    <col min="12" max="12" width="9.140625" style="72"/>
    <col min="13" max="13" width="12.7109375" style="72" bestFit="1" customWidth="1"/>
    <col min="14" max="16384" width="9.140625" style="72"/>
  </cols>
  <sheetData>
    <row r="1" spans="1:13">
      <c r="A1" s="73" t="s">
        <v>177</v>
      </c>
      <c r="B1" s="74" t="s">
        <v>149</v>
      </c>
      <c r="C1" s="74" t="s">
        <v>215</v>
      </c>
      <c r="D1" s="74" t="s">
        <v>148</v>
      </c>
      <c r="E1" s="74" t="s">
        <v>150</v>
      </c>
      <c r="F1" s="74" t="s">
        <v>216</v>
      </c>
      <c r="G1" s="74" t="s">
        <v>214</v>
      </c>
      <c r="H1" s="74" t="s">
        <v>163</v>
      </c>
      <c r="I1" s="73" t="s">
        <v>203</v>
      </c>
      <c r="J1" s="73" t="s">
        <v>207</v>
      </c>
      <c r="K1" s="73" t="s">
        <v>206</v>
      </c>
      <c r="L1" s="73" t="s">
        <v>204</v>
      </c>
      <c r="M1" s="73" t="s">
        <v>205</v>
      </c>
    </row>
    <row r="2" spans="1:13">
      <c r="A2" s="77" t="str">
        <f>IF(M2="","",main!$A$2)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77" t="str">
        <f>IF($A2="","",'CBD Summary'!C67)</f>
        <v/>
      </c>
      <c r="J2" s="82" t="str">
        <f>IF($A2="","",'CBD Summary'!D67)</f>
        <v/>
      </c>
      <c r="K2" s="82" t="str">
        <f>IF($A2="","",'CBD Summary'!E67)</f>
        <v/>
      </c>
      <c r="L2" s="82" t="str">
        <f>IF($A2="","",'CBD Summary'!F67)</f>
        <v/>
      </c>
      <c r="M2" s="82" t="str">
        <f>IF('CBD Summary'!G67=0,"",'CBD Summary'!G67)</f>
        <v/>
      </c>
    </row>
    <row r="3" spans="1:13">
      <c r="A3" s="77" t="str">
        <f>IF(M3="","",main!$A$2)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77" t="str">
        <f>IF($A3="","",'CBD Summary'!C68)</f>
        <v/>
      </c>
      <c r="J3" s="82" t="str">
        <f>IF($A3="","",'CBD Summary'!D68)</f>
        <v/>
      </c>
      <c r="K3" s="82" t="str">
        <f>IF($A3="","",'CBD Summary'!E68)</f>
        <v/>
      </c>
      <c r="L3" s="82" t="str">
        <f>IF($A3="","",'CBD Summary'!F68)</f>
        <v/>
      </c>
      <c r="M3" s="82" t="str">
        <f>IF('CBD Summary'!G68=0,"",'CBD Summary'!G68)</f>
        <v/>
      </c>
    </row>
    <row r="4" spans="1:13">
      <c r="A4" s="77" t="str">
        <f>IF(M4="","",main!$A$2)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77" t="str">
        <f>IF($A4="","",'CBD Summary'!C69)</f>
        <v/>
      </c>
      <c r="J4" s="82" t="str">
        <f>IF($A4="","",'CBD Summary'!D69)</f>
        <v/>
      </c>
      <c r="K4" s="82" t="str">
        <f>IF($A4="","",'CBD Summary'!E69)</f>
        <v/>
      </c>
      <c r="L4" s="82" t="str">
        <f>IF($A4="","",'CBD Summary'!F69)</f>
        <v/>
      </c>
      <c r="M4" s="82" t="str">
        <f>IF('CBD Summary'!G69=0,"",'CBD Summary'!G69)</f>
        <v/>
      </c>
    </row>
    <row r="5" spans="1:13">
      <c r="A5" s="77" t="str">
        <f>IF(M5="","",main!$A$2)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77" t="str">
        <f>IF($A5="","",'CBD Summary'!C70)</f>
        <v/>
      </c>
      <c r="J5" s="82" t="str">
        <f>IF($A5="","",'CBD Summary'!D70)</f>
        <v/>
      </c>
      <c r="K5" s="82" t="str">
        <f>IF($A5="","",'CBD Summary'!E70)</f>
        <v/>
      </c>
      <c r="L5" s="82" t="str">
        <f>IF($A5="","",'CBD Summary'!F70)</f>
        <v/>
      </c>
      <c r="M5" s="82" t="str">
        <f>IF('CBD Summary'!G70=0,"",'CBD Summary'!G70)</f>
        <v/>
      </c>
    </row>
    <row r="6" spans="1:13">
      <c r="A6" s="77" t="str">
        <f>IF(M6="","",main!$A$2)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77" t="str">
        <f>IF($A6="","",'CBD Summary'!C71)</f>
        <v/>
      </c>
      <c r="J6" s="82" t="str">
        <f>IF($A6="","",'CBD Summary'!D71)</f>
        <v/>
      </c>
      <c r="K6" s="82" t="str">
        <f>IF($A6="","",'CBD Summary'!E71)</f>
        <v/>
      </c>
      <c r="L6" s="82" t="str">
        <f>IF($A6="","",'CBD Summary'!F71)</f>
        <v/>
      </c>
      <c r="M6" s="82" t="str">
        <f>IF('CBD Summary'!G71=0,"",'CBD Summary'!G71)</f>
        <v/>
      </c>
    </row>
    <row r="7" spans="1:13">
      <c r="A7" s="77" t="str">
        <f>IF(M7="","",main!$A$2)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77" t="str">
        <f>IF($A7="","",'CBD Summary'!C72)</f>
        <v/>
      </c>
      <c r="J7" s="82" t="str">
        <f>IF($A7="","",'CBD Summary'!D72)</f>
        <v/>
      </c>
      <c r="K7" s="82" t="str">
        <f>IF($A7="","",'CBD Summary'!E72)</f>
        <v/>
      </c>
      <c r="L7" s="82" t="str">
        <f>IF($A7="","",'CBD Summary'!F72)</f>
        <v/>
      </c>
      <c r="M7" s="82" t="str">
        <f>IF('CBD Summary'!G72=0,"",'CBD Summary'!G72)</f>
        <v/>
      </c>
    </row>
    <row r="8" spans="1:13" customFormat="1"/>
    <row r="9" spans="1:13" customFormat="1"/>
    <row r="10" spans="1:13" customFormat="1"/>
    <row r="11" spans="1:13" customFormat="1"/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B1D4-1F74-4ABE-8845-F4584739E5C9}">
  <sheetPr codeName="Sheet9"/>
  <dimension ref="A1:L11"/>
  <sheetViews>
    <sheetView workbookViewId="0">
      <selection activeCell="H32" sqref="H31:H32"/>
    </sheetView>
  </sheetViews>
  <sheetFormatPr defaultRowHeight="15"/>
  <cols>
    <col min="1" max="1" width="14" bestFit="1" customWidth="1"/>
    <col min="2" max="2" width="10.5703125" style="71" bestFit="1" customWidth="1"/>
    <col min="3" max="3" width="13.42578125" style="71" bestFit="1" customWidth="1"/>
    <col min="4" max="4" width="7.85546875" style="71" bestFit="1" customWidth="1"/>
    <col min="5" max="5" width="12.5703125" style="71" bestFit="1" customWidth="1"/>
    <col min="6" max="6" width="13.42578125" style="71" bestFit="1" customWidth="1"/>
    <col min="7" max="7" width="15.7109375" style="71" bestFit="1" customWidth="1"/>
    <col min="8" max="8" width="10.140625" style="71" bestFit="1" customWidth="1"/>
    <col min="9" max="9" width="5.140625" bestFit="1" customWidth="1"/>
    <col min="10" max="10" width="9.5703125" bestFit="1" customWidth="1"/>
    <col min="11" max="11" width="10" bestFit="1" customWidth="1"/>
    <col min="12" max="12" width="13.85546875" bestFit="1" customWidth="1"/>
  </cols>
  <sheetData>
    <row r="1" spans="1:12">
      <c r="A1" s="73" t="s">
        <v>177</v>
      </c>
      <c r="B1" s="74" t="s">
        <v>149</v>
      </c>
      <c r="C1" s="74" t="s">
        <v>215</v>
      </c>
      <c r="D1" s="74" t="s">
        <v>148</v>
      </c>
      <c r="E1" s="74" t="s">
        <v>150</v>
      </c>
      <c r="F1" s="74" t="s">
        <v>216</v>
      </c>
      <c r="G1" s="74" t="s">
        <v>214</v>
      </c>
      <c r="H1" s="74" t="s">
        <v>163</v>
      </c>
      <c r="I1" s="73" t="s">
        <v>208</v>
      </c>
      <c r="J1" s="73" t="s">
        <v>209</v>
      </c>
      <c r="K1" s="73" t="s">
        <v>210</v>
      </c>
      <c r="L1" s="73" t="s">
        <v>211</v>
      </c>
    </row>
    <row r="2" spans="1:12">
      <c r="A2" s="77" t="str">
        <f>IF(L2="","",main!$A$2)</f>
        <v/>
      </c>
      <c r="B2" s="187" t="str">
        <f>IF($A2="","",main!B$2)</f>
        <v/>
      </c>
      <c r="C2" s="187" t="str">
        <f>IF($A2="","",main!C$2)</f>
        <v/>
      </c>
      <c r="D2" s="187" t="str">
        <f>IF($A2="","",main!D$2)</f>
        <v/>
      </c>
      <c r="E2" s="187" t="str">
        <f>IF($A2="","",main!E$2)</f>
        <v/>
      </c>
      <c r="F2" s="187" t="str">
        <f>IF($A2="","",main!F$2)</f>
        <v/>
      </c>
      <c r="G2" s="187" t="str">
        <f>IF($A2="","",main!G$2)</f>
        <v/>
      </c>
      <c r="H2" s="187" t="str">
        <f>IF($A2="","",main!H$2)</f>
        <v/>
      </c>
      <c r="I2" s="82" t="str">
        <f>IF($A2="","",'CBD Summary'!L67)</f>
        <v/>
      </c>
      <c r="J2" s="82" t="str">
        <f>IF($A2="","",'CBD Summary'!M67)</f>
        <v/>
      </c>
      <c r="K2" s="82" t="str">
        <f>IF($A2="","",'CBD Summary'!N67)</f>
        <v/>
      </c>
      <c r="L2" s="82" t="str">
        <f>IF('CBD Summary'!O67=0,"",'CBD Summary'!O67)</f>
        <v/>
      </c>
    </row>
    <row r="3" spans="1:12">
      <c r="A3" s="77" t="str">
        <f>IF(L3="","",main!$A$2)</f>
        <v/>
      </c>
      <c r="B3" s="187" t="str">
        <f>IF($A3="","",main!B$2)</f>
        <v/>
      </c>
      <c r="C3" s="187" t="str">
        <f>IF($A3="","",main!C$2)</f>
        <v/>
      </c>
      <c r="D3" s="187" t="str">
        <f>IF($A3="","",main!D$2)</f>
        <v/>
      </c>
      <c r="E3" s="187" t="str">
        <f>IF($A3="","",main!E$2)</f>
        <v/>
      </c>
      <c r="F3" s="187" t="str">
        <f>IF($A3="","",main!F$2)</f>
        <v/>
      </c>
      <c r="G3" s="187" t="str">
        <f>IF($A3="","",main!G$2)</f>
        <v/>
      </c>
      <c r="H3" s="187" t="str">
        <f>IF($A3="","",main!H$2)</f>
        <v/>
      </c>
      <c r="I3" s="82" t="str">
        <f>IF($A3="","",'CBD Summary'!L68)</f>
        <v/>
      </c>
      <c r="J3" s="82" t="str">
        <f>IF($A3="","",'CBD Summary'!M68)</f>
        <v/>
      </c>
      <c r="K3" s="82" t="str">
        <f>IF($A3="","",'CBD Summary'!N68)</f>
        <v/>
      </c>
      <c r="L3" s="82" t="str">
        <f>IF('CBD Summary'!O68=0,"",'CBD Summary'!O68)</f>
        <v/>
      </c>
    </row>
    <row r="4" spans="1:12">
      <c r="A4" s="77" t="str">
        <f>IF(L4="","",main!$A$2)</f>
        <v/>
      </c>
      <c r="B4" s="187" t="str">
        <f>IF($A4="","",main!B$2)</f>
        <v/>
      </c>
      <c r="C4" s="187" t="str">
        <f>IF($A4="","",main!C$2)</f>
        <v/>
      </c>
      <c r="D4" s="187" t="str">
        <f>IF($A4="","",main!D$2)</f>
        <v/>
      </c>
      <c r="E4" s="187" t="str">
        <f>IF($A4="","",main!E$2)</f>
        <v/>
      </c>
      <c r="F4" s="187" t="str">
        <f>IF($A4="","",main!F$2)</f>
        <v/>
      </c>
      <c r="G4" s="187" t="str">
        <f>IF($A4="","",main!G$2)</f>
        <v/>
      </c>
      <c r="H4" s="187" t="str">
        <f>IF($A4="","",main!H$2)</f>
        <v/>
      </c>
      <c r="I4" s="82" t="str">
        <f>IF($A4="","",'CBD Summary'!L69)</f>
        <v/>
      </c>
      <c r="J4" s="82" t="str">
        <f>IF($A4="","",'CBD Summary'!M69)</f>
        <v/>
      </c>
      <c r="K4" s="82" t="str">
        <f>IF($A4="","",'CBD Summary'!N69)</f>
        <v/>
      </c>
      <c r="L4" s="82" t="str">
        <f>IF('CBD Summary'!O69=0,"",'CBD Summary'!O69)</f>
        <v/>
      </c>
    </row>
    <row r="5" spans="1:12">
      <c r="A5" s="77" t="str">
        <f>IF(L5="","",main!$A$2)</f>
        <v/>
      </c>
      <c r="B5" s="187" t="str">
        <f>IF($A5="","",main!B$2)</f>
        <v/>
      </c>
      <c r="C5" s="187" t="str">
        <f>IF($A5="","",main!C$2)</f>
        <v/>
      </c>
      <c r="D5" s="187" t="str">
        <f>IF($A5="","",main!D$2)</f>
        <v/>
      </c>
      <c r="E5" s="187" t="str">
        <f>IF($A5="","",main!E$2)</f>
        <v/>
      </c>
      <c r="F5" s="187" t="str">
        <f>IF($A5="","",main!F$2)</f>
        <v/>
      </c>
      <c r="G5" s="187" t="str">
        <f>IF($A5="","",main!G$2)</f>
        <v/>
      </c>
      <c r="H5" s="187" t="str">
        <f>IF($A5="","",main!H$2)</f>
        <v/>
      </c>
      <c r="I5" s="82" t="str">
        <f>IF($A5="","",'CBD Summary'!L70)</f>
        <v/>
      </c>
      <c r="J5" s="82" t="str">
        <f>IF($A5="","",'CBD Summary'!M70)</f>
        <v/>
      </c>
      <c r="K5" s="82" t="str">
        <f>IF($A5="","",'CBD Summary'!N70)</f>
        <v/>
      </c>
      <c r="L5" s="82" t="str">
        <f>IF('CBD Summary'!O70=0,"",'CBD Summary'!O70)</f>
        <v/>
      </c>
    </row>
    <row r="6" spans="1:12">
      <c r="A6" s="77" t="str">
        <f>IF(L6="","",main!$A$2)</f>
        <v/>
      </c>
      <c r="B6" s="187" t="str">
        <f>IF($A6="","",main!B$2)</f>
        <v/>
      </c>
      <c r="C6" s="187" t="str">
        <f>IF($A6="","",main!C$2)</f>
        <v/>
      </c>
      <c r="D6" s="187" t="str">
        <f>IF($A6="","",main!D$2)</f>
        <v/>
      </c>
      <c r="E6" s="187" t="str">
        <f>IF($A6="","",main!E$2)</f>
        <v/>
      </c>
      <c r="F6" s="187" t="str">
        <f>IF($A6="","",main!F$2)</f>
        <v/>
      </c>
      <c r="G6" s="187" t="str">
        <f>IF($A6="","",main!G$2)</f>
        <v/>
      </c>
      <c r="H6" s="187" t="str">
        <f>IF($A6="","",main!H$2)</f>
        <v/>
      </c>
      <c r="I6" s="82" t="str">
        <f>IF($A6="","",'CBD Summary'!L71)</f>
        <v/>
      </c>
      <c r="J6" s="82" t="str">
        <f>IF($A6="","",'CBD Summary'!M71)</f>
        <v/>
      </c>
      <c r="K6" s="82" t="str">
        <f>IF($A6="","",'CBD Summary'!N71)</f>
        <v/>
      </c>
      <c r="L6" s="82" t="str">
        <f>IF('CBD Summary'!O71=0,"",'CBD Summary'!O71)</f>
        <v/>
      </c>
    </row>
    <row r="7" spans="1:12">
      <c r="A7" s="77" t="str">
        <f>IF(L7="","",main!$A$2)</f>
        <v/>
      </c>
      <c r="B7" s="187" t="str">
        <f>IF($A7="","",main!B$2)</f>
        <v/>
      </c>
      <c r="C7" s="187" t="str">
        <f>IF($A7="","",main!C$2)</f>
        <v/>
      </c>
      <c r="D7" s="187" t="str">
        <f>IF($A7="","",main!D$2)</f>
        <v/>
      </c>
      <c r="E7" s="187" t="str">
        <f>IF($A7="","",main!E$2)</f>
        <v/>
      </c>
      <c r="F7" s="187" t="str">
        <f>IF($A7="","",main!F$2)</f>
        <v/>
      </c>
      <c r="G7" s="187" t="str">
        <f>IF($A7="","",main!G$2)</f>
        <v/>
      </c>
      <c r="H7" s="187" t="str">
        <f>IF($A7="","",main!H$2)</f>
        <v/>
      </c>
      <c r="I7" s="82" t="str">
        <f>IF($A7="","",'CBD Summary'!L72)</f>
        <v/>
      </c>
      <c r="J7" s="82" t="str">
        <f>IF($A7="","",'CBD Summary'!M72)</f>
        <v/>
      </c>
      <c r="K7" s="82" t="str">
        <f>IF($A7="","",'CBD Summary'!N72)</f>
        <v/>
      </c>
      <c r="L7" s="82" t="str">
        <f>IF('CBD Summary'!O72=0,"",'CBD Summary'!O72)</f>
        <v/>
      </c>
    </row>
    <row r="8" spans="1:12">
      <c r="B8"/>
      <c r="C8"/>
      <c r="D8"/>
      <c r="E8"/>
      <c r="F8"/>
      <c r="G8"/>
      <c r="H8"/>
    </row>
    <row r="9" spans="1:12">
      <c r="B9"/>
      <c r="C9"/>
      <c r="D9"/>
      <c r="E9"/>
      <c r="F9"/>
      <c r="G9"/>
      <c r="H9"/>
    </row>
    <row r="10" spans="1:12">
      <c r="B10"/>
      <c r="C10"/>
      <c r="D10"/>
      <c r="E10"/>
      <c r="F10"/>
      <c r="G10"/>
      <c r="H10"/>
    </row>
    <row r="11" spans="1:12">
      <c r="B11"/>
      <c r="C11"/>
      <c r="D11"/>
      <c r="E11"/>
      <c r="F11"/>
      <c r="G11"/>
      <c r="H11"/>
    </row>
  </sheetData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1239-BB9B-4A7B-B6EA-1C6714AAE041}">
  <sheetPr codeName="Sheet2"/>
  <dimension ref="A1:BV15"/>
  <sheetViews>
    <sheetView workbookViewId="0">
      <selection activeCell="H22" sqref="H22"/>
    </sheetView>
  </sheetViews>
  <sheetFormatPr defaultColWidth="8.85546875" defaultRowHeight="12"/>
  <cols>
    <col min="1" max="1" width="11.7109375" style="58" bestFit="1" customWidth="1"/>
    <col min="2" max="2" width="10.85546875" style="58" bestFit="1" customWidth="1"/>
    <col min="3" max="3" width="8" style="58" bestFit="1" customWidth="1"/>
    <col min="4" max="4" width="16.28515625" style="58" bestFit="1" customWidth="1"/>
    <col min="5" max="5" width="6.28515625" style="58" bestFit="1" customWidth="1"/>
    <col min="6" max="6" width="6.85546875" style="58" bestFit="1" customWidth="1"/>
    <col min="7" max="7" width="7.7109375" style="58" bestFit="1" customWidth="1"/>
    <col min="8" max="8" width="15.28515625" style="58" bestFit="1" customWidth="1"/>
    <col min="9" max="10" width="5.85546875" style="58" bestFit="1" customWidth="1"/>
    <col min="11" max="13" width="8.85546875" style="58"/>
    <col min="14" max="15" width="10.7109375" style="58" customWidth="1"/>
    <col min="16" max="16" width="13.28515625" style="58" customWidth="1"/>
    <col min="17" max="17" width="10.7109375" style="58" customWidth="1"/>
    <col min="18" max="19" width="8.85546875" style="58"/>
    <col min="20" max="20" width="11.7109375" style="58" customWidth="1"/>
    <col min="21" max="22" width="8.85546875" style="58"/>
    <col min="23" max="23" width="14.5703125" style="58" customWidth="1"/>
    <col min="24" max="24" width="11.5703125" style="58" customWidth="1"/>
    <col min="25" max="27" width="8.85546875" style="58"/>
    <col min="28" max="28" width="11.28515625" style="58" customWidth="1"/>
    <col min="29" max="29" width="12.85546875" style="58" customWidth="1"/>
    <col min="30" max="35" width="8.85546875" style="58"/>
    <col min="36" max="36" width="11.5703125" style="58" customWidth="1"/>
    <col min="37" max="38" width="8.85546875" style="58"/>
    <col min="39" max="43" width="10.85546875" style="58" customWidth="1"/>
    <col min="44" max="45" width="10.7109375" style="58" customWidth="1"/>
    <col min="46" max="48" width="8.85546875" style="58"/>
    <col min="49" max="49" width="14.7109375" style="58" customWidth="1"/>
    <col min="50" max="50" width="15.28515625" style="58" customWidth="1"/>
    <col min="51" max="51" width="14.7109375" style="58" customWidth="1"/>
    <col min="52" max="52" width="14.5703125" style="58" customWidth="1"/>
    <col min="53" max="54" width="13.28515625" style="58" customWidth="1"/>
    <col min="55" max="61" width="8.85546875" style="58"/>
    <col min="62" max="62" width="9.85546875" style="58" bestFit="1" customWidth="1"/>
    <col min="63" max="73" width="8.85546875" style="58"/>
    <col min="74" max="74" width="10" style="58" customWidth="1"/>
    <col min="75" max="16384" width="8.85546875" style="58"/>
  </cols>
  <sheetData>
    <row r="1" spans="1:74" s="35" customFormat="1" ht="24.75" thickBot="1">
      <c r="K1" s="234" t="s">
        <v>83</v>
      </c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6"/>
      <c r="W1" s="234" t="s">
        <v>84</v>
      </c>
      <c r="X1" s="235"/>
      <c r="Y1" s="235"/>
      <c r="Z1" s="235"/>
      <c r="AA1" s="235"/>
      <c r="AB1" s="235"/>
      <c r="AC1" s="235"/>
      <c r="AD1" s="235"/>
      <c r="AE1" s="235"/>
      <c r="AF1" s="235"/>
      <c r="AG1" s="236"/>
      <c r="AH1" s="232" t="s">
        <v>85</v>
      </c>
      <c r="AI1" s="237"/>
      <c r="AJ1" s="237"/>
      <c r="AK1" s="237"/>
      <c r="AL1" s="237"/>
      <c r="AM1" s="233"/>
      <c r="AN1" s="234" t="s">
        <v>86</v>
      </c>
      <c r="AO1" s="235"/>
      <c r="AP1" s="235"/>
      <c r="AQ1" s="235"/>
      <c r="AR1" s="236"/>
      <c r="AS1" s="232" t="s">
        <v>87</v>
      </c>
      <c r="AT1" s="237"/>
      <c r="AU1" s="237"/>
      <c r="AV1" s="233"/>
      <c r="AW1" s="232" t="s">
        <v>88</v>
      </c>
      <c r="AX1" s="237"/>
      <c r="AY1" s="233"/>
      <c r="AZ1" s="232" t="s">
        <v>89</v>
      </c>
      <c r="BA1" s="233"/>
      <c r="BB1" s="36" t="s">
        <v>90</v>
      </c>
      <c r="BI1" s="37" t="s">
        <v>91</v>
      </c>
      <c r="BJ1" s="38">
        <f>'CBD Summary'!E15</f>
        <v>2020</v>
      </c>
      <c r="BK1" s="38">
        <f>'CBD Summary'!F15</f>
        <v>2021</v>
      </c>
      <c r="BL1" s="38">
        <f>'CBD Summary'!G15</f>
        <v>2022</v>
      </c>
      <c r="BM1" s="38">
        <f>'CBD Summary'!H15</f>
        <v>2023</v>
      </c>
      <c r="BN1" s="38">
        <f>'CBD Summary'!I15</f>
        <v>2024</v>
      </c>
      <c r="BO1" s="38">
        <f>'CBD Summary'!J15</f>
        <v>2025</v>
      </c>
      <c r="BP1" s="38">
        <f>'CBD Summary'!K15</f>
        <v>2026</v>
      </c>
      <c r="BQ1" s="38">
        <f>'CBD Summary'!L15</f>
        <v>2027</v>
      </c>
      <c r="BR1" s="38">
        <f>'CBD Summary'!M15</f>
        <v>2028</v>
      </c>
      <c r="BS1" s="38">
        <f>'CBD Summary'!N15</f>
        <v>2029</v>
      </c>
      <c r="BT1" s="38">
        <f>'CBD Summary'!O15</f>
        <v>2030</v>
      </c>
      <c r="BU1" s="38" t="s">
        <v>92</v>
      </c>
      <c r="BV1" s="38" t="s">
        <v>93</v>
      </c>
    </row>
    <row r="2" spans="1:74" s="57" customFormat="1" ht="48">
      <c r="A2" s="39" t="s">
        <v>146</v>
      </c>
      <c r="B2" s="39" t="s">
        <v>94</v>
      </c>
      <c r="C2" s="40" t="s">
        <v>95</v>
      </c>
      <c r="D2" s="39" t="s">
        <v>22</v>
      </c>
      <c r="E2" s="40" t="s">
        <v>126</v>
      </c>
      <c r="F2" s="40" t="s">
        <v>128</v>
      </c>
      <c r="G2" s="40" t="s">
        <v>96</v>
      </c>
      <c r="H2" s="40" t="s">
        <v>13</v>
      </c>
      <c r="I2" s="41" t="s">
        <v>44</v>
      </c>
      <c r="J2" s="42" t="s">
        <v>97</v>
      </c>
      <c r="K2" s="43" t="s">
        <v>22</v>
      </c>
      <c r="L2" s="43" t="s">
        <v>98</v>
      </c>
      <c r="M2" s="43" t="s">
        <v>99</v>
      </c>
      <c r="N2" s="43" t="s">
        <v>100</v>
      </c>
      <c r="O2" s="43" t="s">
        <v>101</v>
      </c>
      <c r="P2" s="43" t="s">
        <v>102</v>
      </c>
      <c r="Q2" s="43" t="s">
        <v>26</v>
      </c>
      <c r="R2" s="43" t="s">
        <v>103</v>
      </c>
      <c r="S2" s="44" t="s">
        <v>104</v>
      </c>
      <c r="T2" s="44" t="s">
        <v>105</v>
      </c>
      <c r="U2" s="45" t="s">
        <v>129</v>
      </c>
      <c r="V2" s="69" t="s">
        <v>130</v>
      </c>
      <c r="W2" s="43" t="s">
        <v>34</v>
      </c>
      <c r="X2" s="43" t="s">
        <v>35</v>
      </c>
      <c r="Y2" s="43" t="s">
        <v>106</v>
      </c>
      <c r="Z2" s="43" t="s">
        <v>37</v>
      </c>
      <c r="AA2" s="43" t="s">
        <v>42</v>
      </c>
      <c r="AB2" s="43" t="s">
        <v>107</v>
      </c>
      <c r="AC2" s="43" t="s">
        <v>28</v>
      </c>
      <c r="AD2" s="46" t="s">
        <v>131</v>
      </c>
      <c r="AE2" s="47" t="s">
        <v>132</v>
      </c>
      <c r="AF2" s="47" t="s">
        <v>40</v>
      </c>
      <c r="AG2" s="48" t="s">
        <v>133</v>
      </c>
      <c r="AH2" s="49" t="s">
        <v>108</v>
      </c>
      <c r="AI2" s="50" t="s">
        <v>46</v>
      </c>
      <c r="AJ2" s="50" t="s">
        <v>40</v>
      </c>
      <c r="AK2" s="50" t="s">
        <v>47</v>
      </c>
      <c r="AL2" s="46" t="s">
        <v>48</v>
      </c>
      <c r="AM2" s="51" t="s">
        <v>109</v>
      </c>
      <c r="AN2" s="49" t="s">
        <v>55</v>
      </c>
      <c r="AO2" s="50" t="s">
        <v>56</v>
      </c>
      <c r="AP2" s="50" t="s">
        <v>57</v>
      </c>
      <c r="AQ2" s="50" t="s">
        <v>58</v>
      </c>
      <c r="AR2" s="70" t="s">
        <v>134</v>
      </c>
      <c r="AS2" s="43" t="s">
        <v>110</v>
      </c>
      <c r="AT2" s="52" t="s">
        <v>111</v>
      </c>
      <c r="AU2" s="52" t="s">
        <v>112</v>
      </c>
      <c r="AV2" s="51" t="s">
        <v>113</v>
      </c>
      <c r="AW2" s="52" t="s">
        <v>114</v>
      </c>
      <c r="AX2" s="43" t="s">
        <v>115</v>
      </c>
      <c r="AY2" s="51" t="s">
        <v>88</v>
      </c>
      <c r="AZ2" s="52" t="s">
        <v>116</v>
      </c>
      <c r="BA2" s="52" t="s">
        <v>117</v>
      </c>
      <c r="BB2" s="53" t="s">
        <v>118</v>
      </c>
      <c r="BC2" s="54" t="s">
        <v>119</v>
      </c>
      <c r="BD2" s="54" t="s">
        <v>120</v>
      </c>
      <c r="BE2" s="54" t="s">
        <v>121</v>
      </c>
      <c r="BF2" s="54" t="s">
        <v>122</v>
      </c>
      <c r="BG2" s="54" t="s">
        <v>123</v>
      </c>
      <c r="BH2" s="54" t="s">
        <v>74</v>
      </c>
      <c r="BI2" s="55" t="s">
        <v>124</v>
      </c>
      <c r="BJ2" s="56">
        <f>'CBD Summary'!E16</f>
        <v>0</v>
      </c>
      <c r="BK2" s="56">
        <f>'CBD Summary'!F16</f>
        <v>0</v>
      </c>
      <c r="BL2" s="56">
        <f>'CBD Summary'!G16</f>
        <v>0</v>
      </c>
      <c r="BM2" s="56">
        <f>'CBD Summary'!H16</f>
        <v>0</v>
      </c>
      <c r="BN2" s="56">
        <f>'CBD Summary'!I16</f>
        <v>0</v>
      </c>
      <c r="BO2" s="56">
        <f>'CBD Summary'!J16</f>
        <v>0</v>
      </c>
      <c r="BP2" s="56">
        <f>'CBD Summary'!K16</f>
        <v>0</v>
      </c>
      <c r="BQ2" s="56">
        <f>'CBD Summary'!L16</f>
        <v>0</v>
      </c>
      <c r="BR2" s="56">
        <f>'CBD Summary'!M16</f>
        <v>0</v>
      </c>
      <c r="BS2" s="56">
        <f>'CBD Summary'!N16</f>
        <v>0</v>
      </c>
      <c r="BT2" s="56">
        <f>'CBD Summary'!O16</f>
        <v>0</v>
      </c>
      <c r="BU2" s="38">
        <f>'CBD Summary'!E18</f>
        <v>0</v>
      </c>
      <c r="BV2" s="38">
        <f>'CBD Summary'!L18</f>
        <v>0</v>
      </c>
    </row>
    <row r="3" spans="1:74">
      <c r="A3" s="58">
        <f>'CBD Summary'!I9</f>
        <v>0</v>
      </c>
      <c r="B3" s="58">
        <f>'CBD Summary'!D9</f>
        <v>0</v>
      </c>
      <c r="C3" s="59">
        <f>'CBD Summary'!D5</f>
        <v>0</v>
      </c>
      <c r="D3" s="58">
        <f>'CBD Summary'!I5</f>
        <v>0</v>
      </c>
      <c r="E3" s="58">
        <f>'CBD Summary'!L7</f>
        <v>0</v>
      </c>
      <c r="F3" s="58">
        <f>'CBD Summary'!O7</f>
        <v>0</v>
      </c>
      <c r="G3" s="60">
        <f ca="1">'CBD Summary'!O11</f>
        <v>43711.653956365742</v>
      </c>
      <c r="H3" s="60">
        <f>'CBD Summary'!L11</f>
        <v>0</v>
      </c>
      <c r="I3" s="58">
        <f>'CBD Summary'!E52</f>
        <v>0</v>
      </c>
      <c r="J3" s="58">
        <f>'CBD Summary'!H39</f>
        <v>0</v>
      </c>
      <c r="K3" s="58">
        <f>'CBD Summary'!C26</f>
        <v>0</v>
      </c>
      <c r="L3" s="58">
        <f>'CBD Summary'!D26</f>
        <v>0</v>
      </c>
      <c r="M3" s="58">
        <f>'CBD Summary'!E26</f>
        <v>0</v>
      </c>
      <c r="N3" s="61">
        <f>'CBD Summary'!G26</f>
        <v>0</v>
      </c>
      <c r="O3" s="61">
        <f>'CBD Summary'!F26</f>
        <v>0</v>
      </c>
      <c r="P3" s="58">
        <f>'CBD Summary'!I26</f>
        <v>0</v>
      </c>
      <c r="Q3" s="58">
        <f>'CBD Summary'!J26</f>
        <v>0</v>
      </c>
      <c r="R3" s="58">
        <f>'CBD Summary'!K26</f>
        <v>0</v>
      </c>
      <c r="S3" s="58">
        <f>'CBD Summary'!L26</f>
        <v>0</v>
      </c>
      <c r="T3" s="61">
        <f>'CBD Summary'!M26</f>
        <v>0</v>
      </c>
      <c r="U3" s="61">
        <f>'CBD Summary'!N26</f>
        <v>0</v>
      </c>
      <c r="V3" s="61">
        <f>'CBD Summary'!O26</f>
        <v>0</v>
      </c>
      <c r="W3" s="61">
        <f>'CBD Summary'!C39</f>
        <v>0</v>
      </c>
      <c r="X3" s="61">
        <f>'CBD Summary'!D39</f>
        <v>0</v>
      </c>
      <c r="Y3" s="61">
        <f>'CBD Summary'!E39</f>
        <v>0</v>
      </c>
      <c r="Z3" s="61">
        <f>'CBD Summary'!F39</f>
        <v>0</v>
      </c>
      <c r="AA3" s="61">
        <f>'CBD Summary'!L39</f>
        <v>0</v>
      </c>
      <c r="AB3" s="61">
        <f>'CBD Summary'!G39</f>
        <v>0</v>
      </c>
      <c r="AC3" s="61">
        <f>'CBD Summary'!M39</f>
        <v>0</v>
      </c>
      <c r="AD3" s="61" t="str">
        <f>'CBD Summary'!N39</f>
        <v/>
      </c>
      <c r="AE3" s="61">
        <f>'CBD Summary'!J39</f>
        <v>0</v>
      </c>
      <c r="AF3" s="61">
        <f>'CBD Summary'!I39</f>
        <v>0</v>
      </c>
      <c r="AG3" s="61" t="str">
        <f>'CBD Summary'!K39</f>
        <v/>
      </c>
      <c r="AH3" s="58">
        <f>SUMIF('CBD Summary'!C52,"set up",'CBD Summary'!K52)</f>
        <v>0</v>
      </c>
      <c r="AI3" s="61">
        <f>SUMIF('CBD Summary'!C52,"set up",'CBD Summary'!G52)</f>
        <v>0</v>
      </c>
      <c r="AJ3" s="58">
        <f>SUMIF('CBD Summary'!C52,"set up",'CBD Summary'!H52)</f>
        <v>0</v>
      </c>
      <c r="AK3" s="58">
        <f>SUMIF('CBD Summary'!C52,"set up",'CBD Summary'!I52)</f>
        <v>0</v>
      </c>
      <c r="AL3" s="58">
        <f>SUMIF('CBD Summary'!C52,"set up",'CBD Summary'!J52)</f>
        <v>0</v>
      </c>
      <c r="AM3" s="58">
        <f>SUMIF('CBD Summary'!C52,"set up",'CBD Summary'!N52)</f>
        <v>0</v>
      </c>
      <c r="AN3" s="63" t="str">
        <f>'CBD Summary'!C67</f>
        <v>E Box</v>
      </c>
      <c r="AO3" s="63">
        <f>'CBD Summary'!D67</f>
        <v>1</v>
      </c>
      <c r="AP3" s="63">
        <f>'CBD Summary'!E67</f>
        <v>0</v>
      </c>
      <c r="AQ3" s="63">
        <f>'CBD Summary'!F67</f>
        <v>0</v>
      </c>
      <c r="AR3" s="58" t="str">
        <f>'CBD Summary'!G67</f>
        <v/>
      </c>
      <c r="AS3" s="58">
        <f>'CBD Summary'!L67</f>
        <v>0</v>
      </c>
      <c r="AT3" s="58">
        <f>'CBD Summary'!M67</f>
        <v>0</v>
      </c>
      <c r="AU3" s="58">
        <f>'CBD Summary'!N67</f>
        <v>0</v>
      </c>
      <c r="AV3" s="58" t="str">
        <f>'CBD Summary'!O67</f>
        <v/>
      </c>
      <c r="AW3" s="58">
        <f>SUMIF('CBD Summary'!C52,"Second process",'CBD Summary'!D52)</f>
        <v>0</v>
      </c>
      <c r="AX3" s="58">
        <f>SUMIF('CBD Summary'!C52,"Second process",'CBD Summary'!L52)</f>
        <v>0</v>
      </c>
      <c r="AY3" s="58">
        <f>SUMIF('CBD Summary'!C52,"Second process",'CBD Summary'!O52)</f>
        <v>0</v>
      </c>
      <c r="AZ3" s="64">
        <f>'CBD Summary'!F79/100</f>
        <v>0.15</v>
      </c>
      <c r="BA3" s="64">
        <f>'CBD Summary'!F81/100</f>
        <v>0.05</v>
      </c>
      <c r="BB3" s="61">
        <f>'CBD Summary'!O86</f>
        <v>0</v>
      </c>
      <c r="BD3" s="63">
        <f>'CBD Summary'!O90/100</f>
        <v>0</v>
      </c>
      <c r="BE3" s="63">
        <f>'CBD Summary'!O92/100</f>
        <v>0</v>
      </c>
      <c r="BF3" s="63">
        <f>'CBD Summary'!O94/100</f>
        <v>0</v>
      </c>
      <c r="BG3" s="63">
        <f>'CBD Summary'!O96/100</f>
        <v>0</v>
      </c>
      <c r="BH3" s="58">
        <f>'CBD Summary'!O100</f>
        <v>0</v>
      </c>
    </row>
    <row r="4" spans="1:74">
      <c r="K4" s="58">
        <f>'CBD Summary'!C27</f>
        <v>0</v>
      </c>
      <c r="L4" s="58">
        <f>'CBD Summary'!D27</f>
        <v>0</v>
      </c>
      <c r="M4" s="58">
        <f>'CBD Summary'!E27</f>
        <v>0</v>
      </c>
      <c r="N4" s="61">
        <f>'CBD Summary'!G27</f>
        <v>0</v>
      </c>
      <c r="O4" s="61">
        <f>'CBD Summary'!F27</f>
        <v>0</v>
      </c>
      <c r="P4" s="58">
        <f>'CBD Summary'!I27</f>
        <v>0</v>
      </c>
      <c r="Q4" s="58">
        <f>'CBD Summary'!J27</f>
        <v>0</v>
      </c>
      <c r="R4" s="58">
        <f>'CBD Summary'!K27</f>
        <v>0</v>
      </c>
      <c r="S4" s="58">
        <f>'CBD Summary'!L27</f>
        <v>0</v>
      </c>
      <c r="T4" s="61">
        <f>'CBD Summary'!M27</f>
        <v>0</v>
      </c>
      <c r="U4" s="61">
        <f>'CBD Summary'!N27</f>
        <v>0</v>
      </c>
      <c r="V4" s="61">
        <f>'CBD Summary'!O27</f>
        <v>0</v>
      </c>
      <c r="W4" s="61">
        <f>'CBD Summary'!C40</f>
        <v>0</v>
      </c>
      <c r="X4" s="61">
        <f>'CBD Summary'!D40</f>
        <v>0</v>
      </c>
      <c r="Y4" s="61">
        <f>'CBD Summary'!E40</f>
        <v>0</v>
      </c>
      <c r="Z4" s="61">
        <f>'CBD Summary'!F40</f>
        <v>0</v>
      </c>
      <c r="AA4" s="61">
        <f>'CBD Summary'!L40</f>
        <v>0</v>
      </c>
      <c r="AB4" s="61">
        <f>'CBD Summary'!G40</f>
        <v>0</v>
      </c>
      <c r="AC4" s="61">
        <f>'CBD Summary'!M40</f>
        <v>0</v>
      </c>
      <c r="AD4" s="61" t="str">
        <f>'CBD Summary'!N40</f>
        <v/>
      </c>
      <c r="AE4" s="61">
        <f>'CBD Summary'!J40</f>
        <v>0</v>
      </c>
      <c r="AF4" s="61">
        <f>'CBD Summary'!I40</f>
        <v>0</v>
      </c>
      <c r="AG4" s="61" t="str">
        <f>'CBD Summary'!K40</f>
        <v/>
      </c>
      <c r="AH4" s="58">
        <f>SUMIF('CBD Summary'!C53,"set up",'CBD Summary'!K53)</f>
        <v>0</v>
      </c>
      <c r="AI4" s="61">
        <f>SUMIF('CBD Summary'!C53,"set up",'CBD Summary'!G53)</f>
        <v>0</v>
      </c>
      <c r="AJ4" s="58">
        <f>SUMIF('CBD Summary'!C53,"set up",'CBD Summary'!H53)</f>
        <v>0</v>
      </c>
      <c r="AK4" s="58">
        <f>SUMIF('CBD Summary'!C53,"set up",'CBD Summary'!I53)</f>
        <v>0</v>
      </c>
      <c r="AL4" s="58">
        <f>SUMIF('CBD Summary'!C53,"set up",'CBD Summary'!J53)</f>
        <v>0</v>
      </c>
      <c r="AM4" s="58">
        <f>SUMIF('CBD Summary'!C53,"set up",'CBD Summary'!N53)</f>
        <v>0</v>
      </c>
      <c r="AN4" s="63">
        <f>'CBD Summary'!C68</f>
        <v>0</v>
      </c>
      <c r="AO4" s="63">
        <f>'CBD Summary'!D68</f>
        <v>1</v>
      </c>
      <c r="AP4" s="63">
        <f>'CBD Summary'!E68</f>
        <v>0</v>
      </c>
      <c r="AQ4" s="63">
        <f>'CBD Summary'!F68</f>
        <v>0</v>
      </c>
      <c r="AR4" s="58" t="str">
        <f>'CBD Summary'!G68</f>
        <v/>
      </c>
      <c r="AS4" s="58">
        <f>'CBD Summary'!L68</f>
        <v>0</v>
      </c>
      <c r="AT4" s="58">
        <f>'CBD Summary'!M68</f>
        <v>0</v>
      </c>
      <c r="AU4" s="58">
        <f>'CBD Summary'!N68</f>
        <v>0</v>
      </c>
      <c r="AV4" s="58" t="str">
        <f>'CBD Summary'!O68</f>
        <v/>
      </c>
      <c r="AW4" s="58">
        <f>SUMIF('CBD Summary'!C53,"Second process",'CBD Summary'!D53)</f>
        <v>0</v>
      </c>
      <c r="AX4" s="58">
        <f>SUMIF('CBD Summary'!C53,"Second process",'CBD Summary'!L53)</f>
        <v>0</v>
      </c>
      <c r="AY4" s="58">
        <f>SUMIF('CBD Summary'!C53,"Second process",'CBD Summary'!O53)</f>
        <v>0</v>
      </c>
      <c r="AZ4" s="64"/>
      <c r="BA4" s="64"/>
      <c r="BB4" s="61"/>
    </row>
    <row r="5" spans="1:74">
      <c r="K5" s="58">
        <f>'CBD Summary'!C28</f>
        <v>0</v>
      </c>
      <c r="L5" s="58">
        <f>'CBD Summary'!D28</f>
        <v>0</v>
      </c>
      <c r="M5" s="58">
        <f>'CBD Summary'!E28</f>
        <v>0</v>
      </c>
      <c r="N5" s="61">
        <f>'CBD Summary'!G28</f>
        <v>0</v>
      </c>
      <c r="O5" s="61">
        <f>'CBD Summary'!F28</f>
        <v>0</v>
      </c>
      <c r="P5" s="58">
        <f>'CBD Summary'!I28</f>
        <v>0</v>
      </c>
      <c r="Q5" s="58">
        <f>'CBD Summary'!J28</f>
        <v>0</v>
      </c>
      <c r="R5" s="58">
        <f>'CBD Summary'!K28</f>
        <v>0</v>
      </c>
      <c r="S5" s="58">
        <f>'CBD Summary'!L28</f>
        <v>0</v>
      </c>
      <c r="T5" s="61">
        <f>'CBD Summary'!M28</f>
        <v>0</v>
      </c>
      <c r="U5" s="61">
        <f>'CBD Summary'!N28</f>
        <v>0</v>
      </c>
      <c r="V5" s="61">
        <f>'CBD Summary'!O28</f>
        <v>0</v>
      </c>
      <c r="W5" s="61">
        <f>'CBD Summary'!C41</f>
        <v>0</v>
      </c>
      <c r="X5" s="61">
        <f>'CBD Summary'!F41</f>
        <v>0</v>
      </c>
      <c r="Y5" s="61">
        <f>'CBD Summary'!E41</f>
        <v>0</v>
      </c>
      <c r="Z5" s="61" t="e">
        <f>'CBD Summary'!#REF!</f>
        <v>#REF!</v>
      </c>
      <c r="AA5" s="61">
        <f>'CBD Summary'!L41</f>
        <v>0</v>
      </c>
      <c r="AB5" s="61">
        <f>'CBD Summary'!G41</f>
        <v>0</v>
      </c>
      <c r="AC5" s="61">
        <f>'CBD Summary'!M41</f>
        <v>0</v>
      </c>
      <c r="AD5" s="61" t="str">
        <f>'CBD Summary'!N41</f>
        <v/>
      </c>
      <c r="AE5" s="61">
        <f>'CBD Summary'!J41</f>
        <v>0</v>
      </c>
      <c r="AF5" s="61">
        <f>'CBD Summary'!I41</f>
        <v>0</v>
      </c>
      <c r="AG5" s="61" t="str">
        <f>'CBD Summary'!K41</f>
        <v/>
      </c>
      <c r="AH5" s="58">
        <f>SUMIF('CBD Summary'!C54,"set up",'CBD Summary'!K54)</f>
        <v>0</v>
      </c>
      <c r="AI5" s="61">
        <f>SUMIF('CBD Summary'!C54,"set up",'CBD Summary'!G54)</f>
        <v>0</v>
      </c>
      <c r="AJ5" s="58">
        <f>SUMIF('CBD Summary'!C54,"set up",'CBD Summary'!H54)</f>
        <v>0</v>
      </c>
      <c r="AK5" s="58">
        <f>SUMIF('CBD Summary'!C54,"set up",'CBD Summary'!I54)</f>
        <v>0</v>
      </c>
      <c r="AL5" s="58">
        <f>SUMIF('CBD Summary'!C54,"set up",'CBD Summary'!J54)</f>
        <v>0</v>
      </c>
      <c r="AM5" s="58">
        <f>SUMIF('CBD Summary'!C54,"set up",'CBD Summary'!N54)</f>
        <v>0</v>
      </c>
      <c r="AN5" s="63">
        <f>'CBD Summary'!C69</f>
        <v>0</v>
      </c>
      <c r="AO5" s="63">
        <f>'CBD Summary'!D69</f>
        <v>1</v>
      </c>
      <c r="AP5" s="63">
        <f>'CBD Summary'!E69</f>
        <v>0</v>
      </c>
      <c r="AQ5" s="63">
        <f>'CBD Summary'!F69</f>
        <v>0</v>
      </c>
      <c r="AR5" s="58" t="str">
        <f>'CBD Summary'!G69</f>
        <v/>
      </c>
      <c r="AS5" s="58">
        <f>'CBD Summary'!L69</f>
        <v>0</v>
      </c>
      <c r="AT5" s="58">
        <f>'CBD Summary'!M69</f>
        <v>0</v>
      </c>
      <c r="AU5" s="58">
        <f>'CBD Summary'!N69</f>
        <v>0</v>
      </c>
      <c r="AV5" s="58" t="str">
        <f>'CBD Summary'!O69</f>
        <v/>
      </c>
      <c r="AW5" s="58">
        <f>SUMIF('CBD Summary'!C54,"Second process",'CBD Summary'!D54)</f>
        <v>0</v>
      </c>
      <c r="AX5" s="58">
        <f>SUMIF('CBD Summary'!C54,"Second process",'CBD Summary'!L54)</f>
        <v>0</v>
      </c>
      <c r="AY5" s="58">
        <f>SUMIF('CBD Summary'!C54,"Second process",'CBD Summary'!O54)</f>
        <v>0</v>
      </c>
      <c r="AZ5" s="64"/>
      <c r="BA5" s="64"/>
      <c r="BB5" s="61"/>
    </row>
    <row r="6" spans="1:74">
      <c r="K6" s="58">
        <f>'CBD Summary'!C29</f>
        <v>0</v>
      </c>
      <c r="L6" s="58">
        <f>'CBD Summary'!D29</f>
        <v>0</v>
      </c>
      <c r="M6" s="58">
        <f>'CBD Summary'!E29</f>
        <v>0</v>
      </c>
      <c r="N6" s="61">
        <f>'CBD Summary'!G29</f>
        <v>0</v>
      </c>
      <c r="O6" s="61">
        <f>'CBD Summary'!F29</f>
        <v>0</v>
      </c>
      <c r="P6" s="58">
        <f>'CBD Summary'!I29</f>
        <v>0</v>
      </c>
      <c r="Q6" s="58">
        <f>'CBD Summary'!J29</f>
        <v>0</v>
      </c>
      <c r="R6" s="58">
        <f>'CBD Summary'!K29</f>
        <v>0</v>
      </c>
      <c r="S6" s="58">
        <f>'CBD Summary'!L29</f>
        <v>0</v>
      </c>
      <c r="T6" s="61">
        <f>'CBD Summary'!M29</f>
        <v>0</v>
      </c>
      <c r="U6" s="61">
        <f>'CBD Summary'!N29</f>
        <v>0</v>
      </c>
      <c r="V6" s="61">
        <f>'CBD Summary'!O29</f>
        <v>0</v>
      </c>
      <c r="W6" s="61">
        <f>'CBD Summary'!C42</f>
        <v>0</v>
      </c>
      <c r="X6" s="61">
        <f>'CBD Summary'!D42</f>
        <v>0</v>
      </c>
      <c r="Y6" s="61">
        <f>'CBD Summary'!E42</f>
        <v>0</v>
      </c>
      <c r="Z6" s="61">
        <f>'CBD Summary'!F42</f>
        <v>0</v>
      </c>
      <c r="AA6" s="61">
        <f>'CBD Summary'!L42</f>
        <v>0</v>
      </c>
      <c r="AB6" s="61">
        <f>'CBD Summary'!G42</f>
        <v>0</v>
      </c>
      <c r="AC6" s="61">
        <f>'CBD Summary'!M42</f>
        <v>0</v>
      </c>
      <c r="AD6" s="61" t="str">
        <f>'CBD Summary'!N42</f>
        <v/>
      </c>
      <c r="AE6" s="61">
        <f>'CBD Summary'!J42</f>
        <v>0</v>
      </c>
      <c r="AF6" s="61">
        <f>'CBD Summary'!I42</f>
        <v>0</v>
      </c>
      <c r="AG6" s="61" t="str">
        <f>'CBD Summary'!K42</f>
        <v/>
      </c>
      <c r="AH6" s="58">
        <f>SUMIF('CBD Summary'!C55,"set up",'CBD Summary'!K55)</f>
        <v>0</v>
      </c>
      <c r="AI6" s="61">
        <f>SUMIF('CBD Summary'!C55,"set up",'CBD Summary'!G55)</f>
        <v>0</v>
      </c>
      <c r="AJ6" s="58">
        <f>SUMIF('CBD Summary'!C55,"set up",'CBD Summary'!H55)</f>
        <v>0</v>
      </c>
      <c r="AK6" s="58">
        <f>SUMIF('CBD Summary'!C55,"set up",'CBD Summary'!I55)</f>
        <v>0</v>
      </c>
      <c r="AL6" s="58">
        <f>SUMIF('CBD Summary'!C55,"set up",'CBD Summary'!J55)</f>
        <v>0</v>
      </c>
      <c r="AM6" s="58">
        <f>SUMIF('CBD Summary'!C55,"set up",'CBD Summary'!N55)</f>
        <v>0</v>
      </c>
      <c r="AN6" s="63">
        <f>'CBD Summary'!C70</f>
        <v>0</v>
      </c>
      <c r="AO6" s="63">
        <f>'CBD Summary'!D70</f>
        <v>1</v>
      </c>
      <c r="AP6" s="63">
        <f>'CBD Summary'!E70</f>
        <v>0</v>
      </c>
      <c r="AQ6" s="63">
        <f>'CBD Summary'!F70</f>
        <v>0</v>
      </c>
      <c r="AR6" s="58" t="str">
        <f>'CBD Summary'!G70</f>
        <v/>
      </c>
      <c r="AS6" s="58">
        <f>'CBD Summary'!L70</f>
        <v>0</v>
      </c>
      <c r="AT6" s="58">
        <f>'CBD Summary'!M70</f>
        <v>0</v>
      </c>
      <c r="AU6" s="58">
        <f>'CBD Summary'!N70</f>
        <v>0</v>
      </c>
      <c r="AV6" s="58" t="str">
        <f>'CBD Summary'!O70</f>
        <v/>
      </c>
      <c r="AW6" s="58">
        <f>SUMIF('CBD Summary'!C55,"Second process",'CBD Summary'!D55)</f>
        <v>0</v>
      </c>
      <c r="AX6" s="58">
        <f>SUMIF('CBD Summary'!C55,"Second process",'CBD Summary'!L55)</f>
        <v>0</v>
      </c>
      <c r="AY6" s="58">
        <f>SUMIF('CBD Summary'!C55,"Second process",'CBD Summary'!O55)</f>
        <v>0</v>
      </c>
      <c r="AZ6" s="64"/>
      <c r="BA6" s="64"/>
      <c r="BB6" s="61"/>
    </row>
    <row r="7" spans="1:74">
      <c r="K7" s="58">
        <f>'CBD Summary'!C30</f>
        <v>0</v>
      </c>
      <c r="L7" s="58">
        <f>'CBD Summary'!D30</f>
        <v>0</v>
      </c>
      <c r="M7" s="58">
        <f>'CBD Summary'!E30</f>
        <v>0</v>
      </c>
      <c r="N7" s="61">
        <f>'CBD Summary'!G30</f>
        <v>0</v>
      </c>
      <c r="O7" s="61">
        <f>'CBD Summary'!F30</f>
        <v>0</v>
      </c>
      <c r="P7" s="58">
        <f>'CBD Summary'!I30</f>
        <v>0</v>
      </c>
      <c r="Q7" s="58">
        <f>'CBD Summary'!J30</f>
        <v>0</v>
      </c>
      <c r="R7" s="58">
        <f>'CBD Summary'!K30</f>
        <v>0</v>
      </c>
      <c r="S7" s="58">
        <f>'CBD Summary'!L30</f>
        <v>0</v>
      </c>
      <c r="T7" s="61">
        <f>'CBD Summary'!M30</f>
        <v>0</v>
      </c>
      <c r="U7" s="61">
        <f>'CBD Summary'!N30</f>
        <v>0</v>
      </c>
      <c r="V7" s="61">
        <f>'CBD Summary'!O30</f>
        <v>0</v>
      </c>
      <c r="W7" s="61">
        <f>'CBD Summary'!C43</f>
        <v>0</v>
      </c>
      <c r="X7" s="61">
        <f>'CBD Summary'!D43</f>
        <v>0</v>
      </c>
      <c r="Y7" s="61">
        <f>'CBD Summary'!E43</f>
        <v>0</v>
      </c>
      <c r="Z7" s="61">
        <f>'CBD Summary'!F43</f>
        <v>0</v>
      </c>
      <c r="AA7" s="61">
        <f>'CBD Summary'!L43</f>
        <v>0</v>
      </c>
      <c r="AB7" s="61">
        <f>'CBD Summary'!G43</f>
        <v>0</v>
      </c>
      <c r="AC7" s="61">
        <f>'CBD Summary'!M43</f>
        <v>0</v>
      </c>
      <c r="AD7" s="61" t="str">
        <f>'CBD Summary'!N43</f>
        <v/>
      </c>
      <c r="AE7" s="61">
        <f>'CBD Summary'!J43</f>
        <v>0</v>
      </c>
      <c r="AF7" s="61">
        <f>'CBD Summary'!I43</f>
        <v>0</v>
      </c>
      <c r="AG7" s="61" t="str">
        <f>'CBD Summary'!K43</f>
        <v/>
      </c>
      <c r="AH7" s="58">
        <f>SUMIF('CBD Summary'!C56,"set up",'CBD Summary'!K56)</f>
        <v>0</v>
      </c>
      <c r="AI7" s="61">
        <f>SUMIF('CBD Summary'!C56,"set up",'CBD Summary'!G56)</f>
        <v>0</v>
      </c>
      <c r="AJ7" s="58">
        <f>SUMIF('CBD Summary'!C56,"set up",'CBD Summary'!H56)</f>
        <v>0</v>
      </c>
      <c r="AK7" s="58">
        <f>SUMIF('CBD Summary'!C56,"set up",'CBD Summary'!I56)</f>
        <v>0</v>
      </c>
      <c r="AL7" s="58">
        <f>SUMIF('CBD Summary'!C56,"set up",'CBD Summary'!J56)</f>
        <v>0</v>
      </c>
      <c r="AM7" s="58">
        <f>SUMIF('CBD Summary'!C56,"set up",'CBD Summary'!N56)</f>
        <v>0</v>
      </c>
      <c r="AN7" s="63">
        <f>'CBD Summary'!C71</f>
        <v>0</v>
      </c>
      <c r="AO7" s="63">
        <f>'CBD Summary'!D71</f>
        <v>1</v>
      </c>
      <c r="AP7" s="63">
        <f>'CBD Summary'!E71</f>
        <v>0</v>
      </c>
      <c r="AQ7" s="63">
        <f>'CBD Summary'!F71</f>
        <v>0</v>
      </c>
      <c r="AR7" s="58" t="str">
        <f>'CBD Summary'!G71</f>
        <v/>
      </c>
      <c r="AS7" s="58">
        <f>'CBD Summary'!L71</f>
        <v>0</v>
      </c>
      <c r="AT7" s="58">
        <f>'CBD Summary'!M71</f>
        <v>0</v>
      </c>
      <c r="AU7" s="58">
        <f>'CBD Summary'!N71</f>
        <v>0</v>
      </c>
      <c r="AV7" s="58" t="str">
        <f>'CBD Summary'!O71</f>
        <v/>
      </c>
      <c r="AW7" s="58">
        <f>SUMIF('CBD Summary'!C56,"Second process",'CBD Summary'!D56)</f>
        <v>0</v>
      </c>
      <c r="AX7" s="58">
        <f>SUMIF('CBD Summary'!C56,"Second process",'CBD Summary'!L56)</f>
        <v>0</v>
      </c>
      <c r="AY7" s="58">
        <f>SUMIF('CBD Summary'!C56,"Second process",'CBD Summary'!O56)</f>
        <v>0</v>
      </c>
      <c r="AZ7" s="64"/>
      <c r="BA7" s="64"/>
      <c r="BB7" s="61"/>
    </row>
    <row r="8" spans="1:74">
      <c r="K8" s="58">
        <f>'CBD Summary'!C31</f>
        <v>0</v>
      </c>
      <c r="L8" s="58">
        <f>'CBD Summary'!D31</f>
        <v>0</v>
      </c>
      <c r="M8" s="58">
        <f>'CBD Summary'!E31</f>
        <v>0</v>
      </c>
      <c r="N8" s="61">
        <f>'CBD Summary'!G31</f>
        <v>0</v>
      </c>
      <c r="O8" s="61">
        <f>'CBD Summary'!F31</f>
        <v>0</v>
      </c>
      <c r="P8" s="58">
        <f>'CBD Summary'!I31</f>
        <v>0</v>
      </c>
      <c r="Q8" s="58">
        <f>'CBD Summary'!J31</f>
        <v>0</v>
      </c>
      <c r="R8" s="58">
        <f>'CBD Summary'!K31</f>
        <v>0</v>
      </c>
      <c r="S8" s="58">
        <f>'CBD Summary'!L31</f>
        <v>0</v>
      </c>
      <c r="T8" s="61">
        <f>'CBD Summary'!M31</f>
        <v>0</v>
      </c>
      <c r="U8" s="61">
        <f>'CBD Summary'!N31</f>
        <v>0</v>
      </c>
      <c r="V8" s="61">
        <f>'CBD Summary'!O31</f>
        <v>0</v>
      </c>
      <c r="W8" s="61">
        <f>'CBD Summary'!C44</f>
        <v>0</v>
      </c>
      <c r="X8" s="61">
        <f>'CBD Summary'!D44</f>
        <v>0</v>
      </c>
      <c r="Y8" s="61">
        <f>'CBD Summary'!E44</f>
        <v>0</v>
      </c>
      <c r="Z8" s="61">
        <f>'CBD Summary'!F44</f>
        <v>0</v>
      </c>
      <c r="AA8" s="61">
        <f>'CBD Summary'!L44</f>
        <v>0</v>
      </c>
      <c r="AB8" s="61">
        <f>'CBD Summary'!G44</f>
        <v>0</v>
      </c>
      <c r="AC8" s="61">
        <f>'CBD Summary'!M44</f>
        <v>0</v>
      </c>
      <c r="AD8" s="61" t="str">
        <f>'CBD Summary'!N44</f>
        <v/>
      </c>
      <c r="AE8" s="61">
        <f>'CBD Summary'!J44</f>
        <v>0</v>
      </c>
      <c r="AF8" s="61">
        <f>'CBD Summary'!I44</f>
        <v>0</v>
      </c>
      <c r="AG8" s="61" t="str">
        <f>'CBD Summary'!K44</f>
        <v/>
      </c>
      <c r="AH8" s="58">
        <f>SUMIF('CBD Summary'!C57,"set up",'CBD Summary'!K57)</f>
        <v>0</v>
      </c>
      <c r="AI8" s="61">
        <f>SUMIF('CBD Summary'!C57,"set up",'CBD Summary'!G57)</f>
        <v>0</v>
      </c>
      <c r="AJ8" s="58">
        <f>SUMIF('CBD Summary'!C57,"set up",'CBD Summary'!H57)</f>
        <v>0</v>
      </c>
      <c r="AK8" s="58">
        <f>SUMIF('CBD Summary'!C57,"set up",'CBD Summary'!I57)</f>
        <v>0</v>
      </c>
      <c r="AL8" s="58">
        <f>SUMIF('CBD Summary'!C57,"set up",'CBD Summary'!J57)</f>
        <v>0</v>
      </c>
      <c r="AM8" s="58">
        <f>SUMIF('CBD Summary'!C57,"set up",'CBD Summary'!N57)</f>
        <v>0</v>
      </c>
      <c r="AN8" s="63">
        <f>'CBD Summary'!C72</f>
        <v>0</v>
      </c>
      <c r="AO8" s="63">
        <f>'CBD Summary'!D72</f>
        <v>1</v>
      </c>
      <c r="AP8" s="63">
        <f>'CBD Summary'!E72</f>
        <v>0</v>
      </c>
      <c r="AQ8" s="63">
        <f>'CBD Summary'!F72</f>
        <v>0</v>
      </c>
      <c r="AR8" s="58" t="str">
        <f>'CBD Summary'!G72</f>
        <v/>
      </c>
      <c r="AS8" s="58">
        <f>'CBD Summary'!L72</f>
        <v>0</v>
      </c>
      <c r="AT8" s="58">
        <f>'CBD Summary'!M72</f>
        <v>0</v>
      </c>
      <c r="AU8" s="58">
        <f>'CBD Summary'!N72</f>
        <v>0</v>
      </c>
      <c r="AV8" s="58" t="str">
        <f>'CBD Summary'!O72</f>
        <v/>
      </c>
      <c r="AW8" s="58">
        <f>SUMIF('CBD Summary'!C57,"Second process",'CBD Summary'!D57)</f>
        <v>0</v>
      </c>
      <c r="AX8" s="58">
        <f>SUMIF('CBD Summary'!C57,"Second process",'CBD Summary'!L57)</f>
        <v>0</v>
      </c>
      <c r="AY8" s="58">
        <f>SUMIF('CBD Summary'!C57,"Second process",'CBD Summary'!O57)</f>
        <v>0</v>
      </c>
      <c r="AZ8" s="64"/>
      <c r="BA8" s="64"/>
      <c r="BB8" s="61"/>
    </row>
    <row r="9" spans="1:74">
      <c r="K9" s="58">
        <f>'CBD Summary'!C32</f>
        <v>0</v>
      </c>
      <c r="L9" s="58">
        <f>'CBD Summary'!D32</f>
        <v>0</v>
      </c>
      <c r="M9" s="58">
        <f>'CBD Summary'!E32</f>
        <v>0</v>
      </c>
      <c r="N9" s="61">
        <f>'CBD Summary'!G32</f>
        <v>0</v>
      </c>
      <c r="O9" s="61">
        <f>'CBD Summary'!F32</f>
        <v>0</v>
      </c>
      <c r="P9" s="58">
        <f>'CBD Summary'!I32</f>
        <v>0</v>
      </c>
      <c r="Q9" s="58">
        <f>'CBD Summary'!J32</f>
        <v>0</v>
      </c>
      <c r="R9" s="58">
        <f>'CBD Summary'!K32</f>
        <v>0</v>
      </c>
      <c r="S9" s="58">
        <f>'CBD Summary'!L32</f>
        <v>0</v>
      </c>
      <c r="T9" s="61">
        <f>'CBD Summary'!M32</f>
        <v>0</v>
      </c>
      <c r="U9" s="61">
        <f>'CBD Summary'!N32</f>
        <v>0</v>
      </c>
      <c r="V9" s="61">
        <f>'CBD Summary'!O32</f>
        <v>0</v>
      </c>
      <c r="W9" s="61">
        <f>'CBD Summary'!C45</f>
        <v>0</v>
      </c>
      <c r="X9" s="61">
        <f>'CBD Summary'!D45</f>
        <v>0</v>
      </c>
      <c r="Y9" s="61">
        <f>'CBD Summary'!E45</f>
        <v>0</v>
      </c>
      <c r="Z9" s="61">
        <f>'CBD Summary'!F45</f>
        <v>0</v>
      </c>
      <c r="AA9" s="61">
        <f>'CBD Summary'!L45</f>
        <v>0</v>
      </c>
      <c r="AB9" s="61">
        <f>'CBD Summary'!G45</f>
        <v>0</v>
      </c>
      <c r="AC9" s="61">
        <f>'CBD Summary'!M45</f>
        <v>0</v>
      </c>
      <c r="AD9" s="61" t="str">
        <f>'CBD Summary'!N45</f>
        <v/>
      </c>
      <c r="AE9" s="61">
        <f>'CBD Summary'!J45</f>
        <v>0</v>
      </c>
      <c r="AF9" s="61">
        <f>'CBD Summary'!I45</f>
        <v>0</v>
      </c>
      <c r="AG9" s="61" t="str">
        <f>'CBD Summary'!K45</f>
        <v/>
      </c>
      <c r="AH9" s="58">
        <f>SUMIF('CBD Summary'!C58,"set up",'CBD Summary'!K58)</f>
        <v>0</v>
      </c>
      <c r="AI9" s="61">
        <f>SUMIF('CBD Summary'!C58,"set up",'CBD Summary'!G58)</f>
        <v>0</v>
      </c>
      <c r="AJ9" s="58">
        <f>SUMIF('CBD Summary'!C58,"set up",'CBD Summary'!H58)</f>
        <v>0</v>
      </c>
      <c r="AK9" s="58">
        <f>SUMIF('CBD Summary'!C58,"set up",'CBD Summary'!I58)</f>
        <v>0</v>
      </c>
      <c r="AL9" s="58">
        <f>SUMIF('CBD Summary'!C58,"set up",'CBD Summary'!J58)</f>
        <v>0</v>
      </c>
      <c r="AM9" s="58">
        <f>SUMIF('CBD Summary'!C58,"set up",'CBD Summary'!N58)</f>
        <v>0</v>
      </c>
      <c r="AN9" s="63"/>
      <c r="AO9" s="63"/>
      <c r="AP9" s="63"/>
      <c r="AQ9" s="63"/>
      <c r="AW9" s="58">
        <f>SUMIF('CBD Summary'!C58,"Second process",'CBD Summary'!D58)</f>
        <v>0</v>
      </c>
      <c r="AX9" s="58">
        <f>SUMIF('CBD Summary'!C58,"Second process",'CBD Summary'!L58)</f>
        <v>0</v>
      </c>
      <c r="AY9" s="58">
        <f>SUMIF('CBD Summary'!C58,"Second process",'CBD Summary'!O58)</f>
        <v>0</v>
      </c>
      <c r="AZ9" s="64"/>
      <c r="BA9" s="64"/>
      <c r="BB9" s="61"/>
    </row>
    <row r="10" spans="1:74">
      <c r="K10" s="58">
        <f>'CBD Summary'!C33</f>
        <v>0</v>
      </c>
      <c r="L10" s="58">
        <f>'CBD Summary'!D33</f>
        <v>0</v>
      </c>
      <c r="M10" s="58">
        <f>'CBD Summary'!E33</f>
        <v>0</v>
      </c>
      <c r="N10" s="61">
        <f>'CBD Summary'!G33</f>
        <v>0</v>
      </c>
      <c r="O10" s="61">
        <f>'CBD Summary'!F33</f>
        <v>0</v>
      </c>
      <c r="P10" s="58">
        <f>'CBD Summary'!I33</f>
        <v>0</v>
      </c>
      <c r="Q10" s="58">
        <f>'CBD Summary'!J33</f>
        <v>0</v>
      </c>
      <c r="R10" s="58">
        <f>'CBD Summary'!K33</f>
        <v>0</v>
      </c>
      <c r="S10" s="58">
        <f>'CBD Summary'!L33</f>
        <v>0</v>
      </c>
      <c r="T10" s="61">
        <f>'CBD Summary'!M33</f>
        <v>0</v>
      </c>
      <c r="U10" s="61">
        <f>'CBD Summary'!N33</f>
        <v>0</v>
      </c>
      <c r="V10" s="61">
        <f>'CBD Summary'!O33</f>
        <v>0</v>
      </c>
      <c r="W10" s="61">
        <f>'CBD Summary'!C46</f>
        <v>0</v>
      </c>
      <c r="X10" s="61">
        <f>'CBD Summary'!D46</f>
        <v>0</v>
      </c>
      <c r="Y10" s="61">
        <f>'CBD Summary'!E46</f>
        <v>0</v>
      </c>
      <c r="Z10" s="61">
        <f>'CBD Summary'!F46</f>
        <v>0</v>
      </c>
      <c r="AA10" s="61">
        <f>'CBD Summary'!L46</f>
        <v>0</v>
      </c>
      <c r="AB10" s="61">
        <f>'CBD Summary'!G46</f>
        <v>0</v>
      </c>
      <c r="AC10" s="61">
        <f>'CBD Summary'!M46</f>
        <v>0</v>
      </c>
      <c r="AD10" s="61" t="str">
        <f>'CBD Summary'!N46</f>
        <v/>
      </c>
      <c r="AE10" s="61">
        <f>'CBD Summary'!J46</f>
        <v>0</v>
      </c>
      <c r="AF10" s="61">
        <f>'CBD Summary'!I46</f>
        <v>0</v>
      </c>
      <c r="AG10" s="61" t="str">
        <f>'CBD Summary'!K46</f>
        <v/>
      </c>
      <c r="AH10" s="58">
        <f>SUMIF('CBD Summary'!C59,"set up",'CBD Summary'!K59)</f>
        <v>0</v>
      </c>
      <c r="AI10" s="61">
        <f>SUMIF('CBD Summary'!C59,"set up",'CBD Summary'!G59)</f>
        <v>0</v>
      </c>
      <c r="AJ10" s="58">
        <f>SUMIF('CBD Summary'!C59,"set up",'CBD Summary'!H59)</f>
        <v>0</v>
      </c>
      <c r="AK10" s="58">
        <f>SUMIF('CBD Summary'!C59,"set up",'CBD Summary'!I59)</f>
        <v>0</v>
      </c>
      <c r="AL10" s="58">
        <f>SUMIF('CBD Summary'!C59,"set up",'CBD Summary'!J59)</f>
        <v>0</v>
      </c>
      <c r="AM10" s="58">
        <f>SUMIF('CBD Summary'!C59,"set up",'CBD Summary'!N59)</f>
        <v>0</v>
      </c>
      <c r="AN10" s="63"/>
      <c r="AO10" s="63"/>
      <c r="AP10" s="63"/>
      <c r="AQ10" s="63"/>
      <c r="AW10" s="58">
        <f>SUMIF('CBD Summary'!C59,"Second process",'CBD Summary'!D59)</f>
        <v>0</v>
      </c>
      <c r="AX10" s="58">
        <f>SUMIF('CBD Summary'!C59,"Second process",'CBD Summary'!L59)</f>
        <v>0</v>
      </c>
      <c r="AY10" s="58">
        <f>SUMIF('CBD Summary'!C59,"Second process",'CBD Summary'!O59)</f>
        <v>0</v>
      </c>
      <c r="AZ10" s="64"/>
      <c r="BA10" s="64"/>
      <c r="BB10" s="61"/>
    </row>
    <row r="11" spans="1:74">
      <c r="K11" s="58">
        <f>'CBD Summary'!C34</f>
        <v>0</v>
      </c>
      <c r="L11" s="58">
        <f>'CBD Summary'!D34</f>
        <v>0</v>
      </c>
      <c r="M11" s="58">
        <f>'CBD Summary'!E34</f>
        <v>0</v>
      </c>
      <c r="N11" s="61">
        <f>'CBD Summary'!G34</f>
        <v>0</v>
      </c>
      <c r="O11" s="61">
        <f>'CBD Summary'!F34</f>
        <v>0</v>
      </c>
      <c r="P11" s="58">
        <f>'CBD Summary'!I34</f>
        <v>0</v>
      </c>
      <c r="Q11" s="58">
        <f>'CBD Summary'!J34</f>
        <v>0</v>
      </c>
      <c r="R11" s="58">
        <f>'CBD Summary'!K34</f>
        <v>0</v>
      </c>
      <c r="S11" s="58">
        <f>'CBD Summary'!L34</f>
        <v>0</v>
      </c>
      <c r="T11" s="61">
        <f>'CBD Summary'!M34</f>
        <v>0</v>
      </c>
      <c r="U11" s="61">
        <f>'CBD Summary'!N34</f>
        <v>0</v>
      </c>
      <c r="V11" s="61">
        <f>'CBD Summary'!O34</f>
        <v>0</v>
      </c>
      <c r="W11" s="61">
        <f>'CBD Summary'!C47</f>
        <v>0</v>
      </c>
      <c r="X11" s="61">
        <f>'CBD Summary'!D47</f>
        <v>0</v>
      </c>
      <c r="Y11" s="61">
        <f>'CBD Summary'!E47</f>
        <v>0</v>
      </c>
      <c r="Z11" s="61">
        <f>'CBD Summary'!F47</f>
        <v>0</v>
      </c>
      <c r="AA11" s="61">
        <f>'CBD Summary'!L47</f>
        <v>0</v>
      </c>
      <c r="AB11" s="61">
        <f>'CBD Summary'!G47</f>
        <v>0</v>
      </c>
      <c r="AC11" s="61">
        <f>'CBD Summary'!M47</f>
        <v>0</v>
      </c>
      <c r="AD11" s="61" t="str">
        <f>'CBD Summary'!N47</f>
        <v/>
      </c>
      <c r="AE11" s="61">
        <f>'CBD Summary'!J47</f>
        <v>0</v>
      </c>
      <c r="AF11" s="61">
        <f>'CBD Summary'!I47</f>
        <v>0</v>
      </c>
      <c r="AG11" s="61" t="str">
        <f>'CBD Summary'!K47</f>
        <v/>
      </c>
      <c r="AH11" s="58">
        <f>SUMIF('CBD Summary'!C60,"set up",'CBD Summary'!K60)</f>
        <v>0</v>
      </c>
      <c r="AI11" s="61">
        <f>SUMIF('CBD Summary'!C60,"set up",'CBD Summary'!G60)</f>
        <v>0</v>
      </c>
      <c r="AJ11" s="58">
        <f>SUMIF('CBD Summary'!C60,"set up",'CBD Summary'!H60)</f>
        <v>0</v>
      </c>
      <c r="AK11" s="58">
        <f>SUMIF('CBD Summary'!C60,"set up",'CBD Summary'!I60)</f>
        <v>0</v>
      </c>
      <c r="AL11" s="58">
        <f>SUMIF('CBD Summary'!C60,"set up",'CBD Summary'!J60)</f>
        <v>0</v>
      </c>
      <c r="AM11" s="58">
        <f>SUMIF('CBD Summary'!C60,"set up",'CBD Summary'!N60)</f>
        <v>0</v>
      </c>
      <c r="AN11" s="63"/>
      <c r="AO11" s="63"/>
      <c r="AP11" s="63"/>
      <c r="AQ11" s="63"/>
      <c r="AW11" s="58">
        <f>SUMIF('CBD Summary'!C60,"Second process",'CBD Summary'!D60)</f>
        <v>0</v>
      </c>
      <c r="AX11" s="58">
        <f>SUMIF('CBD Summary'!C60,"Second process",'CBD Summary'!L60)</f>
        <v>0</v>
      </c>
      <c r="AY11" s="58">
        <f>SUMIF('CBD Summary'!C60,"Second process",'CBD Summary'!O60)</f>
        <v>0</v>
      </c>
      <c r="AZ11" s="64"/>
      <c r="BA11" s="64"/>
      <c r="BB11" s="61"/>
    </row>
    <row r="12" spans="1:74">
      <c r="K12" s="58">
        <f>'CBD Summary'!C35</f>
        <v>0</v>
      </c>
      <c r="L12" s="58">
        <f>'CBD Summary'!D35</f>
        <v>0</v>
      </c>
      <c r="M12" s="58">
        <f>'CBD Summary'!E35</f>
        <v>0</v>
      </c>
      <c r="N12" s="61">
        <f>'CBD Summary'!G35</f>
        <v>0</v>
      </c>
      <c r="O12" s="61">
        <f>'CBD Summary'!F35</f>
        <v>0</v>
      </c>
      <c r="P12" s="58">
        <f>'CBD Summary'!I35</f>
        <v>0</v>
      </c>
      <c r="Q12" s="58">
        <f>'CBD Summary'!J35</f>
        <v>0</v>
      </c>
      <c r="R12" s="58">
        <f>'CBD Summary'!K35</f>
        <v>0</v>
      </c>
      <c r="S12" s="58">
        <f>'CBD Summary'!L35</f>
        <v>0</v>
      </c>
      <c r="T12" s="61">
        <f>'CBD Summary'!M35</f>
        <v>0</v>
      </c>
      <c r="U12" s="61">
        <f>'CBD Summary'!N35</f>
        <v>0</v>
      </c>
      <c r="V12" s="61">
        <f>'CBD Summary'!O35</f>
        <v>0</v>
      </c>
      <c r="W12" s="61">
        <f>'CBD Summary'!C48</f>
        <v>0</v>
      </c>
      <c r="X12" s="61">
        <f>'CBD Summary'!D48</f>
        <v>0</v>
      </c>
      <c r="Y12" s="61">
        <f>'CBD Summary'!E48</f>
        <v>0</v>
      </c>
      <c r="Z12" s="61">
        <f>'CBD Summary'!F48</f>
        <v>0</v>
      </c>
      <c r="AA12" s="61">
        <f>'CBD Summary'!L48</f>
        <v>0</v>
      </c>
      <c r="AB12" s="61">
        <f>'CBD Summary'!G48</f>
        <v>0</v>
      </c>
      <c r="AC12" s="61">
        <f>'CBD Summary'!M48</f>
        <v>0</v>
      </c>
      <c r="AD12" s="61" t="str">
        <f>'CBD Summary'!N48</f>
        <v/>
      </c>
      <c r="AE12" s="61">
        <f>'CBD Summary'!J48</f>
        <v>0</v>
      </c>
      <c r="AF12" s="61">
        <f>'CBD Summary'!I48</f>
        <v>0</v>
      </c>
      <c r="AG12" s="61" t="str">
        <f>'CBD Summary'!K48</f>
        <v/>
      </c>
      <c r="AH12" s="58">
        <f>SUMIF('CBD Summary'!C61,"set up",'CBD Summary'!K61)</f>
        <v>0</v>
      </c>
      <c r="AI12" s="61">
        <f>SUMIF('CBD Summary'!C61,"set up",'CBD Summary'!G61)</f>
        <v>0</v>
      </c>
      <c r="AJ12" s="58">
        <f>SUMIF('CBD Summary'!C61,"set up",'CBD Summary'!H61)</f>
        <v>0</v>
      </c>
      <c r="AK12" s="58">
        <f>SUMIF('CBD Summary'!C61,"set up",'CBD Summary'!I61)</f>
        <v>0</v>
      </c>
      <c r="AL12" s="58">
        <f>SUMIF('CBD Summary'!C61,"set up",'CBD Summary'!J61)</f>
        <v>0</v>
      </c>
      <c r="AM12" s="58">
        <f>SUMIF('CBD Summary'!C61,"set up",'CBD Summary'!N61)</f>
        <v>0</v>
      </c>
      <c r="AN12" s="63"/>
      <c r="AO12" s="63"/>
      <c r="AP12" s="63"/>
      <c r="AQ12" s="63"/>
      <c r="AW12" s="58">
        <f>SUMIF('CBD Summary'!C61,"Second process",'CBD Summary'!D61)</f>
        <v>0</v>
      </c>
      <c r="AX12" s="58">
        <f>SUMIF('CBD Summary'!C61,"Second process",'CBD Summary'!L61)</f>
        <v>0</v>
      </c>
      <c r="AY12" s="58">
        <f>SUMIF('CBD Summary'!C61,"Second process",'CBD Summary'!O61)</f>
        <v>0</v>
      </c>
      <c r="AZ12" s="64"/>
      <c r="BA12" s="64"/>
      <c r="BB12" s="61"/>
    </row>
    <row r="13" spans="1:74">
      <c r="N13" s="61"/>
      <c r="O13" s="61"/>
      <c r="S13" s="62"/>
      <c r="T13" s="61"/>
      <c r="U13" s="61"/>
      <c r="V13" s="61"/>
      <c r="W13" s="61"/>
      <c r="X13" s="61"/>
      <c r="AC13" s="62"/>
      <c r="AD13" s="61"/>
      <c r="BB13" s="61"/>
    </row>
    <row r="14" spans="1:74">
      <c r="N14" s="61"/>
      <c r="O14" s="61"/>
      <c r="S14" s="62"/>
      <c r="T14" s="61"/>
      <c r="U14" s="61"/>
      <c r="V14" s="61"/>
      <c r="W14" s="61"/>
      <c r="X14" s="61"/>
      <c r="AC14" s="62"/>
      <c r="AD14" s="61"/>
    </row>
    <row r="15" spans="1:74" s="65" customFormat="1">
      <c r="B15" s="65" t="s">
        <v>125</v>
      </c>
      <c r="K15" s="66"/>
      <c r="L15" s="66"/>
      <c r="M15" s="66"/>
      <c r="N15" s="67"/>
      <c r="O15" s="67"/>
      <c r="P15" s="66"/>
      <c r="Q15" s="66"/>
      <c r="R15" s="66"/>
      <c r="S15" s="68"/>
      <c r="T15" s="67"/>
      <c r="U15" s="67"/>
      <c r="V15" s="65">
        <f>SUM(V3:V12)</f>
        <v>0</v>
      </c>
      <c r="W15" s="67"/>
      <c r="X15" s="67"/>
      <c r="Y15" s="66"/>
      <c r="Z15" s="66"/>
      <c r="AA15" s="66"/>
      <c r="AB15" s="66"/>
      <c r="AC15" s="68"/>
      <c r="AD15" s="65">
        <f>SUM(AD3:AD12)</f>
        <v>0</v>
      </c>
      <c r="AE15" s="66"/>
      <c r="AF15" s="66"/>
      <c r="AG15" s="65">
        <f>SUM(AG3:AG12)</f>
        <v>0</v>
      </c>
      <c r="AM15" s="65">
        <f>SUM(AM3:AM12)</f>
        <v>0</v>
      </c>
      <c r="AR15" s="65">
        <f>SUM(AR3:AR14)</f>
        <v>0</v>
      </c>
      <c r="AV15" s="65">
        <f>SUM(AV3:AV14)</f>
        <v>0</v>
      </c>
      <c r="AY15" s="65">
        <f>SUM(AY3:AY12)</f>
        <v>0</v>
      </c>
    </row>
  </sheetData>
  <mergeCells count="7">
    <mergeCell ref="AZ1:BA1"/>
    <mergeCell ref="AN1:AR1"/>
    <mergeCell ref="K1:V1"/>
    <mergeCell ref="W1:AG1"/>
    <mergeCell ref="AH1:AM1"/>
    <mergeCell ref="AS1:AV1"/>
    <mergeCell ref="AW1:AY1"/>
  </mergeCells>
  <pageMargins left="0.7" right="0.7" top="0.75" bottom="0.75" header="0.3" footer="0.3"/>
  <pageSetup orientation="portrait" r:id="rId1"/>
  <headerFooter>
    <oddHeader>&amp;R&amp;"Arial"&amp;9&amp;K737373 Copyright Protection: Confidential - ISO 16016&amp;1#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CBD Summary</vt:lpstr>
      <vt:lpstr>main</vt:lpstr>
      <vt:lpstr>material</vt:lpstr>
      <vt:lpstr>process</vt:lpstr>
      <vt:lpstr>setup</vt:lpstr>
      <vt:lpstr>package</vt:lpstr>
      <vt:lpstr>transport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Harey</dc:creator>
  <cp:lastModifiedBy>chenmingio</cp:lastModifiedBy>
  <cp:lastPrinted>2019-07-19T02:31:35Z</cp:lastPrinted>
  <dcterms:created xsi:type="dcterms:W3CDTF">2015-06-05T18:17:20Z</dcterms:created>
  <dcterms:modified xsi:type="dcterms:W3CDTF">2019-09-03T07:42:15Z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4f3930-35a4-43d2-be4a-3a5160255453_Enabled">
    <vt:lpwstr>True</vt:lpwstr>
  </property>
  <property fmtid="{D5CDD505-2E9C-101B-9397-08002B2CF9AE}" pid="3" name="MSIP_Label_5a4f3930-35a4-43d2-be4a-3a5160255453_SiteId">
    <vt:lpwstr>2d5eb7e2-d3ee-4bf5-bc62-79d5ae9cd9e1</vt:lpwstr>
  </property>
  <property fmtid="{D5CDD505-2E9C-101B-9397-08002B2CF9AE}" pid="4" name="MSIP_Label_5a4f3930-35a4-43d2-be4a-3a5160255453_Owner">
    <vt:lpwstr>Ming.Chen@hella.com</vt:lpwstr>
  </property>
  <property fmtid="{D5CDD505-2E9C-101B-9397-08002B2CF9AE}" pid="5" name="MSIP_Label_5a4f3930-35a4-43d2-be4a-3a5160255453_SetDate">
    <vt:lpwstr>2019-08-27T09:33:46.2599612Z</vt:lpwstr>
  </property>
  <property fmtid="{D5CDD505-2E9C-101B-9397-08002B2CF9AE}" pid="6" name="MSIP_Label_5a4f3930-35a4-43d2-be4a-3a5160255453_Name">
    <vt:lpwstr>Internal</vt:lpwstr>
  </property>
  <property fmtid="{D5CDD505-2E9C-101B-9397-08002B2CF9AE}" pid="7" name="MSIP_Label_5a4f3930-35a4-43d2-be4a-3a5160255453_Application">
    <vt:lpwstr>Microsoft Azure Information Protection</vt:lpwstr>
  </property>
  <property fmtid="{D5CDD505-2E9C-101B-9397-08002B2CF9AE}" pid="8" name="MSIP_Label_5a4f3930-35a4-43d2-be4a-3a5160255453_ActionId">
    <vt:lpwstr>7e921221-1343-4bbe-a133-08ab55207483</vt:lpwstr>
  </property>
  <property fmtid="{D5CDD505-2E9C-101B-9397-08002B2CF9AE}" pid="9" name="MSIP_Label_5a4f3930-35a4-43d2-be4a-3a5160255453_Extended_MSFT_Method">
    <vt:lpwstr>Manual</vt:lpwstr>
  </property>
  <property fmtid="{D5CDD505-2E9C-101B-9397-08002B2CF9AE}" pid="10" name="MSIP_Label_4698f2b1-fe06-4489-9b90-7e2c0fb6f14e_Enabled">
    <vt:lpwstr>True</vt:lpwstr>
  </property>
  <property fmtid="{D5CDD505-2E9C-101B-9397-08002B2CF9AE}" pid="11" name="MSIP_Label_4698f2b1-fe06-4489-9b90-7e2c0fb6f14e_SiteId">
    <vt:lpwstr>2d5eb7e2-d3ee-4bf5-bc62-79d5ae9cd9e1</vt:lpwstr>
  </property>
  <property fmtid="{D5CDD505-2E9C-101B-9397-08002B2CF9AE}" pid="12" name="MSIP_Label_4698f2b1-fe06-4489-9b90-7e2c0fb6f14e_Owner">
    <vt:lpwstr>Ming.Chen@hella.com</vt:lpwstr>
  </property>
  <property fmtid="{D5CDD505-2E9C-101B-9397-08002B2CF9AE}" pid="13" name="MSIP_Label_4698f2b1-fe06-4489-9b90-7e2c0fb6f14e_SetDate">
    <vt:lpwstr>2019-08-27T09:33:46.2599612Z</vt:lpwstr>
  </property>
  <property fmtid="{D5CDD505-2E9C-101B-9397-08002B2CF9AE}" pid="14" name="MSIP_Label_4698f2b1-fe06-4489-9b90-7e2c0fb6f14e_Name">
    <vt:lpwstr>External Usage</vt:lpwstr>
  </property>
  <property fmtid="{D5CDD505-2E9C-101B-9397-08002B2CF9AE}" pid="15" name="MSIP_Label_4698f2b1-fe06-4489-9b90-7e2c0fb6f14e_Application">
    <vt:lpwstr>Microsoft Azure Information Protection</vt:lpwstr>
  </property>
  <property fmtid="{D5CDD505-2E9C-101B-9397-08002B2CF9AE}" pid="16" name="MSIP_Label_4698f2b1-fe06-4489-9b90-7e2c0fb6f14e_ActionId">
    <vt:lpwstr>7e921221-1343-4bbe-a133-08ab55207483</vt:lpwstr>
  </property>
  <property fmtid="{D5CDD505-2E9C-101B-9397-08002B2CF9AE}" pid="17" name="MSIP_Label_4698f2b1-fe06-4489-9b90-7e2c0fb6f14e_Parent">
    <vt:lpwstr>5a4f3930-35a4-43d2-be4a-3a5160255453</vt:lpwstr>
  </property>
  <property fmtid="{D5CDD505-2E9C-101B-9397-08002B2CF9AE}" pid="18" name="MSIP_Label_4698f2b1-fe06-4489-9b90-7e2c0fb6f14e_Extended_MSFT_Method">
    <vt:lpwstr>Manual</vt:lpwstr>
  </property>
  <property fmtid="{D5CDD505-2E9C-101B-9397-08002B2CF9AE}" pid="19" name="Sensitivity">
    <vt:lpwstr>Internal External Usage</vt:lpwstr>
  </property>
</Properties>
</file>