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project\Project-Strutualize-demo\Projects\Asymmetric cell division\Experiment\"/>
    </mc:Choice>
  </mc:AlternateContent>
  <bookViews>
    <workbookView xWindow="0" yWindow="0" windowWidth="23280" windowHeight="12624" firstSheet="1" activeTab="4"/>
  </bookViews>
  <sheets>
    <sheet name="Experiment" sheetId="7" r:id="rId1"/>
    <sheet name="Samples" sheetId="8" r:id="rId2"/>
    <sheet name="Experiment DNA sample" sheetId="5" r:id="rId3"/>
    <sheet name="Calibration DNA sample" sheetId="6" r:id="rId4"/>
    <sheet name="Layout" sheetId="2" r:id="rId5"/>
    <sheet name="Protocol by day" sheetId="12" r:id="rId6"/>
    <sheet name="Results_old" sheetId="16" r:id="rId7"/>
    <sheet name="Result_new" sheetId="18"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18" l="1"/>
  <c r="K26" i="18"/>
  <c r="G26" i="18"/>
  <c r="F17" i="18"/>
  <c r="I26" i="18" s="1"/>
  <c r="F15" i="18"/>
  <c r="H26" i="18" s="1"/>
  <c r="L12" i="18"/>
  <c r="N26" i="18" s="1"/>
  <c r="L10" i="18"/>
  <c r="M26" i="18" s="1"/>
  <c r="L7" i="18"/>
  <c r="F7" i="18"/>
  <c r="L5" i="18"/>
  <c r="F5" i="18"/>
  <c r="F26" i="18" s="1"/>
  <c r="E3" i="5" l="1"/>
  <c r="D3" i="5"/>
  <c r="C3" i="5"/>
  <c r="U179" i="12"/>
  <c r="U178" i="12"/>
  <c r="U177" i="12"/>
  <c r="V178" i="12"/>
  <c r="Q240" i="12"/>
  <c r="Q239" i="12"/>
  <c r="Q238" i="12"/>
  <c r="R239" i="12"/>
  <c r="U122" i="12"/>
  <c r="U121" i="12"/>
  <c r="U120" i="12"/>
  <c r="V121" i="12"/>
  <c r="C35" i="16"/>
  <c r="D5" i="16"/>
  <c r="D4" i="16"/>
  <c r="C34" i="16"/>
  <c r="B35" i="16"/>
  <c r="B34" i="16"/>
  <c r="O20" i="16"/>
  <c r="O19" i="16"/>
  <c r="N35" i="16"/>
  <c r="O5" i="16"/>
  <c r="O4" i="16"/>
  <c r="N34" i="16"/>
  <c r="M35" i="16"/>
  <c r="M34" i="16"/>
  <c r="O26" i="16"/>
  <c r="O25" i="16"/>
  <c r="O11" i="16"/>
  <c r="O10" i="16"/>
  <c r="D26" i="16"/>
  <c r="D25" i="16"/>
  <c r="D20" i="16"/>
  <c r="D19" i="16"/>
  <c r="D11" i="16"/>
  <c r="D10" i="16"/>
  <c r="M50" i="2"/>
  <c r="M59" i="2"/>
  <c r="P50" i="2"/>
  <c r="Q50" i="2"/>
  <c r="R50" i="2"/>
  <c r="S50" i="2"/>
  <c r="M51" i="2"/>
  <c r="M60" i="2"/>
  <c r="P51" i="2"/>
  <c r="Q51" i="2"/>
  <c r="R51" i="2"/>
  <c r="S51" i="2"/>
  <c r="M52" i="2"/>
  <c r="M61" i="2"/>
  <c r="P52" i="2"/>
  <c r="Q52" i="2"/>
  <c r="R52" i="2"/>
  <c r="S52" i="2"/>
  <c r="M53" i="2"/>
  <c r="P53" i="2"/>
  <c r="Q53" i="2"/>
  <c r="R53" i="2"/>
  <c r="S53" i="2"/>
  <c r="I59" i="2"/>
  <c r="J59" i="2"/>
  <c r="K59" i="2"/>
  <c r="L59" i="2"/>
  <c r="I60" i="2"/>
  <c r="J60" i="2"/>
  <c r="K60" i="2"/>
  <c r="L60" i="2"/>
  <c r="I61" i="2"/>
  <c r="J61" i="2"/>
  <c r="K61" i="2"/>
  <c r="L61" i="2"/>
  <c r="I62" i="2"/>
  <c r="J62" i="2"/>
  <c r="K62" i="2"/>
  <c r="L62" i="2"/>
  <c r="M62" i="2"/>
  <c r="T53" i="2"/>
  <c r="T51" i="2"/>
  <c r="T50" i="2"/>
  <c r="T52" i="2"/>
  <c r="T15" i="2"/>
  <c r="U15" i="2"/>
  <c r="V15" i="2"/>
  <c r="S15" i="2"/>
  <c r="B25" i="8"/>
  <c r="B21" i="8"/>
  <c r="B22" i="8"/>
  <c r="B23" i="8"/>
  <c r="B24" i="8"/>
  <c r="B6" i="8"/>
  <c r="B7" i="8"/>
  <c r="B8" i="8"/>
  <c r="B9" i="8"/>
  <c r="B10" i="8"/>
  <c r="B11" i="8"/>
  <c r="B12" i="8"/>
  <c r="B13" i="8"/>
  <c r="B14" i="8"/>
  <c r="B15" i="8"/>
  <c r="B16" i="8"/>
  <c r="B17" i="8"/>
  <c r="B18" i="8"/>
  <c r="B19" i="8"/>
  <c r="B20" i="8"/>
  <c r="B5" i="8"/>
  <c r="D3" i="6"/>
  <c r="C3" i="6"/>
  <c r="B3" i="6"/>
  <c r="B3" i="5"/>
</calcChain>
</file>

<file path=xl/sharedStrings.xml><?xml version="1.0" encoding="utf-8"?>
<sst xmlns="http://schemas.openxmlformats.org/spreadsheetml/2006/main" count="829" uniqueCount="426">
  <si>
    <t>Protocol:</t>
  </si>
  <si>
    <t>Notes:</t>
  </si>
  <si>
    <t>Material:</t>
  </si>
  <si>
    <t>Cellline 293FT</t>
  </si>
  <si>
    <t>Serum contains inhibitors of trypsin.</t>
  </si>
  <si>
    <t xml:space="preserve">Check the cells under a microscope and confirm that most of the cells have detached. </t>
  </si>
  <si>
    <t>If cells are still attached, incubate a little longer until most of the cells have detached.</t>
  </si>
  <si>
    <t>0.15 M NaCl</t>
  </si>
  <si>
    <t>Pipettes/tips</t>
  </si>
  <si>
    <t>Notes</t>
  </si>
  <si>
    <t>FACs preparation:</t>
  </si>
  <si>
    <t>Trypan</t>
  </si>
  <si>
    <t>Pipet/pipet tips</t>
  </si>
  <si>
    <t>OMEM</t>
  </si>
  <si>
    <t>Pre-processed sample</t>
  </si>
  <si>
    <t>96 well plate</t>
  </si>
  <si>
    <t>Aspirate the old media</t>
  </si>
  <si>
    <t>Transfer 300 ul mixture into 96 well plate</t>
  </si>
  <si>
    <t>Standard color control/mixture needed for calibration</t>
  </si>
  <si>
    <t>PMT setup:</t>
  </si>
  <si>
    <t>Dim beads and  bright beads need to prepare previously</t>
  </si>
  <si>
    <t>The PMT voltage setup should follow these principle:</t>
  </si>
  <si>
    <t>Increase the voltage would not increase the separation of signal</t>
  </si>
  <si>
    <t>Decrease the voltage would compromise the detection of low-end(dim) signal</t>
  </si>
  <si>
    <t xml:space="preserve">Incubation conditions	</t>
  </si>
  <si>
    <t xml:space="preserve">Material:	</t>
  </si>
  <si>
    <t xml:space="preserve">Autoclaved	0.323 ng/L Linear PEI dissolved in Autoclaved diH2O	</t>
  </si>
  <si>
    <t xml:space="preserve">Microcentrifuge tubes	</t>
  </si>
  <si>
    <t xml:space="preserve">Protocol:	</t>
  </si>
  <si>
    <t xml:space="preserve">Notes		</t>
  </si>
  <si>
    <t>For the transfection protocol, you will need 6 x 106 293FT cells for each sample</t>
  </si>
  <si>
    <t xml:space="preserve">DNA (@50 ng/ul)	</t>
  </si>
  <si>
    <t xml:space="preserve">PEI/DNA mixtures should be vortexed well and allowed to sit 10 minutes before transfecting		</t>
  </si>
  <si>
    <t xml:space="preserve">Generally noted that letting PEI/DNA mixtures sit &gt;15 min leads to poor transfection efficiency, also reported in literature at longer times		</t>
  </si>
  <si>
    <t>37°C incubator with a humidified atmosphere of 5-10% CO2 in air loosen caps to allow for oxygenation/aeration</t>
  </si>
  <si>
    <t>comerecombinase</t>
  </si>
  <si>
    <t>Sum</t>
  </si>
  <si>
    <t>Plasmid Number</t>
  </si>
  <si>
    <t>pBW363</t>
  </si>
  <si>
    <t>collection:</t>
    <phoneticPr fontId="24" type="noConversion"/>
  </si>
  <si>
    <t>Unit:</t>
    <phoneticPr fontId="24" type="noConversion"/>
  </si>
  <si>
    <t>ng</t>
    <phoneticPr fontId="24" type="noConversion"/>
  </si>
  <si>
    <t>Sum</t>
    <phoneticPr fontId="24" type="noConversion"/>
  </si>
  <si>
    <t>Plasmid Number</t>
    <phoneticPr fontId="24" type="noConversion"/>
  </si>
  <si>
    <t>1:DNA X</t>
    <phoneticPr fontId="24" type="noConversion"/>
  </si>
  <si>
    <t>Plasmid Description</t>
    <phoneticPr fontId="24" type="noConversion"/>
  </si>
  <si>
    <t>URL</t>
    <phoneticPr fontId="24" type="noConversion"/>
  </si>
  <si>
    <t>BLANK (Cag-FALSE pKK203)</t>
    <phoneticPr fontId="24" type="noConversion"/>
  </si>
  <si>
    <t>green</t>
    <phoneticPr fontId="24" type="noConversion"/>
  </si>
  <si>
    <t>blue</t>
    <phoneticPr fontId="24" type="noConversion"/>
  </si>
  <si>
    <t>Beads</t>
    <phoneticPr fontId="24" type="noConversion"/>
  </si>
  <si>
    <t>Plasmid Description</t>
    <phoneticPr fontId="24" type="noConversion"/>
  </si>
  <si>
    <t>URL</t>
    <phoneticPr fontId="24" type="noConversion"/>
  </si>
  <si>
    <t>Note: This sheet contains all of the experiment overview information. Reference Excel README for more information.</t>
  </si>
  <si>
    <r>
      <rPr>
        <b/>
        <sz val="12"/>
        <color theme="1"/>
        <rFont val="宋体"/>
        <family val="2"/>
        <scheme val="minor"/>
      </rPr>
      <t>Required:</t>
    </r>
    <r>
      <rPr>
        <sz val="11"/>
        <color theme="1"/>
        <rFont val="宋体"/>
        <family val="2"/>
        <charset val="134"/>
        <scheme val="minor"/>
      </rPr>
      <t xml:space="preserve"> Used to run analysis</t>
    </r>
  </si>
  <si>
    <t>Experiment Name</t>
  </si>
  <si>
    <r>
      <rPr>
        <b/>
        <sz val="12"/>
        <color theme="1"/>
        <rFont val="宋体"/>
        <family val="2"/>
        <scheme val="minor"/>
      </rPr>
      <t>Optional</t>
    </r>
    <r>
      <rPr>
        <sz val="11"/>
        <color theme="1"/>
        <rFont val="宋体"/>
        <family val="2"/>
        <charset val="134"/>
        <scheme val="minor"/>
      </rPr>
      <t>: For personal reference only, which means it is not used in any TASBE procedure</t>
    </r>
  </si>
  <si>
    <t>Experiment Description</t>
    <phoneticPr fontId="24" type="noConversion"/>
  </si>
  <si>
    <r>
      <rPr>
        <b/>
        <sz val="12"/>
        <color theme="1"/>
        <rFont val="宋体"/>
        <family val="2"/>
        <scheme val="minor"/>
      </rPr>
      <t>Optional</t>
    </r>
    <r>
      <rPr>
        <sz val="11"/>
        <color theme="1"/>
        <rFont val="宋体"/>
        <family val="2"/>
        <charset val="134"/>
        <scheme val="minor"/>
      </rPr>
      <t>: Input relevant names. For personal reference only</t>
    </r>
  </si>
  <si>
    <t>Designed by</t>
  </si>
  <si>
    <t>Performed by</t>
  </si>
  <si>
    <t>Cell Plating</t>
  </si>
  <si>
    <t></t>
  </si>
  <si>
    <t>Date:</t>
  </si>
  <si>
    <t>Time:</t>
  </si>
  <si>
    <t>Density:</t>
  </si>
  <si>
    <t>Plate Type:</t>
  </si>
  <si>
    <t>Machine:</t>
  </si>
  <si>
    <r>
      <rPr>
        <b/>
        <sz val="12"/>
        <color theme="1"/>
        <rFont val="宋体"/>
        <family val="2"/>
        <scheme val="minor"/>
      </rPr>
      <t>Optional</t>
    </r>
    <r>
      <rPr>
        <sz val="11"/>
        <color theme="1"/>
        <rFont val="宋体"/>
        <family val="2"/>
        <charset val="134"/>
        <scheme val="minor"/>
      </rPr>
      <t>: Explain columns in "Samples". For personal reference only</t>
    </r>
  </si>
  <si>
    <r>
      <rPr>
        <b/>
        <sz val="12"/>
        <color theme="1"/>
        <rFont val="宋体"/>
        <family val="2"/>
        <scheme val="minor"/>
      </rPr>
      <t>Required:</t>
    </r>
    <r>
      <rPr>
        <sz val="11"/>
        <color theme="1"/>
        <rFont val="宋体"/>
        <family val="2"/>
        <charset val="134"/>
        <scheme val="minor"/>
      </rPr>
      <t xml:space="preserve"> Used to expand filenames in "Samples". Relies on data stem and blueprint of numbers. Numbered sections can be static or variable. Variable sections need to indicated (X) and names should match with column names in "Samples"</t>
    </r>
  </si>
  <si>
    <t>Condition Key 1</t>
  </si>
  <si>
    <t>Filename Template 1</t>
  </si>
  <si>
    <t>Sample Column Name:</t>
  </si>
  <si>
    <t>Dox</t>
  </si>
  <si>
    <t>1_2_3_4.fcs</t>
  </si>
  <si>
    <t>Variable?</t>
  </si>
  <si>
    <r>
      <t xml:space="preserve">Data Stem 1 </t>
    </r>
    <r>
      <rPr>
        <sz val="11"/>
        <color theme="1"/>
        <rFont val="宋体"/>
        <family val="2"/>
        <charset val="134"/>
        <scheme val="minor"/>
      </rPr>
      <t>(relative to template path)</t>
    </r>
  </si>
  <si>
    <t>Shortened Key</t>
  </si>
  <si>
    <t>Explanation</t>
  </si>
  <si>
    <t>Unit</t>
    <phoneticPr fontId="24" type="noConversion"/>
  </si>
  <si>
    <t>-</t>
  </si>
  <si>
    <t>Group(N)</t>
  </si>
  <si>
    <t>Sample Location(s)</t>
  </si>
  <si>
    <t>Filename Template 2</t>
  </si>
  <si>
    <t>Condition Key 2</t>
  </si>
  <si>
    <t>1_2_3.fcs</t>
  </si>
  <si>
    <t>Variable</t>
    <phoneticPr fontId="24" type="noConversion"/>
  </si>
  <si>
    <r>
      <t xml:space="preserve">Data Stem 2 </t>
    </r>
    <r>
      <rPr>
        <sz val="11"/>
        <color theme="1"/>
        <rFont val="宋体"/>
        <family val="2"/>
        <charset val="134"/>
        <scheme val="minor"/>
      </rPr>
      <t>(relative to template path)</t>
    </r>
  </si>
  <si>
    <t>Code</t>
    <phoneticPr fontId="24" type="noConversion"/>
  </si>
  <si>
    <t>Filename Template 3</t>
  </si>
  <si>
    <r>
      <t xml:space="preserve">Data Stem 3 </t>
    </r>
    <r>
      <rPr>
        <sz val="11"/>
        <color theme="1"/>
        <rFont val="宋体"/>
        <family val="2"/>
        <charset val="134"/>
        <scheme val="minor"/>
      </rPr>
      <t>(relative to template path)</t>
    </r>
  </si>
  <si>
    <t>Condition Key 3</t>
  </si>
  <si>
    <t>Time</t>
  </si>
  <si>
    <t>Short code</t>
  </si>
  <si>
    <t>Hours</t>
  </si>
  <si>
    <t>h</t>
    <phoneticPr fontId="24" type="noConversion"/>
  </si>
  <si>
    <t>Filename Template 4</t>
  </si>
  <si>
    <r>
      <t xml:space="preserve">Data Stem 4 </t>
    </r>
    <r>
      <rPr>
        <sz val="11"/>
        <color theme="1"/>
        <rFont val="宋体"/>
        <family val="2"/>
        <charset val="134"/>
        <scheme val="minor"/>
      </rPr>
      <t>(relative to template path)</t>
    </r>
  </si>
  <si>
    <t>Note: This sheet lists out the samples and their corresponding conditions. It is also used for batch analysis. Replicates should share rows with commas separating distinct values (#,#,#). Reference Excel README for more information.</t>
  </si>
  <si>
    <t>EXPERIMENT COMPONENTS</t>
  </si>
  <si>
    <t>Required</t>
  </si>
  <si>
    <r>
      <rPr>
        <b/>
        <sz val="11"/>
        <color theme="1"/>
        <rFont val="宋体"/>
        <family val="2"/>
        <scheme val="minor"/>
      </rPr>
      <t>Required</t>
    </r>
    <r>
      <rPr>
        <sz val="11"/>
        <color theme="1"/>
        <rFont val="宋体"/>
        <family val="2"/>
        <scheme val="minor"/>
      </rPr>
      <t>: Manually input for plots</t>
    </r>
  </si>
  <si>
    <t xml:space="preserve">Experimental Conditions (one per column, can vary). </t>
  </si>
  <si>
    <r>
      <rPr>
        <b/>
        <sz val="11"/>
        <color theme="1"/>
        <rFont val="宋体"/>
        <family val="2"/>
        <scheme val="minor"/>
      </rPr>
      <t>Required</t>
    </r>
    <r>
      <rPr>
        <sz val="11"/>
        <color theme="1"/>
        <rFont val="宋体"/>
        <family val="2"/>
        <scheme val="minor"/>
      </rPr>
      <t>: Determines filename template</t>
    </r>
  </si>
  <si>
    <r>
      <rPr>
        <b/>
        <sz val="11"/>
        <color theme="1"/>
        <rFont val="宋体"/>
        <family val="2"/>
        <scheme val="minor"/>
      </rPr>
      <t>Optional</t>
    </r>
    <r>
      <rPr>
        <sz val="11"/>
        <color theme="1"/>
        <rFont val="宋体"/>
        <family val="2"/>
        <scheme val="minor"/>
      </rPr>
      <t xml:space="preserve">: Often used for filenames </t>
    </r>
  </si>
  <si>
    <r>
      <rPr>
        <b/>
        <sz val="11"/>
        <color theme="1"/>
        <rFont val="宋体"/>
        <family val="2"/>
        <scheme val="minor"/>
      </rPr>
      <t>Required</t>
    </r>
    <r>
      <rPr>
        <sz val="11"/>
        <color theme="1"/>
        <rFont val="宋体"/>
        <family val="2"/>
        <scheme val="minor"/>
      </rPr>
      <t>: Input 'X' if applicable</t>
    </r>
  </si>
  <si>
    <t>SAMPLE
NUMBER</t>
  </si>
  <si>
    <t>SAMPLE NAME</t>
  </si>
  <si>
    <t>Code</t>
    <phoneticPr fontId="24" type="noConversion"/>
  </si>
  <si>
    <t>Template #</t>
  </si>
  <si>
    <t>Exlude from Batch Analysis</t>
  </si>
  <si>
    <t>Blank</t>
    <phoneticPr fontId="24" type="noConversion"/>
  </si>
  <si>
    <t>green</t>
    <phoneticPr fontId="24" type="noConversion"/>
  </si>
  <si>
    <t>blue</t>
    <phoneticPr fontId="24" type="noConversion"/>
  </si>
  <si>
    <t>pBW361</t>
    <phoneticPr fontId="24" type="noConversion"/>
  </si>
  <si>
    <t>pKK202(pCAG-TRUE-GFP)</t>
    <phoneticPr fontId="24" type="noConversion"/>
  </si>
  <si>
    <t>NA</t>
    <phoneticPr fontId="24" type="noConversion"/>
  </si>
  <si>
    <t>Test whether the plasmid would dilute inside the cell, with or without SV40 replicate origin in HEK293FT
Cell type: HEK293FT</t>
    <phoneticPr fontId="24" type="noConversion"/>
  </si>
  <si>
    <t>CAG-EBFP</t>
    <phoneticPr fontId="24" type="noConversion"/>
  </si>
  <si>
    <t>Code_1:DNA X_Hr_12</t>
  </si>
  <si>
    <t>Code_1:DNA X_Hr_48</t>
  </si>
  <si>
    <t>Code_green_Hr_12</t>
  </si>
  <si>
    <t>Code_green_Hr_48</t>
  </si>
  <si>
    <t>Code_blue_Hr_12</t>
  </si>
  <si>
    <t>Code_blue_Hr_48</t>
  </si>
  <si>
    <t>Code_Blank_Hr_12</t>
  </si>
  <si>
    <t>Code_Blank_Hr_48</t>
  </si>
  <si>
    <t>w:</t>
    <phoneticPr fontId="1" type="noConversion"/>
  </si>
  <si>
    <t>water</t>
    <phoneticPr fontId="1" type="noConversion"/>
  </si>
  <si>
    <t>b:</t>
    <phoneticPr fontId="1" type="noConversion"/>
  </si>
  <si>
    <t>bleach</t>
    <phoneticPr fontId="1" type="noConversion"/>
  </si>
  <si>
    <t>Blank</t>
    <phoneticPr fontId="1" type="noConversion"/>
  </si>
  <si>
    <t>9:00am</t>
    <phoneticPr fontId="1" type="noConversion"/>
  </si>
  <si>
    <t>Day1</t>
    <phoneticPr fontId="1" type="noConversion"/>
  </si>
  <si>
    <t>Day2</t>
    <phoneticPr fontId="1" type="noConversion"/>
  </si>
  <si>
    <t>Day5</t>
    <phoneticPr fontId="1" type="noConversion"/>
  </si>
  <si>
    <t>1:DNA X</t>
    <phoneticPr fontId="1" type="noConversion"/>
  </si>
  <si>
    <t>green</t>
    <phoneticPr fontId="1" type="noConversion"/>
  </si>
  <si>
    <t>blue</t>
    <phoneticPr fontId="1" type="noConversion"/>
  </si>
  <si>
    <t>125 ng EGFP,125ng EBFP</t>
    <phoneticPr fontId="1" type="noConversion"/>
  </si>
  <si>
    <t>125 ng EGFP,125ng blank</t>
    <phoneticPr fontId="1" type="noConversion"/>
  </si>
  <si>
    <t>125 ng EBFP,125ng blank</t>
    <phoneticPr fontId="1" type="noConversion"/>
  </si>
  <si>
    <t>250ng blank</t>
    <phoneticPr fontId="1" type="noConversion"/>
  </si>
  <si>
    <t>h</t>
    <phoneticPr fontId="1" type="noConversion"/>
  </si>
  <si>
    <t>Trypsin/versene(EDTA)</t>
    <phoneticPr fontId="1" type="noConversion"/>
  </si>
  <si>
    <t>pipet/pipet tips</t>
    <phoneticPr fontId="1" type="noConversion"/>
  </si>
  <si>
    <t>complete medium</t>
    <phoneticPr fontId="1" type="noConversion"/>
  </si>
  <si>
    <t>37.5 ul for 96</t>
    <phoneticPr fontId="1" type="noConversion"/>
  </si>
  <si>
    <t>150 ul for 24</t>
    <phoneticPr fontId="1" type="noConversion"/>
  </si>
  <si>
    <t>300 ul for 24</t>
    <phoneticPr fontId="1" type="noConversion"/>
  </si>
  <si>
    <t>262.5 ul for 96</t>
    <phoneticPr fontId="1" type="noConversion"/>
  </si>
  <si>
    <t>125 for 96 per well</t>
    <phoneticPr fontId="1" type="noConversion"/>
  </si>
  <si>
    <t>Code_1:DNA X_Hr_6</t>
  </si>
  <si>
    <t>Code_1:DNA X_Hr_96</t>
  </si>
  <si>
    <t>Code_green_Hr_6</t>
  </si>
  <si>
    <t>Code_green_Hr_96</t>
  </si>
  <si>
    <t>Code_blue_Hr_6</t>
  </si>
  <si>
    <t>Code_blue_Hr_96</t>
  </si>
  <si>
    <t>Code_Blank_Hr_6</t>
  </si>
  <si>
    <t>Code_Blank_Hr_96</t>
  </si>
  <si>
    <t>time</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</si>
  <si>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</si>
  <si>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</si>
  <si>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</si>
  <si>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</si>
  <si>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</si>
  <si>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</si>
  <si>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G</t>
    <phoneticPr fontId="1" type="noConversion"/>
  </si>
  <si>
    <t>H</t>
    <phoneticPr fontId="1" type="noConversion"/>
  </si>
  <si>
    <t>48h</t>
    <phoneticPr fontId="1" type="noConversion"/>
  </si>
  <si>
    <t>Code_Beads_Hr_0</t>
  </si>
  <si>
    <t>Note:</t>
    <phoneticPr fontId="1" type="noConversion"/>
  </si>
  <si>
    <t>21 beads in tube</t>
    <phoneticPr fontId="1" type="noConversion"/>
  </si>
  <si>
    <t>Decant or aspirate the medium</t>
    <phoneticPr fontId="1" type="noConversion"/>
  </si>
  <si>
    <t>Wash with PBS, aspirate</t>
    <phoneticPr fontId="1" type="noConversion"/>
  </si>
  <si>
    <t>After 5 minutes, tap the side and examine the flask, observe under microscope until lifting, otherwise, wait another 5-10 mins and tap the side</t>
    <phoneticPr fontId="1" type="noConversion"/>
  </si>
  <si>
    <t>Culture in 37C incubator for 18-24h</t>
    <phoneticPr fontId="1" type="noConversion"/>
  </si>
  <si>
    <t>DNA</t>
    <phoneticPr fontId="1" type="noConversion"/>
  </si>
  <si>
    <t>DNA_X</t>
    <phoneticPr fontId="1" type="noConversion"/>
  </si>
  <si>
    <t>Green</t>
    <phoneticPr fontId="1" type="noConversion"/>
  </si>
  <si>
    <t>Blue</t>
    <phoneticPr fontId="1" type="noConversion"/>
  </si>
  <si>
    <t>Blank</t>
    <phoneticPr fontId="1" type="noConversion"/>
  </si>
  <si>
    <t>sum</t>
    <phoneticPr fontId="1" type="noConversion"/>
  </si>
  <si>
    <t>1600 ng in total for each</t>
    <phoneticPr fontId="1" type="noConversion"/>
  </si>
  <si>
    <t>DNA X</t>
    <phoneticPr fontId="1" type="noConversion"/>
  </si>
  <si>
    <t>green</t>
    <phoneticPr fontId="1" type="noConversion"/>
  </si>
  <si>
    <t>blue</t>
    <phoneticPr fontId="1" type="noConversion"/>
  </si>
  <si>
    <t>beads</t>
    <phoneticPr fontId="1" type="noConversion"/>
  </si>
  <si>
    <t>blank</t>
    <phoneticPr fontId="1" type="noConversion"/>
  </si>
  <si>
    <t>g</t>
    <phoneticPr fontId="1" type="noConversion"/>
  </si>
  <si>
    <t>b</t>
    <phoneticPr fontId="1" type="noConversion"/>
  </si>
  <si>
    <t>total</t>
    <phoneticPr fontId="1" type="noConversion"/>
  </si>
  <si>
    <t>+500</t>
    <phoneticPr fontId="1" type="noConversion"/>
  </si>
  <si>
    <t>total:(x7+1)</t>
    <phoneticPr fontId="1" type="noConversion"/>
  </si>
  <si>
    <t>sum</t>
    <phoneticPr fontId="1" type="noConversion"/>
  </si>
  <si>
    <t>50ng/ul</t>
    <phoneticPr fontId="1" type="noConversion"/>
  </si>
  <si>
    <t>10ul</t>
    <phoneticPr fontId="1" type="noConversion"/>
  </si>
  <si>
    <t>sum</t>
    <phoneticPr fontId="1" type="noConversion"/>
  </si>
  <si>
    <t xml:space="preserve">Protocol makes N=8 for use with N=6 experiments, accounting for pipetting errors		</t>
    <phoneticPr fontId="1" type="noConversion"/>
  </si>
  <si>
    <t>Cell transfection using PEI(96h)</t>
    <phoneticPr fontId="1" type="noConversion"/>
  </si>
  <si>
    <t>D</t>
    <phoneticPr fontId="1" type="noConversion"/>
  </si>
  <si>
    <t>24 well</t>
    <phoneticPr fontId="1" type="noConversion"/>
  </si>
  <si>
    <t>Code_1:DNA X_Hr_168</t>
  </si>
  <si>
    <t>Code_green_Hr_168</t>
  </si>
  <si>
    <t>Code_blue_Hr_168</t>
  </si>
  <si>
    <t>Code_Blank_Hr_168</t>
  </si>
  <si>
    <t>168h</t>
    <phoneticPr fontId="1" type="noConversion"/>
  </si>
  <si>
    <t>Cell transfection using PEI(168h)</t>
    <phoneticPr fontId="1" type="noConversion"/>
  </si>
  <si>
    <t xml:space="preserve">Protocol is designed for samples run in triplicate on a 96w plate – DNA and PEI solutions should scale linearly with increases or decreases in transfection amounts		</t>
    <phoneticPr fontId="1" type="noConversion"/>
  </si>
  <si>
    <t xml:space="preserve">Protocol makes N=4 for use with N=3 experiments, accounting for pipetting errors		</t>
    <phoneticPr fontId="1" type="noConversion"/>
  </si>
  <si>
    <t>Seeding density: 2 to 5 x 10E4 viable cells/cm2, Working volume for 24 well plate: 0.38-0.57 ml, 1.9 cm2; 4-10 x 10E4 cells in 0.38-0.57 ml, 7-17.5 x 10E4 cells in 0.57ml</t>
    <phoneticPr fontId="1" type="noConversion"/>
  </si>
  <si>
    <t>Plating 168h cell in 96 h</t>
    <phoneticPr fontId="1" type="noConversion"/>
  </si>
  <si>
    <t>Cell transfection using PEI(48h)</t>
    <phoneticPr fontId="1" type="noConversion"/>
  </si>
  <si>
    <t>Cell transfection using PEI(12h)</t>
    <phoneticPr fontId="1" type="noConversion"/>
  </si>
  <si>
    <t>FACs</t>
    <phoneticPr fontId="1" type="noConversion"/>
  </si>
  <si>
    <t>trypan</t>
    <phoneticPr fontId="1" type="noConversion"/>
  </si>
  <si>
    <t>OMEM medium</t>
    <phoneticPr fontId="1" type="noConversion"/>
  </si>
  <si>
    <t>Add OMEM to each well and mix by pipet</t>
    <phoneticPr fontId="1" type="noConversion"/>
  </si>
  <si>
    <t xml:space="preserve">Bead should be prepared in tubes </t>
    <phoneticPr fontId="1" type="noConversion"/>
  </si>
  <si>
    <t xml:space="preserve">Add trypan to each well, incubate in 37 C incubator and tap the side until the cell detached </t>
    <phoneticPr fontId="1" type="noConversion"/>
  </si>
  <si>
    <t>FACs plate</t>
    <phoneticPr fontId="1" type="noConversion"/>
  </si>
  <si>
    <t>Mingzhe Chen</t>
    <phoneticPr fontId="1" type="noConversion"/>
  </si>
  <si>
    <t xml:space="preserve"> Mingzhe Chen, Katherine Kiwimagi</t>
    <phoneticPr fontId="1" type="noConversion"/>
  </si>
  <si>
    <t>Plasmid dilution</t>
    <phoneticPr fontId="1" type="noConversion"/>
  </si>
  <si>
    <t>96w</t>
    <phoneticPr fontId="1" type="noConversion"/>
  </si>
  <si>
    <t xml:space="preserve">Transfection 168 h </t>
    <phoneticPr fontId="1" type="noConversion"/>
  </si>
  <si>
    <t>Transfection 96h/Plating 168h at 96h</t>
    <phoneticPr fontId="1" type="noConversion"/>
  </si>
  <si>
    <t>96w/24w</t>
    <phoneticPr fontId="1" type="noConversion"/>
  </si>
  <si>
    <t>Day7</t>
    <phoneticPr fontId="1" type="noConversion"/>
  </si>
  <si>
    <t>Day9</t>
    <phoneticPr fontId="1" type="noConversion"/>
  </si>
  <si>
    <t xml:space="preserve">Transfection 48h </t>
    <phoneticPr fontId="1" type="noConversion"/>
  </si>
  <si>
    <t xml:space="preserve">Transfection 12h </t>
    <phoneticPr fontId="1" type="noConversion"/>
  </si>
  <si>
    <t>Day8</t>
    <phoneticPr fontId="1" type="noConversion"/>
  </si>
  <si>
    <t>Plating 48 h at 24h</t>
    <phoneticPr fontId="1" type="noConversion"/>
  </si>
  <si>
    <t>24w</t>
    <phoneticPr fontId="1" type="noConversion"/>
  </si>
  <si>
    <t>timeline</t>
    <phoneticPr fontId="1" type="noConversion"/>
  </si>
  <si>
    <t>DNA prep</t>
    <phoneticPr fontId="1" type="noConversion"/>
  </si>
  <si>
    <t>DAY1</t>
    <phoneticPr fontId="1" type="noConversion"/>
  </si>
  <si>
    <t>DAY3</t>
    <phoneticPr fontId="1" type="noConversion"/>
  </si>
  <si>
    <t>DAY6</t>
    <phoneticPr fontId="1" type="noConversion"/>
  </si>
  <si>
    <t>96h TF</t>
    <phoneticPr fontId="1" type="noConversion"/>
  </si>
  <si>
    <t>168h subculture</t>
    <phoneticPr fontId="1" type="noConversion"/>
  </si>
  <si>
    <t>DAY8</t>
    <phoneticPr fontId="1" type="noConversion"/>
  </si>
  <si>
    <t>96h</t>
    <phoneticPr fontId="1" type="noConversion"/>
  </si>
  <si>
    <t>x4(6,12,48)</t>
    <phoneticPr fontId="1" type="noConversion"/>
  </si>
  <si>
    <t>48h TF</t>
    <phoneticPr fontId="1" type="noConversion"/>
  </si>
  <si>
    <t>96h subculture</t>
    <phoneticPr fontId="1" type="noConversion"/>
  </si>
  <si>
    <t>DAY10</t>
    <phoneticPr fontId="1" type="noConversion"/>
  </si>
  <si>
    <t>12h TF</t>
    <phoneticPr fontId="1" type="noConversion"/>
  </si>
  <si>
    <t>FACs</t>
    <phoneticPr fontId="1" type="noConversion"/>
  </si>
  <si>
    <t>x8(96,168)</t>
    <phoneticPr fontId="1" type="noConversion"/>
  </si>
  <si>
    <t>seeding</t>
    <phoneticPr fontId="1" type="noConversion"/>
  </si>
  <si>
    <t>Day 1</t>
    <phoneticPr fontId="1" type="noConversion"/>
  </si>
  <si>
    <t>Day 3</t>
    <phoneticPr fontId="1" type="noConversion"/>
  </si>
  <si>
    <t>Day 6</t>
    <phoneticPr fontId="1" type="noConversion"/>
  </si>
  <si>
    <t>Plating 96h cell in 48 h</t>
    <phoneticPr fontId="1" type="noConversion"/>
  </si>
  <si>
    <t>Day 10</t>
    <phoneticPr fontId="1" type="noConversion"/>
  </si>
  <si>
    <t>Plasmids preparation</t>
    <phoneticPr fontId="1" type="noConversion"/>
  </si>
  <si>
    <t>96 well</t>
    <phoneticPr fontId="1" type="noConversion"/>
  </si>
  <si>
    <t>Grow cell in the desired plate</t>
    <phoneticPr fontId="1" type="noConversion"/>
  </si>
  <si>
    <t>Transfer 3.5 ml to 10 ml tube, add 6.5 ml complete cell culture medium</t>
    <phoneticPr fontId="1" type="noConversion"/>
  </si>
  <si>
    <t>For each well of 96 well plate, add 200ul cell mixture(24 in total)</t>
    <phoneticPr fontId="1" type="noConversion"/>
  </si>
  <si>
    <t>200ul*24=4.8ml</t>
    <phoneticPr fontId="1" type="noConversion"/>
  </si>
  <si>
    <t>Plate this portion of 10ml cell mixture in the plate.</t>
    <phoneticPr fontId="1" type="noConversion"/>
  </si>
  <si>
    <t>Transfer another 1.75 ml to 10 ml tube, add 8.25 ml complete cell culture medium</t>
    <phoneticPr fontId="1" type="noConversion"/>
  </si>
  <si>
    <t>Add 3 ml fresh trypsin/EDTA solution, incubate in 37C</t>
    <phoneticPr fontId="1" type="noConversion"/>
  </si>
  <si>
    <t>Quench with 7 ml(add up to appropriate ratio) complete cell culture medium</t>
    <phoneticPr fontId="1" type="noConversion"/>
  </si>
  <si>
    <t>DAY4</t>
    <phoneticPr fontId="1" type="noConversion"/>
  </si>
  <si>
    <t>seeding</t>
    <phoneticPr fontId="1" type="noConversion"/>
  </si>
  <si>
    <t>For each well of 96 well plate, add 125 ul cell mixture(24 in total)</t>
    <phoneticPr fontId="1" type="noConversion"/>
  </si>
  <si>
    <t>Transfer 1.5 ml to the 10 ml plate, add another 10 ml DMEM</t>
    <phoneticPr fontId="1" type="noConversion"/>
  </si>
  <si>
    <t xml:space="preserve">Culture in 37C </t>
    <phoneticPr fontId="1" type="noConversion"/>
  </si>
  <si>
    <t>Transfer 1.5 ml to tube, add 12.5 ml complete cell culture medium</t>
    <phoneticPr fontId="1" type="noConversion"/>
  </si>
  <si>
    <t>Day 2</t>
    <phoneticPr fontId="1" type="noConversion"/>
  </si>
  <si>
    <t>Day4</t>
    <phoneticPr fontId="1" type="noConversion"/>
  </si>
  <si>
    <t>1. Take 50ul of mixture out</t>
    <phoneticPr fontId="1" type="noConversion"/>
  </si>
  <si>
    <t xml:space="preserve">2. In a separate tube, dilute 8 ul stock PEI (0.323 ng/L) with 42 ul 0.15 M NaCl solution		</t>
    <phoneticPr fontId="1" type="noConversion"/>
  </si>
  <si>
    <t xml:space="preserve">3. Vortex and spin down both tubes		</t>
    <phoneticPr fontId="1" type="noConversion"/>
  </si>
  <si>
    <t xml:space="preserve">4. Combine PEI and DNA tube contents (total 100 ul), vortex and spin down		</t>
    <phoneticPr fontId="1" type="noConversion"/>
  </si>
  <si>
    <t xml:space="preserve">5. Let PEI/DNA mixture sit for 10 min to allow polymer/DNA complexes to form		</t>
    <phoneticPr fontId="1" type="noConversion"/>
  </si>
  <si>
    <t xml:space="preserve">6. Add 12.5 ul PEI/DNA solution to each of 6 wells of the 96 well plate (if run in triplicate)	</t>
    <phoneticPr fontId="1" type="noConversion"/>
  </si>
  <si>
    <t>4. incubate in 37C</t>
    <phoneticPr fontId="1" type="noConversion"/>
  </si>
  <si>
    <t>for 4 samples, make 4.5 master mix</t>
    <phoneticPr fontId="1" type="noConversion"/>
  </si>
  <si>
    <t>PEI</t>
    <phoneticPr fontId="1" type="noConversion"/>
  </si>
  <si>
    <t>8*4.5</t>
    <phoneticPr fontId="1" type="noConversion"/>
  </si>
  <si>
    <t>Nacl</t>
    <phoneticPr fontId="1" type="noConversion"/>
  </si>
  <si>
    <t>42*4.5</t>
    <phoneticPr fontId="1" type="noConversion"/>
  </si>
  <si>
    <t>sum</t>
    <phoneticPr fontId="1" type="noConversion"/>
  </si>
  <si>
    <t>sum</t>
    <phoneticPr fontId="1" type="noConversion"/>
  </si>
  <si>
    <t>50*4.5</t>
    <phoneticPr fontId="1" type="noConversion"/>
  </si>
  <si>
    <t>(diffusion)</t>
    <phoneticPr fontId="1" type="noConversion"/>
  </si>
  <si>
    <t>1. Remove all medium from the 96 well.</t>
    <phoneticPr fontId="1" type="noConversion"/>
  </si>
  <si>
    <t xml:space="preserve">2. Add 40 ul of trypsin/versene (EDTA) solution for 96 well plate to the monolayer and incubate 1-5 minutes at room temperature until cells detach. </t>
    <phoneticPr fontId="1" type="noConversion"/>
  </si>
  <si>
    <t>3. Add 0.5ml DMEM in the 24 well plate</t>
    <phoneticPr fontId="1" type="noConversion"/>
  </si>
  <si>
    <t>4. Add 80 ul DMEM to the 96 well plate to quench the trypsin</t>
    <phoneticPr fontId="1" type="noConversion"/>
  </si>
  <si>
    <t>5. Aspirate up and down, remove the cell suspension to the 24 well plate</t>
    <phoneticPr fontId="1" type="noConversion"/>
  </si>
  <si>
    <t>Transfer 0.75 ml to tube, add 13.25 ml complete cell culture medium (according to the previous experiment, more dilution or not)</t>
    <phoneticPr fontId="1" type="noConversion"/>
  </si>
  <si>
    <t>Transfer 1.5 ml to the 10 ml plate which has been added another 10 ml DMEM</t>
    <phoneticPr fontId="1" type="noConversion"/>
  </si>
  <si>
    <t>1. Take 25ul of mixture out</t>
    <phoneticPr fontId="1" type="noConversion"/>
  </si>
  <si>
    <t xml:space="preserve">2. In a separate tube, dilute 4 ul stock PEI (0.323 ng/L) with 21 ul 0.15 M NaCl solution		</t>
    <phoneticPr fontId="1" type="noConversion"/>
  </si>
  <si>
    <t xml:space="preserve">4. Combine PEI and DNA tube contents (total 50 ul), vortex and spin down		</t>
    <phoneticPr fontId="1" type="noConversion"/>
  </si>
  <si>
    <t xml:space="preserve">6. Add 12.5 ul PEI/DNA solution to each of 3 wells of the 96 well plate (if run in triplicate)	</t>
    <phoneticPr fontId="1" type="noConversion"/>
  </si>
  <si>
    <t>4*4.5</t>
    <phoneticPr fontId="1" type="noConversion"/>
  </si>
  <si>
    <t>21*4.5</t>
    <phoneticPr fontId="1" type="noConversion"/>
  </si>
  <si>
    <t>25*4.5</t>
    <phoneticPr fontId="1" type="noConversion"/>
  </si>
  <si>
    <t>24 well plate, 96 well plate</t>
    <phoneticPr fontId="1" type="noConversion"/>
  </si>
  <si>
    <t>2:Green</t>
  </si>
  <si>
    <t>3:Blue</t>
  </si>
  <si>
    <t>4:Blank</t>
  </si>
  <si>
    <t>1:DNA X</t>
  </si>
  <si>
    <t xml:space="preserve">Threshold </t>
    <phoneticPr fontId="1" type="noConversion"/>
  </si>
  <si>
    <t xml:space="preserve">False   </t>
    <phoneticPr fontId="1" type="noConversion"/>
  </si>
  <si>
    <t xml:space="preserve">True             </t>
    <phoneticPr fontId="1" type="noConversion"/>
  </si>
  <si>
    <t>144h</t>
    <phoneticPr fontId="1" type="noConversion"/>
  </si>
  <si>
    <t xml:space="preserve">True      </t>
    <phoneticPr fontId="1" type="noConversion"/>
  </si>
  <si>
    <t xml:space="preserve">False            </t>
    <phoneticPr fontId="1" type="noConversion"/>
  </si>
  <si>
    <t xml:space="preserve">Threshold  </t>
    <phoneticPr fontId="1" type="noConversion"/>
  </si>
  <si>
    <t>Abreviation</t>
  </si>
  <si>
    <t>Abreviation</t>
    <phoneticPr fontId="1" type="noConversion"/>
  </si>
  <si>
    <t xml:space="preserve">True                  </t>
    <phoneticPr fontId="1" type="noConversion"/>
  </si>
  <si>
    <t xml:space="preserve">False              </t>
    <phoneticPr fontId="1" type="noConversion"/>
  </si>
  <si>
    <t xml:space="preserve">False                 </t>
    <phoneticPr fontId="1" type="noConversion"/>
  </si>
  <si>
    <t>Multi</t>
    <phoneticPr fontId="1" type="noConversion"/>
  </si>
  <si>
    <t xml:space="preserve">False     </t>
    <phoneticPr fontId="1" type="noConversion"/>
  </si>
  <si>
    <t xml:space="preserve">True      </t>
    <phoneticPr fontId="1" type="noConversion"/>
  </si>
  <si>
    <t>Ratio</t>
    <phoneticPr fontId="1" type="noConversion"/>
  </si>
  <si>
    <t xml:space="preserve">True    </t>
    <phoneticPr fontId="1" type="noConversion"/>
  </si>
  <si>
    <t xml:space="preserve">False    </t>
    <phoneticPr fontId="1" type="noConversion"/>
  </si>
  <si>
    <t xml:space="preserve">True     </t>
    <phoneticPr fontId="1" type="noConversion"/>
  </si>
  <si>
    <t xml:space="preserve">False                  </t>
    <phoneticPr fontId="1" type="noConversion"/>
  </si>
  <si>
    <t xml:space="preserve">True                     </t>
    <phoneticPr fontId="1" type="noConversion"/>
  </si>
  <si>
    <t>48h-96h</t>
    <phoneticPr fontId="1" type="noConversion"/>
  </si>
  <si>
    <t>96h-144h</t>
    <phoneticPr fontId="1" type="noConversion"/>
  </si>
  <si>
    <t>Prepare all the DNA according to the experiment DNA sample and Calibration DNA sample sheet</t>
    <phoneticPr fontId="1" type="noConversion"/>
  </si>
  <si>
    <t>Plate another 24 wells in 96 well plate by dilute the 1.5ml/15ml cell sustansion in 1:2 ratio</t>
    <phoneticPr fontId="1" type="noConversion"/>
  </si>
  <si>
    <t>Day 8</t>
    <phoneticPr fontId="1" type="noConversion"/>
  </si>
  <si>
    <t>Cell seeding</t>
    <phoneticPr fontId="1" type="noConversion"/>
  </si>
  <si>
    <t>ng/well</t>
  </si>
  <si>
    <t>125ng</t>
  </si>
  <si>
    <t>replicates</t>
  </si>
  <si>
    <t>Plasmid Description</t>
  </si>
  <si>
    <t>pBW361</t>
  </si>
  <si>
    <t>pKK202(pCAG-TRUE-GFP)</t>
  </si>
  <si>
    <t>NA</t>
  </si>
  <si>
    <t>CAG-EBFP</t>
  </si>
  <si>
    <t>BLANK (Cag-FALSE pKK203)</t>
  </si>
  <si>
    <t>DNA ul</t>
  </si>
  <si>
    <t>NaCl ul</t>
  </si>
  <si>
    <t>Total ul</t>
  </si>
  <si>
    <t>Volume/replicates</t>
  </si>
  <si>
    <t>Day3</t>
  </si>
  <si>
    <t>168h</t>
  </si>
  <si>
    <t>conc(ng/ul)</t>
  </si>
  <si>
    <t>sum</t>
  </si>
  <si>
    <t>Volume</t>
  </si>
  <si>
    <t>Day6</t>
  </si>
  <si>
    <t>96h</t>
  </si>
  <si>
    <t>Day8</t>
  </si>
  <si>
    <t>48h</t>
  </si>
  <si>
    <t>Day10</t>
  </si>
  <si>
    <t>12h</t>
  </si>
  <si>
    <t>green</t>
  </si>
  <si>
    <t>blue</t>
  </si>
  <si>
    <t>Blank</t>
  </si>
  <si>
    <t>6h</t>
  </si>
  <si>
    <t>168h TF(Transfection)</t>
    <phoneticPr fontId="1" type="noConversion"/>
  </si>
  <si>
    <t>T</t>
    <phoneticPr fontId="1" type="noConversion"/>
  </si>
  <si>
    <t>24 well</t>
    <phoneticPr fontId="1" type="noConversion"/>
  </si>
  <si>
    <t>96 well</t>
    <phoneticPr fontId="1" type="noConversion"/>
  </si>
  <si>
    <t>12h</t>
    <phoneticPr fontId="1" type="noConversion"/>
  </si>
  <si>
    <t>48h</t>
    <phoneticPr fontId="1" type="noConversion"/>
  </si>
  <si>
    <t>96h</t>
    <phoneticPr fontId="1" type="noConversion"/>
  </si>
  <si>
    <t>144h</t>
    <phoneticPr fontId="1" type="noConversion"/>
  </si>
  <si>
    <t>Multi instant transfection in 12 h</t>
    <phoneticPr fontId="1" type="noConversion"/>
  </si>
  <si>
    <t>the 3 replicated are mixed to each other by half in each well</t>
    <phoneticPr fontId="1" type="noConversion"/>
  </si>
  <si>
    <t>No sample here, excluded for the possible contamination</t>
    <phoneticPr fontId="1" type="noConversion"/>
  </si>
  <si>
    <t>Culture in 96 well plate</t>
    <phoneticPr fontId="1" type="noConversion"/>
  </si>
  <si>
    <t>Culture in 24 well plate</t>
    <phoneticPr fontId="1" type="noConversion"/>
  </si>
  <si>
    <t>Conclusion:</t>
    <phoneticPr fontId="1" type="noConversion"/>
  </si>
  <si>
    <t>In multi group, the experssion level of Blue is 10 times lower thant the green and the single blue</t>
    <phoneticPr fontId="1" type="noConversion"/>
  </si>
  <si>
    <t>In multi group, the plasmids without SV40 ori dilute quicker than that with the SV40 ori</t>
    <phoneticPr fontId="1" type="noConversion"/>
  </si>
  <si>
    <t>Double peaks observed in 144 hrs group contining SV40 ori, as well as the 96h in that without SV40 ori</t>
    <phoneticPr fontId="1" type="noConversion"/>
  </si>
  <si>
    <t>h</t>
    <phoneticPr fontId="1" type="noConversion"/>
  </si>
  <si>
    <t>Filename</t>
    <phoneticPr fontId="1" type="noConversion"/>
  </si>
  <si>
    <t>Blue</t>
    <phoneticPr fontId="1" type="noConversion"/>
  </si>
  <si>
    <t>abbri</t>
    <phoneticPr fontId="1" type="noConversion"/>
  </si>
  <si>
    <t>sample</t>
    <phoneticPr fontId="1" type="noConversion"/>
  </si>
  <si>
    <t>rate</t>
    <phoneticPr fontId="1" type="noConversion"/>
  </si>
  <si>
    <t>Green</t>
    <phoneticPr fontId="1" type="noConversion"/>
  </si>
  <si>
    <t>12h multi</t>
    <phoneticPr fontId="1" type="noConversion"/>
  </si>
  <si>
    <t>12h T</t>
    <phoneticPr fontId="1" type="noConversion"/>
  </si>
  <si>
    <t>48h-multi</t>
    <phoneticPr fontId="1" type="noConversion"/>
  </si>
  <si>
    <t>96h-multi-96 well</t>
    <phoneticPr fontId="1" type="noConversion"/>
  </si>
  <si>
    <t>96-48</t>
    <phoneticPr fontId="1" type="noConversion"/>
  </si>
  <si>
    <t>96h-multi-24 well</t>
    <phoneticPr fontId="1" type="noConversion"/>
  </si>
  <si>
    <t>144h-multi-24well</t>
  </si>
  <si>
    <t>144-96</t>
    <phoneticPr fontId="1" type="noConversion"/>
  </si>
  <si>
    <t>12h-Green</t>
  </si>
  <si>
    <t>48h-Green</t>
  </si>
  <si>
    <t>96h-Green-96well</t>
  </si>
  <si>
    <t>96-48</t>
  </si>
  <si>
    <t>96h-Green-24well</t>
  </si>
  <si>
    <t>144h-Green-24well</t>
  </si>
  <si>
    <t>144-96</t>
  </si>
  <si>
    <t>12h-Blue</t>
  </si>
  <si>
    <t>48h-Blue</t>
  </si>
  <si>
    <t>96h-Blue-96well</t>
  </si>
  <si>
    <t>96-48</t>
    <phoneticPr fontId="1" type="noConversion"/>
  </si>
  <si>
    <t>96h-Blue-24well</t>
  </si>
  <si>
    <t>144h-Blue-24well</t>
  </si>
  <si>
    <t>144-96</t>
    <phoneticPr fontId="1" type="noConversion"/>
  </si>
  <si>
    <t>12h-Blank</t>
  </si>
  <si>
    <t>48h-Blank</t>
  </si>
  <si>
    <t>96h-Blank-96well</t>
  </si>
  <si>
    <t>96h-Blank-24well</t>
  </si>
  <si>
    <t>144h-Blank-24well</t>
  </si>
  <si>
    <t>48-96 multi blue</t>
    <phoneticPr fontId="1" type="noConversion"/>
  </si>
  <si>
    <t>96-144 multi blue</t>
    <phoneticPr fontId="1" type="noConversion"/>
  </si>
  <si>
    <t>48-96 single blue</t>
    <phoneticPr fontId="1" type="noConversion"/>
  </si>
  <si>
    <t xml:space="preserve">96-144 single blue
</t>
    <phoneticPr fontId="1" type="noConversion"/>
  </si>
  <si>
    <t>48-96 multi green</t>
    <phoneticPr fontId="1" type="noConversion"/>
  </si>
  <si>
    <t>96-144 multi green</t>
    <phoneticPr fontId="1" type="noConversion"/>
  </si>
  <si>
    <t>48-96 single green</t>
    <phoneticPr fontId="1" type="noConversion"/>
  </si>
  <si>
    <t xml:space="preserve">96-144 single green
</t>
    <phoneticPr fontId="1" type="noConversion"/>
  </si>
  <si>
    <t>dilution rate</t>
    <phoneticPr fontId="1" type="noConversion"/>
  </si>
  <si>
    <t>Sample number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</si>
</sst>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1"/>
      <color theme="1"/>
      <name val="宋体"/>
      <family val="2"/>
      <charset val="134"/>
      <scheme val="minor"/>
    </font>
    <font>
      <sz val="9"/>
      <name val="宋体"/>
      <family val="2"/>
      <charset val="134"/>
      <scheme val="minor"/>
    </font>
    <font>
      <sz val="12"/>
      <color theme="1"/>
      <name val="宋体"/>
      <family val="2"/>
      <scheme val="minor"/>
    </font>
    <font>
      <sz val="11"/>
      <color theme="1"/>
      <name val="宋体"/>
      <family val="2"/>
      <scheme val="minor"/>
    </font>
    <font>
      <b/>
      <sz val="12"/>
      <color theme="1"/>
      <name val="宋体"/>
      <family val="2"/>
      <scheme val="minor"/>
    </font>
    <font>
      <b/>
      <sz val="14"/>
      <color theme="1"/>
      <name val="宋体"/>
      <family val="2"/>
      <scheme val="minor"/>
    </font>
    <font>
      <b/>
      <sz val="11"/>
      <color theme="1"/>
      <name val="宋体"/>
      <family val="2"/>
      <scheme val="minor"/>
    </font>
    <font>
      <b/>
      <sz val="12"/>
      <name val="宋体"/>
      <family val="2"/>
      <scheme val="minor"/>
    </font>
    <font>
      <sz val="11"/>
      <name val="宋体"/>
      <family val="2"/>
      <scheme val="minor"/>
    </font>
    <font>
      <b/>
      <sz val="12"/>
      <color rgb="FF7030A0"/>
      <name val="宋体"/>
      <family val="2"/>
      <scheme val="minor"/>
    </font>
    <font>
      <b/>
      <sz val="16"/>
      <color theme="1"/>
      <name val="宋体"/>
      <family val="2"/>
      <scheme val="minor"/>
    </font>
    <font>
      <b/>
      <sz val="14"/>
      <name val="宋体"/>
      <family val="2"/>
      <scheme val="minor"/>
    </font>
    <font>
      <sz val="12"/>
      <name val="宋体"/>
      <family val="2"/>
      <scheme val="minor"/>
    </font>
    <font>
      <b/>
      <sz val="11"/>
      <name val="宋体"/>
      <family val="2"/>
      <scheme val="minor"/>
    </font>
    <font>
      <sz val="12"/>
      <color rgb="FFFF0000"/>
      <name val="Calibri"/>
      <family val="2"/>
    </font>
    <font>
      <sz val="11"/>
      <color rgb="FF008000"/>
      <name val="宋体"/>
      <family val="2"/>
      <scheme val="minor"/>
    </font>
    <font>
      <sz val="11"/>
      <color rgb="FFFF0000"/>
      <name val="宋体"/>
      <family val="2"/>
      <scheme val="minor"/>
    </font>
    <font>
      <sz val="11"/>
      <color rgb="FFE67E00"/>
      <name val="宋体"/>
      <family val="2"/>
      <scheme val="minor"/>
    </font>
    <font>
      <sz val="12"/>
      <color theme="1"/>
      <name val="Arial"/>
      <family val="2"/>
    </font>
    <font>
      <b/>
      <sz val="12"/>
      <color theme="1"/>
      <name val="Arial"/>
      <family val="2"/>
    </font>
    <font>
      <sz val="12"/>
      <color theme="1"/>
      <name val="Wingdings"/>
      <charset val="2"/>
    </font>
    <font>
      <b/>
      <sz val="12"/>
      <color theme="0" tint="-0.499984740745262"/>
      <name val="Arial"/>
      <family val="2"/>
    </font>
    <font>
      <b/>
      <sz val="12"/>
      <color rgb="FF0070C0"/>
      <name val="Arial"/>
      <family val="2"/>
    </font>
    <font>
      <u/>
      <sz val="12"/>
      <color theme="10"/>
      <name val="宋体"/>
      <family val="2"/>
      <scheme val="minor"/>
    </font>
    <font>
      <sz val="9"/>
      <name val="宋体"/>
      <family val="3"/>
      <charset val="134"/>
      <scheme val="minor"/>
    </font>
    <font>
      <sz val="12"/>
      <color theme="0"/>
      <name val="Arial"/>
      <family val="2"/>
    </font>
    <font>
      <b/>
      <sz val="12"/>
      <color theme="1"/>
      <name val="宋体"/>
      <family val="3"/>
      <charset val="134"/>
      <scheme val="minor"/>
    </font>
    <font>
      <sz val="12"/>
      <name val="Arial"/>
      <family val="2"/>
    </font>
    <font>
      <b/>
      <sz val="12"/>
      <color theme="1"/>
      <name val="Arial "/>
      <charset val="134"/>
    </font>
    <font>
      <sz val="11"/>
      <color theme="1"/>
      <name val="宋体"/>
      <family val="2"/>
      <charset val="134"/>
      <scheme val="minor"/>
    </font>
    <font>
      <sz val="11"/>
      <color theme="0"/>
      <name val="宋体"/>
      <family val="2"/>
      <charset val="134"/>
      <scheme val="minor"/>
    </font>
    <font>
      <sz val="11"/>
      <color rgb="FF9C0006"/>
      <name val="宋体"/>
      <family val="2"/>
      <charset val="134"/>
      <scheme val="minor"/>
    </font>
    <font>
      <sz val="11"/>
      <color rgb="FFFF0000"/>
      <name val="宋体"/>
      <family val="2"/>
      <charset val="134"/>
      <scheme val="minor"/>
    </font>
    <font>
      <sz val="11"/>
      <color rgb="FF006100"/>
      <name val="宋体"/>
      <family val="2"/>
      <charset val="134"/>
      <scheme val="minor"/>
    </font>
    <font>
      <sz val="11"/>
      <color theme="1"/>
      <name val="Arial"/>
      <family val="2"/>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FFC7CE"/>
      </patternFill>
    </fill>
    <fill>
      <patternFill patternType="solid">
        <fgColor rgb="FFC6EFCE"/>
      </patternFill>
    </fill>
  </fills>
  <borders count="6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thin">
        <color auto="1"/>
      </right>
      <top style="thin">
        <color auto="1"/>
      </top>
      <bottom/>
      <diagonal/>
    </border>
    <border>
      <left/>
      <right style="medium">
        <color indexed="64"/>
      </right>
      <top/>
      <bottom/>
      <diagonal/>
    </border>
    <border>
      <left/>
      <right/>
      <top style="thick">
        <color auto="1"/>
      </top>
      <bottom/>
      <diagonal/>
    </border>
    <border>
      <left/>
      <right style="thin">
        <color auto="1"/>
      </right>
      <top style="thin">
        <color auto="1"/>
      </top>
      <bottom/>
      <diagonal/>
    </border>
    <border>
      <left/>
      <right style="thin">
        <color auto="1"/>
      </right>
      <top/>
      <bottom/>
      <diagonal/>
    </border>
    <border>
      <left style="thin">
        <color auto="1"/>
      </left>
      <right style="thick">
        <color auto="1"/>
      </right>
      <top style="thin">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s>
  <cellStyleXfs count="10">
    <xf numFmtId="0" fontId="0" fillId="0" borderId="0">
      <alignment vertical="center"/>
    </xf>
    <xf numFmtId="0" fontId="2" fillId="0" borderId="0"/>
    <xf numFmtId="0" fontId="23" fillId="0" borderId="0" applyNumberFormat="0" applyFill="0" applyBorder="0" applyAlignment="0" applyProtection="0"/>
    <xf numFmtId="0" fontId="18" fillId="0" borderId="0">
      <alignment horizontal="center" vertical="center" wrapText="1"/>
    </xf>
    <xf numFmtId="0" fontId="30"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3" fillId="15" borderId="0" applyNumberFormat="0" applyBorder="0" applyAlignment="0" applyProtection="0">
      <alignment vertical="center"/>
    </xf>
  </cellStyleXfs>
  <cellXfs count="305">
    <xf numFmtId="0" fontId="0" fillId="0" borderId="0" xfId="0">
      <alignment vertical="center"/>
    </xf>
    <xf numFmtId="0" fontId="26" fillId="0" borderId="0" xfId="1" applyFont="1" applyAlignment="1"/>
    <xf numFmtId="0" fontId="2" fillId="0" borderId="0" xfId="1"/>
    <xf numFmtId="0" fontId="2" fillId="0" borderId="0" xfId="1" applyFont="1"/>
    <xf numFmtId="0" fontId="11" fillId="0" borderId="0" xfId="1" applyFont="1" applyFill="1" applyBorder="1" applyAlignment="1"/>
    <xf numFmtId="0" fontId="2" fillId="0" borderId="5" xfId="1" applyFont="1" applyBorder="1" applyAlignment="1">
      <alignment horizontal="center" vertical="center"/>
    </xf>
    <xf numFmtId="0" fontId="2" fillId="0" borderId="16" xfId="1" applyFont="1" applyBorder="1" applyAlignment="1">
      <alignment horizontal="center" vertical="center"/>
    </xf>
    <xf numFmtId="0" fontId="2" fillId="0" borderId="5" xfId="1" applyFont="1" applyBorder="1" applyAlignment="1">
      <alignment horizontal="center" vertical="center" wrapText="1"/>
    </xf>
    <xf numFmtId="0" fontId="4" fillId="0" borderId="0" xfId="1" applyFont="1" applyFill="1" applyBorder="1" applyAlignment="1">
      <alignment horizontal="center" vertical="center"/>
    </xf>
    <xf numFmtId="0" fontId="2" fillId="0" borderId="0" xfId="1" applyFont="1" applyFill="1" applyBorder="1"/>
    <xf numFmtId="0" fontId="4" fillId="0" borderId="5" xfId="1" applyFont="1" applyBorder="1" applyAlignment="1">
      <alignment horizontal="center" vertical="center"/>
    </xf>
    <xf numFmtId="0" fontId="10" fillId="0" borderId="0" xfId="1" applyFont="1" applyFill="1" applyBorder="1" applyAlignment="1">
      <alignment vertical="center"/>
    </xf>
    <xf numFmtId="0" fontId="2" fillId="0" borderId="0" xfId="1" applyFont="1" applyBorder="1" applyAlignment="1">
      <alignment vertical="center" wrapText="1"/>
    </xf>
    <xf numFmtId="0" fontId="7" fillId="2" borderId="5" xfId="1" applyFont="1" applyFill="1" applyBorder="1" applyAlignment="1">
      <alignment horizontal="center" vertical="center" wrapText="1"/>
    </xf>
    <xf numFmtId="0" fontId="2" fillId="0" borderId="13" xfId="1" applyFont="1" applyBorder="1" applyAlignment="1">
      <alignment horizontal="center" vertical="center"/>
    </xf>
    <xf numFmtId="0" fontId="2" fillId="0" borderId="15" xfId="1" applyFont="1" applyBorder="1" applyAlignment="1">
      <alignment horizontal="center" vertical="center"/>
    </xf>
    <xf numFmtId="0" fontId="2" fillId="0" borderId="0" xfId="1" applyFont="1" applyAlignment="1">
      <alignment vertical="center"/>
    </xf>
    <xf numFmtId="2" fontId="2" fillId="0" borderId="0" xfId="1" applyNumberFormat="1" applyFont="1" applyAlignment="1">
      <alignment vertical="center"/>
    </xf>
    <xf numFmtId="0" fontId="2" fillId="0" borderId="0" xfId="1" applyFont="1" applyFill="1" applyBorder="1" applyAlignment="1">
      <alignment horizontal="left" vertical="center" wrapText="1"/>
    </xf>
    <xf numFmtId="0" fontId="4" fillId="0" borderId="0" xfId="1" applyFont="1" applyFill="1" applyBorder="1" applyAlignment="1">
      <alignment vertical="center"/>
    </xf>
    <xf numFmtId="0" fontId="4" fillId="2" borderId="14" xfId="1" applyFont="1" applyFill="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wrapText="1"/>
    </xf>
    <xf numFmtId="49" fontId="2" fillId="0" borderId="5" xfId="1" applyNumberFormat="1" applyFont="1" applyBorder="1" applyAlignment="1">
      <alignment horizontal="center" vertical="center"/>
    </xf>
    <xf numFmtId="0" fontId="2" fillId="0" borderId="0" xfId="1" applyFont="1" applyBorder="1" applyAlignment="1">
      <alignment horizontal="center" vertical="center"/>
    </xf>
    <xf numFmtId="0" fontId="13" fillId="0" borderId="23" xfId="1" applyFont="1" applyFill="1" applyBorder="1" applyAlignment="1">
      <alignment horizontal="center" vertical="center" wrapText="1"/>
    </xf>
    <xf numFmtId="0" fontId="4" fillId="0" borderId="13" xfId="1" applyFont="1" applyFill="1" applyBorder="1" applyAlignment="1">
      <alignment horizontal="center" vertical="center"/>
    </xf>
    <xf numFmtId="0" fontId="2" fillId="4" borderId="5" xfId="1" applyFont="1" applyFill="1" applyBorder="1" applyAlignment="1">
      <alignment horizontal="center" vertical="center"/>
    </xf>
    <xf numFmtId="0" fontId="2" fillId="0" borderId="5" xfId="1" applyFont="1" applyFill="1" applyBorder="1" applyAlignment="1">
      <alignment horizontal="center" vertical="center"/>
    </xf>
    <xf numFmtId="0" fontId="2" fillId="0" borderId="5" xfId="1" applyFont="1" applyBorder="1" applyAlignment="1">
      <alignment horizontal="center" vertical="center" wrapText="1" shrinkToFit="1"/>
    </xf>
    <xf numFmtId="0" fontId="2" fillId="8" borderId="14" xfId="1" applyFont="1" applyFill="1" applyBorder="1" applyAlignment="1">
      <alignment horizontal="center" vertical="center"/>
    </xf>
    <xf numFmtId="0" fontId="13" fillId="0" borderId="25" xfId="1" applyFont="1" applyFill="1" applyBorder="1" applyAlignment="1">
      <alignment horizontal="center" vertical="center" wrapText="1"/>
    </xf>
    <xf numFmtId="0" fontId="12" fillId="0" borderId="0" xfId="1" applyFont="1" applyBorder="1" applyAlignment="1">
      <alignment horizontal="center" vertical="center" wrapText="1"/>
    </xf>
    <xf numFmtId="0" fontId="13" fillId="7" borderId="23" xfId="1" applyFont="1" applyFill="1" applyBorder="1" applyAlignment="1">
      <alignment horizontal="center" vertical="center"/>
    </xf>
    <xf numFmtId="0" fontId="8" fillId="7" borderId="24" xfId="1" applyFont="1" applyFill="1" applyBorder="1" applyAlignment="1">
      <alignment horizontal="center" vertical="center" wrapText="1"/>
    </xf>
    <xf numFmtId="49" fontId="5" fillId="5" borderId="24" xfId="1" applyNumberFormat="1" applyFont="1" applyFill="1" applyBorder="1" applyAlignment="1">
      <alignment horizontal="center" vertical="center" wrapText="1"/>
    </xf>
    <xf numFmtId="49" fontId="5" fillId="5" borderId="23" xfId="1" applyNumberFormat="1" applyFont="1" applyFill="1" applyBorder="1" applyAlignment="1">
      <alignment horizontal="center" vertical="center" wrapText="1"/>
    </xf>
    <xf numFmtId="49" fontId="2" fillId="0" borderId="16" xfId="1" applyNumberFormat="1" applyFont="1" applyBorder="1" applyAlignment="1">
      <alignment horizontal="center" vertical="center"/>
    </xf>
    <xf numFmtId="49" fontId="2" fillId="0" borderId="0" xfId="1" applyNumberFormat="1" applyFont="1" applyAlignment="1">
      <alignment vertical="center"/>
    </xf>
    <xf numFmtId="49" fontId="2" fillId="0" borderId="0" xfId="1" applyNumberFormat="1" applyFont="1" applyFill="1" applyBorder="1" applyAlignment="1">
      <alignment horizontal="left" vertical="center" wrapText="1"/>
    </xf>
    <xf numFmtId="49" fontId="2" fillId="0" borderId="0" xfId="1" applyNumberFormat="1" applyFont="1" applyBorder="1" applyAlignment="1">
      <alignment horizontal="center" vertical="center"/>
    </xf>
    <xf numFmtId="0" fontId="6" fillId="0" borderId="2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8" fillId="4" borderId="16" xfId="1" applyFont="1" applyFill="1" applyBorder="1" applyAlignment="1">
      <alignment horizontal="center" vertical="center" wrapText="1"/>
    </xf>
    <xf numFmtId="0" fontId="8" fillId="4" borderId="17" xfId="1" applyFont="1" applyFill="1" applyBorder="1" applyAlignment="1">
      <alignment horizontal="center" vertical="center" wrapText="1"/>
    </xf>
    <xf numFmtId="0" fontId="2" fillId="0" borderId="0" xfId="1" applyNumberFormat="1" applyFont="1" applyAlignment="1">
      <alignment vertical="center"/>
    </xf>
    <xf numFmtId="0" fontId="2" fillId="0" borderId="0" xfId="1" applyNumberFormat="1" applyFont="1" applyFill="1" applyBorder="1" applyAlignment="1">
      <alignment horizontal="left" vertical="center" wrapText="1"/>
    </xf>
    <xf numFmtId="0" fontId="4" fillId="4" borderId="13" xfId="1" applyNumberFormat="1" applyFont="1" applyFill="1" applyBorder="1" applyAlignment="1">
      <alignment horizontal="center" vertical="center"/>
    </xf>
    <xf numFmtId="0" fontId="4" fillId="2" borderId="13" xfId="1" applyNumberFormat="1" applyFont="1" applyFill="1" applyBorder="1" applyAlignment="1">
      <alignment horizontal="center" vertical="center"/>
    </xf>
    <xf numFmtId="0" fontId="12" fillId="0" borderId="13" xfId="1" applyNumberFormat="1" applyFont="1" applyBorder="1" applyAlignment="1">
      <alignment horizontal="center" vertical="center"/>
    </xf>
    <xf numFmtId="0" fontId="12" fillId="0" borderId="15" xfId="1" applyNumberFormat="1" applyFont="1" applyBorder="1" applyAlignment="1">
      <alignment horizontal="center" vertical="center"/>
    </xf>
    <xf numFmtId="0" fontId="4" fillId="0" borderId="0" xfId="1" applyNumberFormat="1" applyFont="1" applyBorder="1" applyAlignment="1">
      <alignment vertical="center"/>
    </xf>
    <xf numFmtId="0" fontId="12" fillId="0" borderId="0" xfId="1" applyNumberFormat="1" applyFont="1" applyBorder="1" applyAlignment="1">
      <alignment horizontal="center" vertical="center"/>
    </xf>
    <xf numFmtId="0" fontId="4" fillId="0" borderId="31" xfId="1" applyFont="1" applyFill="1" applyBorder="1" applyAlignment="1">
      <alignment horizontal="center" vertical="center"/>
    </xf>
    <xf numFmtId="0" fontId="2" fillId="4" borderId="29" xfId="1" applyFont="1" applyFill="1" applyBorder="1" applyAlignment="1">
      <alignment horizontal="center" vertical="center"/>
    </xf>
    <xf numFmtId="0" fontId="2" fillId="0" borderId="29" xfId="1" applyFont="1" applyFill="1" applyBorder="1" applyAlignment="1">
      <alignment horizontal="center" vertical="center"/>
    </xf>
    <xf numFmtId="0" fontId="6" fillId="7" borderId="10" xfId="1" applyFont="1" applyFill="1" applyBorder="1" applyAlignment="1">
      <alignment horizontal="center" vertical="center"/>
    </xf>
    <xf numFmtId="0" fontId="15" fillId="0" borderId="0" xfId="1" applyFont="1"/>
    <xf numFmtId="0" fontId="16" fillId="0" borderId="0" xfId="1" applyFont="1"/>
    <xf numFmtId="0" fontId="17" fillId="0" borderId="0" xfId="1" applyFont="1"/>
    <xf numFmtId="0" fontId="8" fillId="7" borderId="23"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13" fillId="7" borderId="23" xfId="1" applyFont="1" applyFill="1" applyBorder="1" applyAlignment="1">
      <alignment horizontal="center" vertical="center" wrapText="1"/>
    </xf>
    <xf numFmtId="0" fontId="8" fillId="7" borderId="25" xfId="1" applyFont="1" applyFill="1" applyBorder="1" applyAlignment="1">
      <alignment horizontal="center" vertical="center" wrapText="1"/>
    </xf>
    <xf numFmtId="0" fontId="21" fillId="3" borderId="48" xfId="1" applyFont="1" applyFill="1" applyBorder="1"/>
    <xf numFmtId="16" fontId="18" fillId="4" borderId="5" xfId="1" applyNumberFormat="1" applyFont="1" applyFill="1" applyBorder="1"/>
    <xf numFmtId="0" fontId="21" fillId="3" borderId="36" xfId="1" applyFont="1" applyFill="1" applyBorder="1"/>
    <xf numFmtId="18" fontId="18" fillId="4" borderId="5" xfId="1" applyNumberFormat="1" applyFont="1" applyFill="1" applyBorder="1"/>
    <xf numFmtId="0" fontId="21" fillId="3" borderId="35" xfId="1" applyFont="1" applyFill="1" applyBorder="1"/>
    <xf numFmtId="0" fontId="18" fillId="4" borderId="5" xfId="1" applyFont="1" applyFill="1" applyBorder="1"/>
    <xf numFmtId="0" fontId="21" fillId="0" borderId="0" xfId="1" applyFont="1" applyFill="1" applyBorder="1"/>
    <xf numFmtId="0" fontId="19" fillId="0" borderId="0" xfId="1" applyFont="1" applyFill="1" applyBorder="1"/>
    <xf numFmtId="0" fontId="18" fillId="0" borderId="0" xfId="1" applyFont="1"/>
    <xf numFmtId="0" fontId="22" fillId="0" borderId="13" xfId="1" applyFont="1" applyBorder="1" applyAlignment="1">
      <alignment horizontal="center" vertical="center"/>
    </xf>
    <xf numFmtId="0" fontId="2" fillId="0" borderId="49" xfId="1" applyFont="1" applyBorder="1" applyAlignment="1">
      <alignment horizontal="center" vertical="center"/>
    </xf>
    <xf numFmtId="49" fontId="2" fillId="0" borderId="47" xfId="1" applyNumberFormat="1" applyFont="1" applyBorder="1" applyAlignment="1">
      <alignment horizontal="center" vertical="center"/>
    </xf>
    <xf numFmtId="0" fontId="2" fillId="0" borderId="47" xfId="1" applyFont="1" applyBorder="1" applyAlignment="1">
      <alignment horizontal="center" vertical="center"/>
    </xf>
    <xf numFmtId="0" fontId="2" fillId="0" borderId="47" xfId="1" applyFont="1" applyBorder="1" applyAlignment="1">
      <alignment horizontal="center" vertical="center" wrapText="1"/>
    </xf>
    <xf numFmtId="0" fontId="2" fillId="0" borderId="16" xfId="1" applyFont="1" applyBorder="1" applyAlignment="1">
      <alignment horizontal="center" vertical="center" wrapText="1"/>
    </xf>
    <xf numFmtId="0" fontId="2" fillId="0" borderId="0" xfId="1" applyFont="1" applyBorder="1" applyAlignment="1">
      <alignment horizontal="center" vertical="center" wrapText="1"/>
    </xf>
    <xf numFmtId="0" fontId="3" fillId="4" borderId="16" xfId="1" applyFont="1" applyFill="1" applyBorder="1" applyAlignment="1">
      <alignment horizontal="center" vertical="center" wrapText="1"/>
    </xf>
    <xf numFmtId="0" fontId="2" fillId="4" borderId="5" xfId="1" quotePrefix="1" applyFont="1" applyFill="1" applyBorder="1" applyAlignment="1">
      <alignment horizontal="center" vertical="center"/>
    </xf>
    <xf numFmtId="0" fontId="4" fillId="0" borderId="47" xfId="1" applyFont="1" applyBorder="1" applyAlignment="1">
      <alignment horizontal="center" vertical="center"/>
    </xf>
    <xf numFmtId="0" fontId="4" fillId="0" borderId="49" xfId="1" applyFont="1" applyFill="1" applyBorder="1" applyAlignment="1">
      <alignment horizontal="center" vertical="center"/>
    </xf>
    <xf numFmtId="0" fontId="2" fillId="4" borderId="20" xfId="1" applyFont="1" applyFill="1" applyBorder="1" applyAlignment="1">
      <alignment horizontal="center" vertical="center"/>
    </xf>
    <xf numFmtId="0" fontId="4" fillId="0" borderId="24" xfId="1" applyFont="1" applyFill="1" applyBorder="1" applyAlignment="1">
      <alignment horizontal="center" vertical="center"/>
    </xf>
    <xf numFmtId="0" fontId="2" fillId="4" borderId="16" xfId="1" applyFont="1" applyFill="1" applyBorder="1" applyAlignment="1">
      <alignment horizontal="center" vertical="center"/>
    </xf>
    <xf numFmtId="0" fontId="2" fillId="4" borderId="16" xfId="1" quotePrefix="1" applyFont="1" applyFill="1" applyBorder="1" applyAlignment="1">
      <alignment horizontal="center" vertical="center"/>
    </xf>
    <xf numFmtId="0" fontId="2" fillId="0" borderId="16" xfId="1" applyFont="1" applyFill="1" applyBorder="1" applyAlignment="1">
      <alignment horizontal="center" vertical="center"/>
    </xf>
    <xf numFmtId="0" fontId="2" fillId="0" borderId="16" xfId="1" applyFont="1" applyBorder="1" applyAlignment="1">
      <alignment horizontal="center" vertical="center" wrapText="1" shrinkToFit="1"/>
    </xf>
    <xf numFmtId="0" fontId="2" fillId="8" borderId="17" xfId="1" applyFont="1" applyFill="1" applyBorder="1" applyAlignment="1">
      <alignment horizontal="center" vertical="center"/>
    </xf>
    <xf numFmtId="0" fontId="3" fillId="7" borderId="11" xfId="1" applyFont="1" applyFill="1" applyBorder="1" applyAlignment="1">
      <alignment horizontal="center" vertical="center" wrapText="1"/>
    </xf>
    <xf numFmtId="49" fontId="5" fillId="5" borderId="50" xfId="1" applyNumberFormat="1" applyFont="1" applyFill="1" applyBorder="1" applyAlignment="1">
      <alignment horizontal="center" vertical="center" wrapText="1"/>
    </xf>
    <xf numFmtId="0" fontId="3" fillId="0" borderId="0" xfId="1" applyFont="1" applyFill="1" applyBorder="1" applyAlignment="1">
      <alignment horizontal="center" vertical="center"/>
    </xf>
    <xf numFmtId="0" fontId="2" fillId="0" borderId="21" xfId="1" applyFont="1" applyBorder="1"/>
    <xf numFmtId="0" fontId="3" fillId="7" borderId="12" xfId="1" applyFont="1" applyFill="1" applyBorder="1" applyAlignment="1">
      <alignment horizontal="center" vertical="center" wrapText="1"/>
    </xf>
    <xf numFmtId="0" fontId="18" fillId="0" borderId="0" xfId="1" applyFont="1" applyBorder="1" applyAlignment="1">
      <alignment horizontal="center" vertical="center" wrapText="1"/>
    </xf>
    <xf numFmtId="0" fontId="18" fillId="0" borderId="3" xfId="1" applyFont="1" applyBorder="1" applyAlignment="1">
      <alignment horizontal="center" vertical="center" wrapText="1"/>
    </xf>
    <xf numFmtId="0" fontId="18" fillId="0" borderId="5" xfId="1" applyFont="1" applyBorder="1" applyAlignment="1">
      <alignment horizontal="center" vertical="center" wrapText="1"/>
    </xf>
    <xf numFmtId="0" fontId="18" fillId="0" borderId="6" xfId="1" applyFont="1" applyBorder="1" applyAlignment="1">
      <alignment horizontal="center" vertical="center" wrapText="1"/>
    </xf>
    <xf numFmtId="0" fontId="18" fillId="0" borderId="9" xfId="1" applyFont="1" applyBorder="1" applyAlignment="1">
      <alignment horizontal="center" vertical="center" wrapText="1"/>
    </xf>
    <xf numFmtId="0" fontId="2" fillId="0" borderId="0" xfId="1" applyBorder="1"/>
    <xf numFmtId="0" fontId="18" fillId="0" borderId="1" xfId="1" applyFont="1" applyBorder="1" applyAlignment="1">
      <alignment horizontal="center" vertical="center" wrapText="1"/>
    </xf>
    <xf numFmtId="0" fontId="18" fillId="0" borderId="2" xfId="1" applyFont="1" applyBorder="1" applyAlignment="1">
      <alignment horizontal="center" vertical="center" wrapText="1"/>
    </xf>
    <xf numFmtId="0" fontId="2" fillId="0" borderId="8" xfId="1" applyBorder="1"/>
    <xf numFmtId="0" fontId="18" fillId="0" borderId="8" xfId="1" applyFont="1" applyBorder="1" applyAlignment="1">
      <alignment horizontal="center" vertical="center" wrapText="1"/>
    </xf>
    <xf numFmtId="0" fontId="18" fillId="6" borderId="0" xfId="1" applyFont="1" applyFill="1" applyBorder="1" applyAlignment="1">
      <alignment horizontal="center" wrapText="1"/>
    </xf>
    <xf numFmtId="0" fontId="18" fillId="6" borderId="0" xfId="1" applyFont="1" applyFill="1" applyBorder="1" applyAlignment="1">
      <alignment horizontal="center" vertical="center" wrapText="1"/>
    </xf>
    <xf numFmtId="0" fontId="19" fillId="0" borderId="0" xfId="1" applyFont="1" applyBorder="1" applyAlignment="1">
      <alignment horizontal="center" vertical="center" wrapText="1"/>
    </xf>
    <xf numFmtId="0" fontId="18" fillId="6" borderId="4" xfId="1" applyFont="1" applyFill="1" applyBorder="1" applyAlignment="1">
      <alignment horizontal="center" vertical="center" wrapText="1"/>
    </xf>
    <xf numFmtId="0" fontId="18" fillId="6" borderId="7" xfId="1" applyFont="1" applyFill="1" applyBorder="1" applyAlignment="1">
      <alignment horizontal="center" vertical="center" wrapText="1"/>
    </xf>
    <xf numFmtId="0" fontId="19" fillId="0" borderId="0" xfId="1" applyFont="1" applyBorder="1" applyAlignment="1">
      <alignment horizontal="right" vertical="center" wrapText="1"/>
    </xf>
    <xf numFmtId="0" fontId="4" fillId="2" borderId="5" xfId="1" applyFont="1" applyFill="1" applyBorder="1" applyAlignment="1">
      <alignment horizontal="center" vertical="center"/>
    </xf>
    <xf numFmtId="0" fontId="12" fillId="0" borderId="5" xfId="1" applyFont="1" applyBorder="1" applyAlignment="1">
      <alignment horizontal="center" vertical="center"/>
    </xf>
    <xf numFmtId="0" fontId="2" fillId="0" borderId="14" xfId="1" applyFont="1" applyBorder="1" applyAlignment="1">
      <alignment vertical="center"/>
    </xf>
    <xf numFmtId="0" fontId="9" fillId="0" borderId="14" xfId="1" applyFont="1" applyBorder="1" applyAlignment="1">
      <alignment horizontal="center" vertical="center"/>
    </xf>
    <xf numFmtId="0" fontId="12" fillId="0" borderId="16" xfId="1" applyFont="1" applyBorder="1" applyAlignment="1">
      <alignment horizontal="center" vertical="center" wrapText="1"/>
    </xf>
    <xf numFmtId="0" fontId="2" fillId="0" borderId="17" xfId="1" applyFont="1" applyBorder="1" applyAlignment="1">
      <alignment vertical="center"/>
    </xf>
    <xf numFmtId="0" fontId="4" fillId="0" borderId="14" xfId="1" applyFont="1" applyBorder="1" applyAlignment="1">
      <alignment vertical="center"/>
    </xf>
    <xf numFmtId="0" fontId="25" fillId="9" borderId="0" xfId="1" applyFont="1" applyFill="1" applyBorder="1" applyAlignment="1">
      <alignment horizontal="center" vertical="center" wrapText="1"/>
    </xf>
    <xf numFmtId="0" fontId="2" fillId="0" borderId="14" xfId="1" applyFont="1" applyBorder="1" applyAlignment="1">
      <alignment horizontal="center" vertical="center"/>
    </xf>
    <xf numFmtId="0" fontId="2" fillId="0" borderId="17" xfId="1" applyFont="1" applyBorder="1" applyAlignment="1">
      <alignment horizontal="center" vertical="center"/>
    </xf>
    <xf numFmtId="0" fontId="18" fillId="0" borderId="0" xfId="1" applyFont="1" applyAlignment="1">
      <alignment horizontal="center"/>
    </xf>
    <xf numFmtId="0" fontId="23" fillId="0" borderId="0" xfId="2"/>
    <xf numFmtId="0" fontId="18" fillId="0" borderId="0" xfId="1" applyFont="1" applyFill="1" applyBorder="1" applyAlignment="1">
      <alignment horizontal="center" vertical="center" wrapText="1"/>
    </xf>
    <xf numFmtId="0" fontId="27" fillId="6" borderId="0" xfId="1" applyFont="1" applyFill="1" applyBorder="1" applyAlignment="1">
      <alignment horizontal="center" wrapText="1"/>
    </xf>
    <xf numFmtId="0" fontId="2" fillId="0" borderId="0" xfId="1"/>
    <xf numFmtId="0" fontId="23" fillId="0" borderId="0" xfId="2"/>
    <xf numFmtId="0" fontId="18" fillId="0" borderId="47" xfId="1" applyFont="1" applyBorder="1" applyAlignment="1">
      <alignment horizontal="center" vertical="center" wrapText="1"/>
    </xf>
    <xf numFmtId="0" fontId="18" fillId="0" borderId="54" xfId="1" applyFont="1" applyBorder="1" applyAlignment="1">
      <alignment horizontal="center" vertical="center" wrapText="1"/>
    </xf>
    <xf numFmtId="0" fontId="28" fillId="0" borderId="0" xfId="1" applyFont="1" applyAlignment="1">
      <alignment horizontal="center"/>
    </xf>
    <xf numFmtId="0" fontId="2" fillId="0" borderId="44" xfId="1" applyFont="1" applyBorder="1" applyAlignment="1">
      <alignment horizontal="center" vertical="center"/>
    </xf>
    <xf numFmtId="0" fontId="18" fillId="6" borderId="0" xfId="0" applyFont="1" applyFill="1" applyBorder="1" applyAlignment="1">
      <alignment horizontal="center" wrapText="1"/>
    </xf>
    <xf numFmtId="0" fontId="12" fillId="0" borderId="49" xfId="1" applyNumberFormat="1" applyFont="1" applyBorder="1" applyAlignment="1">
      <alignment horizontal="center" vertical="center"/>
    </xf>
    <xf numFmtId="0" fontId="2" fillId="0" borderId="0" xfId="1" applyFont="1" applyAlignment="1">
      <alignment vertical="center"/>
    </xf>
    <xf numFmtId="0" fontId="2" fillId="0" borderId="0" xfId="1" applyFont="1" applyBorder="1" applyAlignment="1">
      <alignment horizontal="center" vertical="center"/>
    </xf>
    <xf numFmtId="49" fontId="2" fillId="0" borderId="0" xfId="1" applyNumberFormat="1" applyFont="1" applyBorder="1" applyAlignment="1">
      <alignment horizontal="center" vertical="center"/>
    </xf>
    <xf numFmtId="0" fontId="2" fillId="0" borderId="0" xfId="1" applyFont="1" applyBorder="1" applyAlignment="1">
      <alignment horizontal="center" vertical="center" wrapText="1"/>
    </xf>
    <xf numFmtId="0" fontId="2" fillId="4" borderId="5" xfId="1" quotePrefix="1" applyFont="1" applyFill="1" applyBorder="1" applyAlignment="1">
      <alignment horizontal="center" vertical="center"/>
    </xf>
    <xf numFmtId="0" fontId="18" fillId="6" borderId="4" xfId="1" applyFont="1" applyFill="1" applyBorder="1" applyAlignment="1">
      <alignment horizontal="center" vertical="center" wrapText="1"/>
    </xf>
    <xf numFmtId="0" fontId="12" fillId="0" borderId="5" xfId="1" applyFont="1" applyBorder="1" applyAlignment="1">
      <alignment horizontal="center" vertical="center"/>
    </xf>
    <xf numFmtId="0" fontId="4" fillId="0" borderId="5" xfId="1"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0" fillId="0" borderId="0" xfId="0">
      <alignment vertical="center"/>
    </xf>
    <xf numFmtId="0" fontId="2" fillId="0" borderId="0" xfId="1"/>
    <xf numFmtId="0" fontId="30" fillId="13" borderId="4" xfId="7" applyBorder="1" applyAlignment="1">
      <alignment horizontal="center" vertical="center"/>
    </xf>
    <xf numFmtId="0" fontId="30" fillId="10" borderId="8" xfId="4" applyBorder="1" applyAlignment="1">
      <alignment horizontal="center" vertical="center"/>
    </xf>
    <xf numFmtId="0" fontId="30" fillId="10" borderId="7" xfId="4" applyBorder="1" applyAlignment="1">
      <alignment horizontal="center" vertical="center"/>
    </xf>
    <xf numFmtId="0" fontId="0" fillId="0" borderId="0" xfId="0">
      <alignment vertical="center"/>
    </xf>
    <xf numFmtId="0" fontId="2" fillId="0" borderId="0" xfId="1" applyFont="1" applyAlignment="1">
      <alignment vertical="center"/>
    </xf>
    <xf numFmtId="0" fontId="21" fillId="3" borderId="48" xfId="1" applyFont="1" applyFill="1" applyBorder="1"/>
    <xf numFmtId="16" fontId="18" fillId="4" borderId="5" xfId="1" applyNumberFormat="1" applyFont="1" applyFill="1" applyBorder="1"/>
    <xf numFmtId="0" fontId="21" fillId="3" borderId="36" xfId="1" applyFont="1" applyFill="1" applyBorder="1"/>
    <xf numFmtId="18" fontId="18" fillId="4" borderId="5" xfId="1" applyNumberFormat="1" applyFont="1" applyFill="1" applyBorder="1"/>
    <xf numFmtId="18" fontId="18" fillId="4" borderId="47" xfId="1" applyNumberFormat="1" applyFont="1" applyFill="1" applyBorder="1"/>
    <xf numFmtId="0" fontId="21" fillId="3" borderId="35" xfId="1" applyFont="1" applyFill="1" applyBorder="1"/>
    <xf numFmtId="0" fontId="18" fillId="4" borderId="5" xfId="1" applyFont="1" applyFill="1" applyBorder="1"/>
    <xf numFmtId="0" fontId="18" fillId="0" borderId="0" xfId="1" applyFont="1"/>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9" fillId="11" borderId="1" xfId="5" applyBorder="1" applyAlignment="1">
      <alignment horizontal="center" vertical="center"/>
    </xf>
    <xf numFmtId="0" fontId="29" fillId="11" borderId="4" xfId="5" applyBorder="1" applyAlignment="1">
      <alignment horizontal="center" vertical="center"/>
    </xf>
    <xf numFmtId="0" fontId="29" fillId="11" borderId="7" xfId="5" applyBorder="1" applyAlignment="1">
      <alignment horizontal="center" vertical="center"/>
    </xf>
    <xf numFmtId="0" fontId="29" fillId="12" borderId="2" xfId="6" applyBorder="1" applyAlignment="1">
      <alignment horizontal="center" vertical="center"/>
    </xf>
    <xf numFmtId="0" fontId="29" fillId="12" borderId="5" xfId="6" applyBorder="1" applyAlignment="1">
      <alignment horizontal="center" vertical="center"/>
    </xf>
    <xf numFmtId="0" fontId="29" fillId="12" borderId="8" xfId="6" applyBorder="1" applyAlignment="1">
      <alignment horizontal="center" vertical="center"/>
    </xf>
    <xf numFmtId="0" fontId="30" fillId="13" borderId="2" xfId="7" applyBorder="1" applyAlignment="1">
      <alignment horizontal="center" vertical="center"/>
    </xf>
    <xf numFmtId="0" fontId="30" fillId="13" borderId="5" xfId="7" applyBorder="1" applyAlignment="1">
      <alignment horizontal="center" vertical="center"/>
    </xf>
    <xf numFmtId="0" fontId="30" fillId="13" borderId="8" xfId="7" applyBorder="1" applyAlignment="1">
      <alignment horizontal="center" vertical="center"/>
    </xf>
    <xf numFmtId="0" fontId="30" fillId="10" borderId="3" xfId="4" applyBorder="1" applyAlignment="1">
      <alignment horizontal="center" vertical="center"/>
    </xf>
    <xf numFmtId="0" fontId="30" fillId="10" borderId="6" xfId="4" applyBorder="1" applyAlignment="1">
      <alignment horizontal="center" vertical="center"/>
    </xf>
    <xf numFmtId="0" fontId="29" fillId="11" borderId="58" xfId="5" applyBorder="1" applyAlignment="1">
      <alignment horizontal="center" vertical="center"/>
    </xf>
    <xf numFmtId="0" fontId="29" fillId="11" borderId="20" xfId="5" applyBorder="1" applyAlignment="1">
      <alignment horizontal="center" vertical="center"/>
    </xf>
    <xf numFmtId="0" fontId="30" fillId="10" borderId="9" xfId="4" applyBorder="1" applyAlignment="1">
      <alignment horizontal="center" vertical="center"/>
    </xf>
    <xf numFmtId="0" fontId="29" fillId="11" borderId="60" xfId="5" applyBorder="1" applyAlignment="1">
      <alignment horizontal="center" vertical="center"/>
    </xf>
    <xf numFmtId="0" fontId="29" fillId="12" borderId="23" xfId="6" applyBorder="1" applyAlignment="1">
      <alignment horizontal="center" vertical="center"/>
    </xf>
    <xf numFmtId="0" fontId="30" fillId="13" borderId="23" xfId="7" applyBorder="1" applyAlignment="1">
      <alignment horizontal="center" vertical="center"/>
    </xf>
    <xf numFmtId="0" fontId="30" fillId="10" borderId="61" xfId="4" applyBorder="1" applyAlignment="1">
      <alignment horizontal="center" vertical="center"/>
    </xf>
    <xf numFmtId="0" fontId="29" fillId="11" borderId="59" xfId="5" applyBorder="1" applyAlignment="1">
      <alignment horizontal="center" vertical="center"/>
    </xf>
    <xf numFmtId="0" fontId="32" fillId="11" borderId="4" xfId="5" applyFont="1" applyBorder="1" applyAlignment="1">
      <alignment horizontal="center" vertical="center"/>
    </xf>
    <xf numFmtId="0" fontId="32" fillId="12" borderId="5" xfId="6" applyFont="1" applyBorder="1" applyAlignment="1">
      <alignment horizontal="center" vertical="center"/>
    </xf>
    <xf numFmtId="0" fontId="32" fillId="13" borderId="5" xfId="7" applyFont="1" applyBorder="1" applyAlignment="1">
      <alignment horizontal="center" vertical="center"/>
    </xf>
    <xf numFmtId="0" fontId="32" fillId="10" borderId="6" xfId="4" applyFont="1" applyBorder="1" applyAlignment="1">
      <alignment horizontal="center" vertical="center"/>
    </xf>
    <xf numFmtId="0" fontId="32" fillId="11" borderId="7" xfId="5" applyFont="1" applyBorder="1" applyAlignment="1">
      <alignment horizontal="center" vertical="center"/>
    </xf>
    <xf numFmtId="0" fontId="32" fillId="12" borderId="8" xfId="6" applyFont="1" applyBorder="1" applyAlignment="1">
      <alignment horizontal="center" vertical="center"/>
    </xf>
    <xf numFmtId="0" fontId="32" fillId="13" borderId="8" xfId="7" applyFont="1" applyBorder="1" applyAlignment="1">
      <alignment horizontal="center" vertical="center"/>
    </xf>
    <xf numFmtId="0" fontId="32" fillId="10" borderId="9" xfId="4" applyFont="1" applyBorder="1" applyAlignment="1">
      <alignment horizontal="center" vertical="center"/>
    </xf>
    <xf numFmtId="0" fontId="32" fillId="11" borderId="1" xfId="5" applyFont="1" applyBorder="1" applyAlignment="1">
      <alignment horizontal="center" vertical="center"/>
    </xf>
    <xf numFmtId="0" fontId="32" fillId="10" borderId="8" xfId="4" applyFont="1" applyBorder="1" applyAlignment="1">
      <alignment horizontal="center" vertical="center"/>
    </xf>
    <xf numFmtId="0" fontId="32" fillId="12" borderId="2" xfId="6" applyFont="1" applyBorder="1" applyAlignment="1">
      <alignment horizontal="center" vertical="center"/>
    </xf>
    <xf numFmtId="0" fontId="32" fillId="13" borderId="2" xfId="7" applyFont="1" applyBorder="1" applyAlignment="1">
      <alignment horizontal="center" vertical="center"/>
    </xf>
    <xf numFmtId="0" fontId="32" fillId="10" borderId="3" xfId="4" applyFont="1" applyBorder="1" applyAlignment="1">
      <alignment horizontal="center" vertical="center"/>
    </xf>
    <xf numFmtId="0" fontId="2" fillId="0" borderId="0" xfId="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8" fillId="0" borderId="5" xfId="1" applyFont="1" applyBorder="1" applyAlignment="1">
      <alignment horizontal="center" vertical="center" wrapText="1"/>
    </xf>
    <xf numFmtId="0" fontId="33" fillId="15" borderId="5" xfId="9" applyBorder="1" applyAlignment="1">
      <alignment horizontal="center" vertical="center"/>
    </xf>
    <xf numFmtId="0" fontId="33" fillId="15" borderId="6" xfId="9" applyBorder="1" applyAlignment="1">
      <alignment horizontal="center" vertical="center"/>
    </xf>
    <xf numFmtId="0" fontId="33" fillId="15" borderId="0" xfId="9" applyAlignment="1">
      <alignment horizontal="center" vertical="center"/>
    </xf>
    <xf numFmtId="0" fontId="34" fillId="0" borderId="0" xfId="0" applyFont="1">
      <alignment vertical="center"/>
    </xf>
    <xf numFmtId="58" fontId="34" fillId="0" borderId="0" xfId="0" applyNumberFormat="1" applyFont="1">
      <alignment vertical="center"/>
    </xf>
    <xf numFmtId="0" fontId="0" fillId="0" borderId="1" xfId="0" applyBorder="1" applyAlignment="1">
      <alignment horizontal="center" vertical="center"/>
    </xf>
    <xf numFmtId="0" fontId="31" fillId="14" borderId="5" xfId="8" applyBorder="1" applyAlignment="1">
      <alignment horizontal="center" vertical="center"/>
    </xf>
    <xf numFmtId="0" fontId="31" fillId="14" borderId="0" xfId="8" applyAlignment="1">
      <alignment horizontal="center" vertical="center"/>
    </xf>
    <xf numFmtId="0" fontId="7" fillId="2" borderId="41"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2" fillId="0" borderId="14" xfId="1" applyFont="1" applyBorder="1" applyAlignment="1">
      <alignment horizontal="center" vertical="center" wrapText="1"/>
    </xf>
    <xf numFmtId="0" fontId="2" fillId="0" borderId="17" xfId="1" applyFont="1" applyBorder="1" applyAlignment="1">
      <alignment horizontal="center" vertical="center" wrapText="1"/>
    </xf>
    <xf numFmtId="0" fontId="20" fillId="0" borderId="48" xfId="1" applyFont="1" applyBorder="1" applyAlignment="1">
      <alignment horizontal="center" vertical="center"/>
    </xf>
    <xf numFmtId="0" fontId="20" fillId="0" borderId="52" xfId="1" applyFont="1" applyBorder="1" applyAlignment="1">
      <alignment horizontal="center" vertical="center"/>
    </xf>
    <xf numFmtId="0" fontId="20" fillId="0" borderId="36" xfId="1" applyFont="1" applyBorder="1" applyAlignment="1">
      <alignment horizontal="center" vertical="center"/>
    </xf>
    <xf numFmtId="0" fontId="20" fillId="0" borderId="53" xfId="1" applyFont="1" applyBorder="1" applyAlignment="1">
      <alignment horizontal="center" vertical="center"/>
    </xf>
    <xf numFmtId="0" fontId="20" fillId="0" borderId="35" xfId="1" applyFont="1" applyBorder="1" applyAlignment="1">
      <alignment horizontal="center" vertical="center"/>
    </xf>
    <xf numFmtId="0" fontId="20" fillId="0" borderId="21" xfId="1" applyFont="1" applyBorder="1" applyAlignment="1">
      <alignment horizontal="center" vertical="center"/>
    </xf>
    <xf numFmtId="0" fontId="11" fillId="2" borderId="37" xfId="1" applyFont="1" applyFill="1" applyBorder="1" applyAlignment="1">
      <alignment horizontal="center" vertical="center"/>
    </xf>
    <xf numFmtId="0" fontId="11" fillId="2" borderId="40" xfId="1" applyFont="1" applyFill="1" applyBorder="1" applyAlignment="1">
      <alignment horizontal="center" vertical="center"/>
    </xf>
    <xf numFmtId="0" fontId="11" fillId="2" borderId="38" xfId="1" applyFont="1" applyFill="1" applyBorder="1" applyAlignment="1">
      <alignment horizontal="center" vertical="center"/>
    </xf>
    <xf numFmtId="0" fontId="11" fillId="2" borderId="10" xfId="1" applyFont="1" applyFill="1" applyBorder="1" applyAlignment="1">
      <alignment horizontal="center" vertical="center"/>
    </xf>
    <xf numFmtId="0" fontId="11" fillId="2" borderId="11" xfId="1" applyFont="1" applyFill="1" applyBorder="1" applyAlignment="1">
      <alignment horizontal="center" vertical="center"/>
    </xf>
    <xf numFmtId="0" fontId="11" fillId="2" borderId="12" xfId="1" applyFont="1" applyFill="1" applyBorder="1" applyAlignment="1">
      <alignment horizontal="center" vertical="center"/>
    </xf>
    <xf numFmtId="0" fontId="4" fillId="4" borderId="5" xfId="1" applyFont="1" applyFill="1" applyBorder="1" applyAlignment="1">
      <alignment horizontal="center" vertical="center"/>
    </xf>
    <xf numFmtId="0" fontId="4" fillId="4" borderId="14" xfId="1" applyFont="1" applyFill="1" applyBorder="1" applyAlignment="1">
      <alignment horizontal="center" vertical="center"/>
    </xf>
    <xf numFmtId="0" fontId="23" fillId="0" borderId="14" xfId="2" applyBorder="1" applyAlignment="1">
      <alignment horizontal="center" vertical="center" wrapText="1"/>
    </xf>
    <xf numFmtId="0" fontId="2" fillId="0" borderId="44" xfId="1" applyFont="1" applyBorder="1" applyAlignment="1">
      <alignment horizontal="center" vertical="center" wrapText="1"/>
    </xf>
    <xf numFmtId="0" fontId="2" fillId="0" borderId="30" xfId="1" applyFont="1" applyBorder="1" applyAlignment="1">
      <alignment horizontal="center" vertical="center" wrapText="1"/>
    </xf>
    <xf numFmtId="0" fontId="2" fillId="0" borderId="32" xfId="1" applyFont="1" applyBorder="1" applyAlignment="1">
      <alignment horizontal="center" vertical="center" wrapText="1"/>
    </xf>
    <xf numFmtId="0" fontId="7" fillId="2" borderId="13"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19" fillId="2" borderId="18" xfId="1" applyFont="1" applyFill="1" applyBorder="1" applyAlignment="1">
      <alignment horizontal="center"/>
    </xf>
    <xf numFmtId="0" fontId="19" fillId="2" borderId="20" xfId="1" applyFont="1" applyFill="1" applyBorder="1" applyAlignment="1">
      <alignment horizontal="center"/>
    </xf>
    <xf numFmtId="0" fontId="20" fillId="0" borderId="47" xfId="1" applyFont="1" applyBorder="1" applyAlignment="1">
      <alignment horizontal="center" vertical="center"/>
    </xf>
    <xf numFmtId="0" fontId="18" fillId="0" borderId="22" xfId="1" applyFont="1" applyBorder="1" applyAlignment="1">
      <alignment horizontal="center" vertical="center"/>
    </xf>
    <xf numFmtId="0" fontId="18" fillId="0" borderId="35" xfId="1" applyFont="1" applyBorder="1" applyAlignment="1">
      <alignment horizontal="center" vertical="center"/>
    </xf>
    <xf numFmtId="0" fontId="19" fillId="2" borderId="23" xfId="1" applyFont="1" applyFill="1" applyBorder="1" applyAlignment="1">
      <alignment horizontal="center"/>
    </xf>
    <xf numFmtId="0" fontId="18" fillId="0" borderId="23" xfId="1" applyFont="1" applyBorder="1" applyAlignment="1">
      <alignment horizontal="center" vertical="center"/>
    </xf>
    <xf numFmtId="0" fontId="19" fillId="2" borderId="5" xfId="1" applyFont="1" applyFill="1" applyBorder="1" applyAlignment="1">
      <alignment horizontal="center"/>
    </xf>
    <xf numFmtId="0" fontId="2" fillId="7" borderId="10" xfId="1" applyFont="1" applyFill="1" applyBorder="1" applyAlignment="1">
      <alignment horizontal="center" vertical="center" wrapText="1"/>
    </xf>
    <xf numFmtId="0" fontId="2" fillId="7" borderId="11" xfId="1" applyFont="1" applyFill="1" applyBorder="1" applyAlignment="1">
      <alignment horizontal="center" vertical="center" wrapText="1"/>
    </xf>
    <xf numFmtId="0" fontId="2" fillId="7" borderId="12" xfId="1" applyFont="1" applyFill="1" applyBorder="1" applyAlignment="1">
      <alignment horizontal="center" vertical="center" wrapText="1"/>
    </xf>
    <xf numFmtId="0" fontId="11" fillId="2" borderId="13" xfId="1" applyFont="1" applyFill="1" applyBorder="1" applyAlignment="1">
      <alignment horizontal="center" vertical="center"/>
    </xf>
    <xf numFmtId="0" fontId="11" fillId="2" borderId="5"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4" xfId="1" applyFont="1" applyFill="1" applyBorder="1" applyAlignment="1">
      <alignment horizontal="center" vertical="center"/>
    </xf>
    <xf numFmtId="0" fontId="11" fillId="2" borderId="23" xfId="1" applyFont="1" applyFill="1" applyBorder="1" applyAlignment="1">
      <alignment horizontal="center" vertical="center"/>
    </xf>
    <xf numFmtId="0" fontId="11" fillId="2" borderId="25" xfId="1" applyFont="1" applyFill="1" applyBorder="1" applyAlignment="1">
      <alignment horizontal="center" vertical="center"/>
    </xf>
    <xf numFmtId="0" fontId="5" fillId="7" borderId="26" xfId="1" applyFont="1" applyFill="1" applyBorder="1" applyAlignment="1">
      <alignment horizontal="center" vertical="center"/>
    </xf>
    <xf numFmtId="0" fontId="5" fillId="7" borderId="27" xfId="1" applyFont="1" applyFill="1" applyBorder="1" applyAlignment="1">
      <alignment horizontal="center" vertical="center"/>
    </xf>
    <xf numFmtId="0" fontId="5" fillId="7" borderId="28"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2" xfId="1" applyFont="1" applyFill="1" applyBorder="1" applyAlignment="1">
      <alignment horizontal="center" vertical="center"/>
    </xf>
    <xf numFmtId="0" fontId="11" fillId="2" borderId="43" xfId="1" applyFont="1" applyFill="1" applyBorder="1" applyAlignment="1">
      <alignment horizontal="center" vertical="center"/>
    </xf>
    <xf numFmtId="0" fontId="11" fillId="2" borderId="34" xfId="1" applyFont="1" applyFill="1" applyBorder="1" applyAlignment="1">
      <alignment horizontal="center" vertical="center"/>
    </xf>
    <xf numFmtId="0" fontId="2" fillId="4" borderId="39" xfId="1" applyFont="1" applyFill="1" applyBorder="1" applyAlignment="1">
      <alignment horizontal="center" vertical="center"/>
    </xf>
    <xf numFmtId="0" fontId="2" fillId="4" borderId="33" xfId="1" applyFont="1" applyFill="1" applyBorder="1" applyAlignment="1">
      <alignment horizontal="center" vertical="center"/>
    </xf>
    <xf numFmtId="0" fontId="2" fillId="7" borderId="11" xfId="1" applyFont="1" applyFill="1" applyBorder="1" applyAlignment="1">
      <alignment horizontal="center" vertical="center"/>
    </xf>
    <xf numFmtId="0" fontId="5" fillId="2" borderId="43" xfId="1" applyFont="1" applyFill="1" applyBorder="1" applyAlignment="1">
      <alignment horizontal="center" vertical="center"/>
    </xf>
    <xf numFmtId="0" fontId="5" fillId="2" borderId="42" xfId="1" applyFont="1" applyFill="1" applyBorder="1" applyAlignment="1">
      <alignment horizontal="center" vertical="center"/>
    </xf>
    <xf numFmtId="0" fontId="5" fillId="2" borderId="34" xfId="1" applyFont="1" applyFill="1" applyBorder="1" applyAlignment="1">
      <alignment horizontal="center" vertical="center"/>
    </xf>
    <xf numFmtId="0" fontId="18" fillId="4" borderId="18" xfId="1" applyFont="1" applyFill="1" applyBorder="1" applyAlignment="1">
      <alignment horizontal="left" vertical="top" wrapText="1"/>
    </xf>
    <xf numFmtId="0" fontId="18" fillId="4" borderId="19" xfId="1" applyFont="1" applyFill="1" applyBorder="1" applyAlignment="1">
      <alignment horizontal="left" vertical="top" wrapText="1"/>
    </xf>
    <xf numFmtId="0" fontId="18" fillId="4" borderId="20" xfId="1" applyFont="1" applyFill="1" applyBorder="1" applyAlignment="1">
      <alignment horizontal="left" vertical="top" wrapText="1"/>
    </xf>
    <xf numFmtId="0" fontId="5" fillId="2" borderId="43" xfId="1" applyFont="1" applyFill="1" applyBorder="1" applyAlignment="1">
      <alignment horizontal="center" vertical="center" wrapText="1"/>
    </xf>
    <xf numFmtId="0" fontId="5" fillId="2" borderId="21" xfId="1" applyFont="1" applyFill="1" applyBorder="1" applyAlignment="1">
      <alignment horizontal="center" vertical="center" wrapText="1"/>
    </xf>
    <xf numFmtId="0" fontId="5" fillId="2" borderId="35" xfId="1" applyFont="1" applyFill="1" applyBorder="1" applyAlignment="1">
      <alignment horizontal="center" vertical="center" wrapText="1"/>
    </xf>
    <xf numFmtId="0" fontId="5" fillId="2" borderId="34" xfId="1" applyFont="1" applyFill="1" applyBorder="1" applyAlignment="1">
      <alignment horizontal="center" vertical="center" wrapText="1"/>
    </xf>
    <xf numFmtId="0" fontId="19" fillId="4" borderId="18" xfId="1" applyFont="1" applyFill="1" applyBorder="1" applyAlignment="1">
      <alignment horizontal="center" vertical="top" wrapText="1"/>
    </xf>
    <xf numFmtId="0" fontId="19" fillId="4" borderId="20" xfId="1" applyFont="1" applyFill="1" applyBorder="1" applyAlignment="1">
      <alignment horizontal="center" vertical="top" wrapText="1"/>
    </xf>
    <xf numFmtId="0" fontId="10" fillId="2" borderId="5" xfId="1" applyFont="1" applyFill="1" applyBorder="1" applyAlignment="1">
      <alignment horizontal="center" vertical="center"/>
    </xf>
    <xf numFmtId="0" fontId="4" fillId="0" borderId="5" xfId="1" applyFont="1" applyBorder="1" applyAlignment="1">
      <alignment horizontal="center" vertical="center"/>
    </xf>
    <xf numFmtId="0" fontId="5" fillId="7" borderId="26" xfId="1" applyFont="1" applyFill="1" applyBorder="1" applyAlignment="1">
      <alignment horizontal="center" vertical="top" wrapText="1"/>
    </xf>
    <xf numFmtId="0" fontId="5" fillId="7" borderId="27" xfId="1" applyFont="1" applyFill="1" applyBorder="1" applyAlignment="1">
      <alignment horizontal="center" vertical="top" wrapText="1"/>
    </xf>
    <xf numFmtId="0" fontId="5" fillId="7" borderId="28" xfId="1" applyFont="1" applyFill="1" applyBorder="1" applyAlignment="1">
      <alignment horizontal="center" vertical="top" wrapText="1"/>
    </xf>
    <xf numFmtId="0" fontId="10" fillId="2" borderId="26" xfId="1" applyFont="1" applyFill="1" applyBorder="1" applyAlignment="1">
      <alignment horizontal="center" vertical="center"/>
    </xf>
    <xf numFmtId="0" fontId="10" fillId="2" borderId="27" xfId="1" applyFont="1" applyFill="1" applyBorder="1" applyAlignment="1">
      <alignment horizontal="center" vertical="center"/>
    </xf>
    <xf numFmtId="0" fontId="10" fillId="2" borderId="28" xfId="1" applyFont="1" applyFill="1" applyBorder="1" applyAlignment="1">
      <alignment horizontal="center" vertical="center"/>
    </xf>
    <xf numFmtId="0" fontId="3" fillId="7" borderId="45" xfId="1" applyFont="1" applyFill="1" applyBorder="1" applyAlignment="1">
      <alignment horizontal="center" vertical="center" wrapText="1"/>
    </xf>
    <xf numFmtId="0" fontId="3" fillId="7" borderId="40" xfId="1" applyFont="1" applyFill="1" applyBorder="1" applyAlignment="1">
      <alignment horizontal="center" vertical="center" wrapText="1"/>
    </xf>
    <xf numFmtId="0" fontId="3" fillId="7" borderId="46" xfId="1" applyFont="1" applyFill="1" applyBorder="1" applyAlignment="1">
      <alignment horizontal="center" vertical="center" wrapText="1"/>
    </xf>
    <xf numFmtId="0" fontId="11" fillId="2" borderId="26" xfId="1" applyFont="1" applyFill="1" applyBorder="1" applyAlignment="1">
      <alignment horizontal="center" vertical="center"/>
    </xf>
    <xf numFmtId="0" fontId="11" fillId="2" borderId="27" xfId="1" applyFont="1" applyFill="1" applyBorder="1" applyAlignment="1">
      <alignment horizontal="center" vertical="center"/>
    </xf>
    <xf numFmtId="0" fontId="11" fillId="2" borderId="28" xfId="1" applyFont="1" applyFill="1" applyBorder="1" applyAlignment="1">
      <alignment horizontal="center" vertical="center"/>
    </xf>
    <xf numFmtId="0" fontId="5" fillId="2" borderId="10" xfId="1" applyFont="1" applyFill="1" applyBorder="1" applyAlignment="1">
      <alignment horizontal="center"/>
    </xf>
    <xf numFmtId="0" fontId="5" fillId="2" borderId="11" xfId="1" applyFont="1" applyFill="1" applyBorder="1" applyAlignment="1">
      <alignment horizontal="center"/>
    </xf>
    <xf numFmtId="0" fontId="5" fillId="2" borderId="12" xfId="1" applyFont="1" applyFill="1" applyBorder="1" applyAlignment="1">
      <alignment horizontal="center"/>
    </xf>
    <xf numFmtId="0" fontId="2" fillId="7" borderId="13" xfId="1" applyFont="1" applyFill="1" applyBorder="1" applyAlignment="1">
      <alignment horizontal="center" vertical="center" wrapText="1"/>
    </xf>
    <xf numFmtId="0" fontId="2" fillId="7" borderId="5" xfId="1" applyFont="1" applyFill="1" applyBorder="1" applyAlignment="1">
      <alignment horizontal="center" vertical="center" wrapText="1"/>
    </xf>
    <xf numFmtId="0" fontId="2" fillId="7" borderId="14" xfId="1" applyFont="1" applyFill="1" applyBorder="1" applyAlignment="1">
      <alignment horizontal="center" vertical="center" wrapText="1"/>
    </xf>
    <xf numFmtId="0" fontId="2" fillId="7" borderId="15" xfId="1" applyFont="1" applyFill="1" applyBorder="1" applyAlignment="1">
      <alignment horizontal="center" vertical="center" wrapText="1"/>
    </xf>
    <xf numFmtId="0" fontId="2" fillId="7" borderId="16" xfId="1" applyFont="1" applyFill="1" applyBorder="1" applyAlignment="1">
      <alignment horizontal="center" vertical="center" wrapText="1"/>
    </xf>
    <xf numFmtId="0" fontId="2" fillId="7" borderId="17" xfId="1" applyFont="1" applyFill="1" applyBorder="1" applyAlignment="1">
      <alignment horizontal="center" vertical="center" wrapText="1"/>
    </xf>
    <xf numFmtId="0" fontId="25" fillId="9" borderId="51" xfId="1" applyFont="1" applyFill="1" applyBorder="1" applyAlignment="1">
      <alignment horizontal="center" vertical="center" wrapText="1"/>
    </xf>
    <xf numFmtId="0" fontId="25" fillId="9" borderId="0" xfId="1" applyFont="1" applyFill="1"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34" fillId="11" borderId="0" xfId="5" applyFont="1" applyAlignment="1">
      <alignment horizontal="center" vertical="center"/>
    </xf>
    <xf numFmtId="11" fontId="0" fillId="0" borderId="0" xfId="0" applyNumberFormat="1">
      <alignment vertical="center"/>
    </xf>
    <xf numFmtId="0" fontId="0" fillId="0" borderId="0" xfId="0" applyAlignment="1">
      <alignment vertical="center" wrapText="1"/>
    </xf>
  </cellXfs>
  <cellStyles count="10">
    <cellStyle name="20% - 着色 1" xfId="5" builtinId="30"/>
    <cellStyle name="40% - 着色 1" xfId="6" builtinId="31"/>
    <cellStyle name="60% - 着色 1" xfId="7" builtinId="32"/>
    <cellStyle name="差" xfId="8" builtinId="27"/>
    <cellStyle name="常规" xfId="0" builtinId="0"/>
    <cellStyle name="常规 2" xfId="1"/>
    <cellStyle name="超链接" xfId="2" builtinId="8"/>
    <cellStyle name="好" xfId="9" builtinId="26"/>
    <cellStyle name="样式 1" xfId="3"/>
    <cellStyle name="着色 1" xfId="4"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Dilution</a:t>
            </a:r>
            <a:r>
              <a:rPr lang="en-US" altLang="zh-CN" baseline="0"/>
              <a:t> ratio</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Results_old!$L$34</c:f>
              <c:strCache>
                <c:ptCount val="1"/>
                <c:pt idx="0">
                  <c:v>Blue</c:v>
                </c:pt>
              </c:strCache>
            </c:strRef>
          </c:tx>
          <c:spPr>
            <a:solidFill>
              <a:schemeClr val="accent1"/>
            </a:solidFill>
            <a:ln>
              <a:noFill/>
            </a:ln>
            <a:effectLst/>
          </c:spPr>
          <c:invertIfNegative val="0"/>
          <c:cat>
            <c:strRef>
              <c:f>Results_old!$M$33:$N$33</c:f>
              <c:strCache>
                <c:ptCount val="2"/>
                <c:pt idx="0">
                  <c:v>48h-96h</c:v>
                </c:pt>
                <c:pt idx="1">
                  <c:v>96h-144h</c:v>
                </c:pt>
              </c:strCache>
            </c:strRef>
          </c:cat>
          <c:val>
            <c:numRef>
              <c:f>Results_old!$M$34:$N$34</c:f>
              <c:numCache>
                <c:formatCode>General</c:formatCode>
                <c:ptCount val="2"/>
                <c:pt idx="0">
                  <c:v>2.0316452941948495</c:v>
                </c:pt>
                <c:pt idx="1">
                  <c:v>2.0608445902628572</c:v>
                </c:pt>
              </c:numCache>
            </c:numRef>
          </c:val>
        </c:ser>
        <c:ser>
          <c:idx val="1"/>
          <c:order val="1"/>
          <c:tx>
            <c:strRef>
              <c:f>Results_old!$L$35</c:f>
              <c:strCache>
                <c:ptCount val="1"/>
                <c:pt idx="0">
                  <c:v>Green</c:v>
                </c:pt>
              </c:strCache>
            </c:strRef>
          </c:tx>
          <c:spPr>
            <a:solidFill>
              <a:schemeClr val="accent2"/>
            </a:solidFill>
            <a:ln>
              <a:noFill/>
            </a:ln>
            <a:effectLst/>
          </c:spPr>
          <c:invertIfNegative val="0"/>
          <c:cat>
            <c:strRef>
              <c:f>Results_old!$M$33:$N$33</c:f>
              <c:strCache>
                <c:ptCount val="2"/>
                <c:pt idx="0">
                  <c:v>48h-96h</c:v>
                </c:pt>
                <c:pt idx="1">
                  <c:v>96h-144h</c:v>
                </c:pt>
              </c:strCache>
            </c:strRef>
          </c:cat>
          <c:val>
            <c:numRef>
              <c:f>Results_old!$M$35:$N$35</c:f>
              <c:numCache>
                <c:formatCode>General</c:formatCode>
                <c:ptCount val="2"/>
                <c:pt idx="0">
                  <c:v>1.7035740886271891</c:v>
                </c:pt>
                <c:pt idx="1">
                  <c:v>1.2692857270784457</c:v>
                </c:pt>
              </c:numCache>
            </c:numRef>
          </c:val>
        </c:ser>
        <c:dLbls>
          <c:showLegendKey val="0"/>
          <c:showVal val="0"/>
          <c:showCatName val="0"/>
          <c:showSerName val="0"/>
          <c:showPercent val="0"/>
          <c:showBubbleSize val="0"/>
        </c:dLbls>
        <c:gapWidth val="219"/>
        <c:overlap val="-27"/>
        <c:axId val="479076264"/>
        <c:axId val="479076656"/>
      </c:barChart>
      <c:catAx>
        <c:axId val="47907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9076656"/>
        <c:crosses val="autoZero"/>
        <c:auto val="1"/>
        <c:lblAlgn val="ctr"/>
        <c:lblOffset val="100"/>
        <c:noMultiLvlLbl val="0"/>
      </c:catAx>
      <c:valAx>
        <c:axId val="4790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9076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Dilution</a:t>
            </a:r>
            <a:r>
              <a:rPr lang="en-US" altLang="zh-CN" baseline="0"/>
              <a:t> ratio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Results_old!$A$34</c:f>
              <c:strCache>
                <c:ptCount val="1"/>
                <c:pt idx="0">
                  <c:v>Blue</c:v>
                </c:pt>
              </c:strCache>
            </c:strRef>
          </c:tx>
          <c:spPr>
            <a:solidFill>
              <a:schemeClr val="accent1"/>
            </a:solidFill>
            <a:ln>
              <a:noFill/>
            </a:ln>
            <a:effectLst/>
          </c:spPr>
          <c:invertIfNegative val="0"/>
          <c:cat>
            <c:strRef>
              <c:f>Results_old!$B$33:$C$33</c:f>
              <c:strCache>
                <c:ptCount val="2"/>
                <c:pt idx="0">
                  <c:v>48h-96h</c:v>
                </c:pt>
                <c:pt idx="1">
                  <c:v>96h-144h</c:v>
                </c:pt>
              </c:strCache>
            </c:strRef>
          </c:cat>
          <c:val>
            <c:numRef>
              <c:f>Results_old!$B$34:$C$34</c:f>
              <c:numCache>
                <c:formatCode>General</c:formatCode>
                <c:ptCount val="2"/>
                <c:pt idx="0">
                  <c:v>0.8685232482063967</c:v>
                </c:pt>
                <c:pt idx="1">
                  <c:v>1.0696741577739943</c:v>
                </c:pt>
              </c:numCache>
            </c:numRef>
          </c:val>
        </c:ser>
        <c:ser>
          <c:idx val="1"/>
          <c:order val="1"/>
          <c:tx>
            <c:strRef>
              <c:f>Results_old!$A$35</c:f>
              <c:strCache>
                <c:ptCount val="1"/>
                <c:pt idx="0">
                  <c:v>Green</c:v>
                </c:pt>
              </c:strCache>
            </c:strRef>
          </c:tx>
          <c:spPr>
            <a:solidFill>
              <a:schemeClr val="accent2"/>
            </a:solidFill>
            <a:ln>
              <a:noFill/>
            </a:ln>
            <a:effectLst/>
          </c:spPr>
          <c:invertIfNegative val="0"/>
          <c:cat>
            <c:strRef>
              <c:f>Results_old!$B$33:$C$33</c:f>
              <c:strCache>
                <c:ptCount val="2"/>
                <c:pt idx="0">
                  <c:v>48h-96h</c:v>
                </c:pt>
                <c:pt idx="1">
                  <c:v>96h-144h</c:v>
                </c:pt>
              </c:strCache>
            </c:strRef>
          </c:cat>
          <c:val>
            <c:numRef>
              <c:f>Results_old!$B$35:$C$35</c:f>
              <c:numCache>
                <c:formatCode>General</c:formatCode>
                <c:ptCount val="2"/>
                <c:pt idx="0">
                  <c:v>0.94813977225272528</c:v>
                </c:pt>
                <c:pt idx="1">
                  <c:v>1.790495825663452</c:v>
                </c:pt>
              </c:numCache>
            </c:numRef>
          </c:val>
        </c:ser>
        <c:dLbls>
          <c:showLegendKey val="0"/>
          <c:showVal val="0"/>
          <c:showCatName val="0"/>
          <c:showSerName val="0"/>
          <c:showPercent val="0"/>
          <c:showBubbleSize val="0"/>
        </c:dLbls>
        <c:gapWidth val="219"/>
        <c:overlap val="-27"/>
        <c:axId val="479077440"/>
        <c:axId val="479077832"/>
      </c:barChart>
      <c:catAx>
        <c:axId val="4790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9077832"/>
        <c:crosses val="autoZero"/>
        <c:auto val="1"/>
        <c:lblAlgn val="ctr"/>
        <c:lblOffset val="100"/>
        <c:noMultiLvlLbl val="0"/>
      </c:catAx>
      <c:valAx>
        <c:axId val="47907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9077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EBFP</a:t>
            </a:r>
            <a:r>
              <a:rPr lang="zh-CN" altLang="en-US"/>
              <a:t>表达高于阈值的细胞占比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(Result_new!$D$5,Result_new!$D$6)</c:f>
              <c:strCache>
                <c:ptCount val="2"/>
                <c:pt idx="0">
                  <c:v>96h-multi-96 well</c:v>
                </c:pt>
                <c:pt idx="1">
                  <c:v>96h-multi-24 well</c:v>
                </c:pt>
              </c:strCache>
            </c:strRef>
          </c:cat>
          <c:val>
            <c:numRef>
              <c:f>(Result_new!$B$5,Result_new!$B$6)</c:f>
              <c:numCache>
                <c:formatCode>General</c:formatCode>
                <c:ptCount val="2"/>
                <c:pt idx="0">
                  <c:v>5.4170086142886598E-2</c:v>
                </c:pt>
                <c:pt idx="1">
                  <c:v>1.90756022232802E-2</c:v>
                </c:pt>
              </c:numCache>
            </c:numRef>
          </c:val>
        </c:ser>
        <c:dLbls>
          <c:showLegendKey val="0"/>
          <c:showVal val="0"/>
          <c:showCatName val="0"/>
          <c:showSerName val="0"/>
          <c:showPercent val="0"/>
          <c:showBubbleSize val="0"/>
        </c:dLbls>
        <c:gapWidth val="219"/>
        <c:overlap val="-27"/>
        <c:axId val="482267648"/>
        <c:axId val="482268040"/>
      </c:barChart>
      <c:catAx>
        <c:axId val="4822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2268040"/>
        <c:crosses val="autoZero"/>
        <c:auto val="1"/>
        <c:lblAlgn val="ctr"/>
        <c:lblOffset val="100"/>
        <c:noMultiLvlLbl val="0"/>
      </c:catAx>
      <c:valAx>
        <c:axId val="48226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226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Dilution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Result_new!$E$26</c:f>
              <c:strCache>
                <c:ptCount val="1"/>
                <c:pt idx="0">
                  <c:v>dilution rate</c:v>
                </c:pt>
              </c:strCache>
            </c:strRef>
          </c:tx>
          <c:spPr>
            <a:solidFill>
              <a:schemeClr val="accent1"/>
            </a:solidFill>
            <a:ln>
              <a:noFill/>
            </a:ln>
            <a:effectLst/>
          </c:spPr>
          <c:invertIfNegative val="0"/>
          <c:cat>
            <c:strRef>
              <c:f>Result_new!$F$25:$N$25</c:f>
              <c:strCache>
                <c:ptCount val="9"/>
                <c:pt idx="0">
                  <c:v>48-96 multi blue</c:v>
                </c:pt>
                <c:pt idx="1">
                  <c:v>96-144 multi blue</c:v>
                </c:pt>
                <c:pt idx="2">
                  <c:v>48-96 single blue</c:v>
                </c:pt>
                <c:pt idx="3">
                  <c:v>96-144 single blue
</c:v>
                </c:pt>
                <c:pt idx="5">
                  <c:v>48-96 multi green</c:v>
                </c:pt>
                <c:pt idx="6">
                  <c:v>96-144 multi green</c:v>
                </c:pt>
                <c:pt idx="7">
                  <c:v>48-96 single green</c:v>
                </c:pt>
                <c:pt idx="8">
                  <c:v>96-144 single green
</c:v>
                </c:pt>
              </c:strCache>
            </c:strRef>
          </c:cat>
          <c:val>
            <c:numRef>
              <c:f>Result_new!$F$26:$N$26</c:f>
              <c:numCache>
                <c:formatCode>General</c:formatCode>
                <c:ptCount val="9"/>
                <c:pt idx="0">
                  <c:v>3.1718170875454739</c:v>
                </c:pt>
                <c:pt idx="1">
                  <c:v>1.9839356478803698</c:v>
                </c:pt>
                <c:pt idx="2">
                  <c:v>0.63713797418346652</c:v>
                </c:pt>
                <c:pt idx="3">
                  <c:v>1.5075945177450925</c:v>
                </c:pt>
                <c:pt idx="5">
                  <c:v>1.3323117693813729</c:v>
                </c:pt>
                <c:pt idx="6">
                  <c:v>2.0291991618442813</c:v>
                </c:pt>
                <c:pt idx="7">
                  <c:v>0.92578094662690014</c:v>
                </c:pt>
                <c:pt idx="8">
                  <c:v>2.5853257891817183</c:v>
                </c:pt>
              </c:numCache>
            </c:numRef>
          </c:val>
        </c:ser>
        <c:dLbls>
          <c:showLegendKey val="0"/>
          <c:showVal val="0"/>
          <c:showCatName val="0"/>
          <c:showSerName val="0"/>
          <c:showPercent val="0"/>
          <c:showBubbleSize val="0"/>
        </c:dLbls>
        <c:gapWidth val="219"/>
        <c:overlap val="-27"/>
        <c:axId val="514836800"/>
        <c:axId val="514837192"/>
      </c:barChart>
      <c:catAx>
        <c:axId val="51483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4837192"/>
        <c:crosses val="autoZero"/>
        <c:auto val="1"/>
        <c:lblAlgn val="ctr"/>
        <c:lblOffset val="100"/>
        <c:noMultiLvlLbl val="0"/>
      </c:catAx>
      <c:valAx>
        <c:axId val="51483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483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xdr:colOff>
          <xdr:row>61</xdr:row>
          <xdr:rowOff>7620</xdr:rowOff>
        </xdr:from>
        <xdr:to>
          <xdr:col>1</xdr:col>
          <xdr:colOff>7620</xdr:colOff>
          <xdr:row>62</xdr:row>
          <xdr:rowOff>190500</xdr:rowOff>
        </xdr:to>
        <xdr:sp macro="" textlink="">
          <xdr:nvSpPr>
            <xdr:cNvPr id="3073" name="Button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zh-CN" altLang="en-US" sz="1200" b="0" i="0" u="none" strike="noStrike" baseline="0">
                  <a:solidFill>
                    <a:srgbClr val="FF0000"/>
                  </a:solidFill>
                  <a:latin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358140</xdr:colOff>
      <xdr:row>1</xdr:row>
      <xdr:rowOff>7622</xdr:rowOff>
    </xdr:from>
    <xdr:to>
      <xdr:col>9</xdr:col>
      <xdr:colOff>60960</xdr:colOff>
      <xdr:row>6</xdr:row>
      <xdr:rowOff>114302</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86300" y="190502"/>
          <a:ext cx="1531620" cy="1021080"/>
        </a:xfrm>
        <a:prstGeom prst="rect">
          <a:avLst/>
        </a:prstGeom>
      </xdr:spPr>
    </xdr:pic>
    <xdr:clientData/>
  </xdr:twoCellAnchor>
  <xdr:twoCellAnchor editAs="oneCell">
    <xdr:from>
      <xdr:col>6</xdr:col>
      <xdr:colOff>350519</xdr:colOff>
      <xdr:row>7</xdr:row>
      <xdr:rowOff>106680</xdr:rowOff>
    </xdr:from>
    <xdr:to>
      <xdr:col>9</xdr:col>
      <xdr:colOff>251460</xdr:colOff>
      <xdr:row>13</xdr:row>
      <xdr:rowOff>162561</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78679" y="1386840"/>
          <a:ext cx="1729741" cy="1153161"/>
        </a:xfrm>
        <a:prstGeom prst="rect">
          <a:avLst/>
        </a:prstGeom>
      </xdr:spPr>
    </xdr:pic>
    <xdr:clientData/>
  </xdr:twoCellAnchor>
  <xdr:twoCellAnchor editAs="oneCell">
    <xdr:from>
      <xdr:col>6</xdr:col>
      <xdr:colOff>320039</xdr:colOff>
      <xdr:row>15</xdr:row>
      <xdr:rowOff>121920</xdr:rowOff>
    </xdr:from>
    <xdr:to>
      <xdr:col>9</xdr:col>
      <xdr:colOff>342900</xdr:colOff>
      <xdr:row>22</xdr:row>
      <xdr:rowOff>76201</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653914" y="2860358"/>
          <a:ext cx="1856424" cy="1232218"/>
        </a:xfrm>
        <a:prstGeom prst="rect">
          <a:avLst/>
        </a:prstGeom>
      </xdr:spPr>
    </xdr:pic>
    <xdr:clientData/>
  </xdr:twoCellAnchor>
  <xdr:twoCellAnchor editAs="oneCell">
    <xdr:from>
      <xdr:col>6</xdr:col>
      <xdr:colOff>312420</xdr:colOff>
      <xdr:row>23</xdr:row>
      <xdr:rowOff>68581</xdr:rowOff>
    </xdr:from>
    <xdr:to>
      <xdr:col>9</xdr:col>
      <xdr:colOff>358140</xdr:colOff>
      <xdr:row>30</xdr:row>
      <xdr:rowOff>38101</xdr:rowOff>
    </xdr:to>
    <xdr:pic>
      <xdr:nvPicPr>
        <xdr:cNvPr id="5" name="图片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40580" y="4274821"/>
          <a:ext cx="1874520" cy="1249680"/>
        </a:xfrm>
        <a:prstGeom prst="rect">
          <a:avLst/>
        </a:prstGeom>
      </xdr:spPr>
    </xdr:pic>
    <xdr:clientData/>
  </xdr:twoCellAnchor>
  <xdr:twoCellAnchor editAs="oneCell">
    <xdr:from>
      <xdr:col>16</xdr:col>
      <xdr:colOff>274320</xdr:colOff>
      <xdr:row>15</xdr:row>
      <xdr:rowOff>76201</xdr:rowOff>
    </xdr:from>
    <xdr:to>
      <xdr:col>19</xdr:col>
      <xdr:colOff>537210</xdr:colOff>
      <xdr:row>23</xdr:row>
      <xdr:rowOff>7621</xdr:rowOff>
    </xdr:to>
    <xdr:pic>
      <xdr:nvPicPr>
        <xdr:cNvPr id="6" name="图片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40440" y="2819401"/>
          <a:ext cx="2091690" cy="1394460"/>
        </a:xfrm>
        <a:prstGeom prst="rect">
          <a:avLst/>
        </a:prstGeom>
      </xdr:spPr>
    </xdr:pic>
    <xdr:clientData/>
  </xdr:twoCellAnchor>
  <xdr:twoCellAnchor editAs="oneCell">
    <xdr:from>
      <xdr:col>16</xdr:col>
      <xdr:colOff>281941</xdr:colOff>
      <xdr:row>0</xdr:row>
      <xdr:rowOff>7621</xdr:rowOff>
    </xdr:from>
    <xdr:to>
      <xdr:col>19</xdr:col>
      <xdr:colOff>480061</xdr:colOff>
      <xdr:row>7</xdr:row>
      <xdr:rowOff>78741</xdr:rowOff>
    </xdr:to>
    <xdr:pic>
      <xdr:nvPicPr>
        <xdr:cNvPr id="7" name="图片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148061" y="7621"/>
          <a:ext cx="2026920" cy="1351280"/>
        </a:xfrm>
        <a:prstGeom prst="rect">
          <a:avLst/>
        </a:prstGeom>
      </xdr:spPr>
    </xdr:pic>
    <xdr:clientData/>
  </xdr:twoCellAnchor>
  <xdr:twoCellAnchor editAs="oneCell">
    <xdr:from>
      <xdr:col>16</xdr:col>
      <xdr:colOff>358140</xdr:colOff>
      <xdr:row>7</xdr:row>
      <xdr:rowOff>129541</xdr:rowOff>
    </xdr:from>
    <xdr:to>
      <xdr:col>19</xdr:col>
      <xdr:colOff>525780</xdr:colOff>
      <xdr:row>14</xdr:row>
      <xdr:rowOff>180341</xdr:rowOff>
    </xdr:to>
    <xdr:pic>
      <xdr:nvPicPr>
        <xdr:cNvPr id="8" name="图片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224260" y="1409701"/>
          <a:ext cx="1996440" cy="1330960"/>
        </a:xfrm>
        <a:prstGeom prst="rect">
          <a:avLst/>
        </a:prstGeom>
      </xdr:spPr>
    </xdr:pic>
    <xdr:clientData/>
  </xdr:twoCellAnchor>
  <xdr:twoCellAnchor editAs="oneCell">
    <xdr:from>
      <xdr:col>16</xdr:col>
      <xdr:colOff>441960</xdr:colOff>
      <xdr:row>24</xdr:row>
      <xdr:rowOff>68581</xdr:rowOff>
    </xdr:from>
    <xdr:to>
      <xdr:col>19</xdr:col>
      <xdr:colOff>567689</xdr:colOff>
      <xdr:row>31</xdr:row>
      <xdr:rowOff>91440</xdr:rowOff>
    </xdr:to>
    <xdr:pic>
      <xdr:nvPicPr>
        <xdr:cNvPr id="9" name="图片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308080" y="4457701"/>
          <a:ext cx="1954529" cy="1303019"/>
        </a:xfrm>
        <a:prstGeom prst="rect">
          <a:avLst/>
        </a:prstGeom>
      </xdr:spPr>
    </xdr:pic>
    <xdr:clientData/>
  </xdr:twoCellAnchor>
  <xdr:twoCellAnchor>
    <xdr:from>
      <xdr:col>10</xdr:col>
      <xdr:colOff>563880</xdr:colOff>
      <xdr:row>36</xdr:row>
      <xdr:rowOff>0</xdr:rowOff>
    </xdr:from>
    <xdr:to>
      <xdr:col>17</xdr:col>
      <xdr:colOff>426720</xdr:colOff>
      <xdr:row>51</xdr:row>
      <xdr:rowOff>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35</xdr:row>
      <xdr:rowOff>106680</xdr:rowOff>
    </xdr:from>
    <xdr:to>
      <xdr:col>6</xdr:col>
      <xdr:colOff>243840</xdr:colOff>
      <xdr:row>50</xdr:row>
      <xdr:rowOff>106680</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32</xdr:row>
      <xdr:rowOff>60960</xdr:rowOff>
    </xdr:from>
    <xdr:to>
      <xdr:col>7</xdr:col>
      <xdr:colOff>510540</xdr:colOff>
      <xdr:row>47</xdr:row>
      <xdr:rowOff>60960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45720</xdr:colOff>
      <xdr:row>32</xdr:row>
      <xdr:rowOff>38100</xdr:rowOff>
    </xdr:from>
    <xdr:to>
      <xdr:col>14</xdr:col>
      <xdr:colOff>503858</xdr:colOff>
      <xdr:row>47</xdr:row>
      <xdr:rowOff>38725</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22520" y="6438900"/>
          <a:ext cx="4115738" cy="2743825"/>
        </a:xfrm>
        <a:prstGeom prst="rect">
          <a:avLst/>
        </a:prstGeom>
      </xdr:spPr>
    </xdr:pic>
    <xdr:clientData/>
  </xdr:twoCellAnchor>
  <xdr:twoCellAnchor>
    <xdr:from>
      <xdr:col>9</xdr:col>
      <xdr:colOff>586740</xdr:colOff>
      <xdr:row>16</xdr:row>
      <xdr:rowOff>129540</xdr:rowOff>
    </xdr:from>
    <xdr:to>
      <xdr:col>17</xdr:col>
      <xdr:colOff>281940</xdr:colOff>
      <xdr:row>28</xdr:row>
      <xdr:rowOff>129540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ueratio_ed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ueratio_add"/>
    </sheetNames>
    <sheetDataSet>
      <sheetData sheetId="0">
        <row r="5">
          <cell r="B5">
            <v>5.4170086142886598E-2</v>
          </cell>
          <cell r="D5" t="str">
            <v>96h-multi-96 well</v>
          </cell>
        </row>
        <row r="6">
          <cell r="B6">
            <v>1.90756022232802E-2</v>
          </cell>
          <cell r="D6" t="str">
            <v>96h-multi-24 well</v>
          </cell>
        </row>
        <row r="25">
          <cell r="F25" t="str">
            <v>48-96 multi blue</v>
          </cell>
          <cell r="G25" t="str">
            <v>96-144 multi blue</v>
          </cell>
          <cell r="H25" t="str">
            <v>48-96 single blue</v>
          </cell>
          <cell r="I25" t="str">
            <v xml:space="preserve">96-144 single blue
</v>
          </cell>
          <cell r="K25" t="str">
            <v>48-96 multi green</v>
          </cell>
          <cell r="L25" t="str">
            <v>96-144 multi green</v>
          </cell>
          <cell r="M25" t="str">
            <v>48-96 single green</v>
          </cell>
          <cell r="N25" t="str">
            <v xml:space="preserve">96-144 single green
</v>
          </cell>
        </row>
        <row r="26">
          <cell r="E26" t="str">
            <v>dilution rate</v>
          </cell>
          <cell r="F26">
            <v>3.1718170875454739</v>
          </cell>
          <cell r="G26">
            <v>1.9839356478803698</v>
          </cell>
          <cell r="H26">
            <v>0.63713797418346652</v>
          </cell>
          <cell r="I26">
            <v>1.5075945177450925</v>
          </cell>
          <cell r="K26">
            <v>1.3323117693813729</v>
          </cell>
          <cell r="L26">
            <v>2.0291991618442813</v>
          </cell>
          <cell r="M26">
            <v>0.92578094662690014</v>
          </cell>
          <cell r="N26">
            <v>2.5853257891817183</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sheetPr>
  <dimension ref="A1:W55"/>
  <sheetViews>
    <sheetView zoomScale="70" zoomScaleNormal="70" workbookViewId="0">
      <selection activeCell="B18" sqref="B18"/>
    </sheetView>
  </sheetViews>
  <sheetFormatPr defaultColWidth="12.109375" defaultRowHeight="15.6"/>
  <cols>
    <col min="1" max="1" width="53.21875" style="45" customWidth="1"/>
    <col min="2" max="2" width="58.33203125" style="16" customWidth="1"/>
    <col min="3" max="3" width="6.77734375" style="16" bestFit="1" customWidth="1"/>
    <col min="4" max="4" width="13.44140625" style="16" customWidth="1"/>
    <col min="5" max="5" width="13.21875" style="16" bestFit="1" customWidth="1"/>
    <col min="6" max="6" width="20.5546875" style="38" customWidth="1"/>
    <col min="7" max="7" width="11.6640625" style="16" customWidth="1"/>
    <col min="8" max="8" width="13.44140625" style="16" customWidth="1"/>
    <col min="9" max="9" width="22.21875" style="16" customWidth="1"/>
    <col min="10" max="10" width="17.77734375" style="16" customWidth="1"/>
    <col min="11" max="11" width="30.5546875" style="16" customWidth="1"/>
    <col min="12" max="12" width="23.5546875" style="16" customWidth="1"/>
    <col min="13" max="15" width="12.109375" style="16"/>
    <col min="16" max="16" width="23.6640625" style="16" customWidth="1"/>
    <col min="17" max="17" width="28.109375" style="16" customWidth="1"/>
    <col min="18" max="16384" width="12.109375" style="16"/>
  </cols>
  <sheetData>
    <row r="1" spans="1:23" ht="18" thickBot="1">
      <c r="A1" s="252" t="s">
        <v>53</v>
      </c>
      <c r="B1" s="253"/>
      <c r="C1" s="253"/>
      <c r="D1" s="253"/>
      <c r="E1" s="253"/>
      <c r="F1" s="253"/>
      <c r="G1" s="253"/>
      <c r="H1" s="253"/>
      <c r="I1" s="253"/>
      <c r="J1" s="253"/>
      <c r="K1" s="254"/>
    </row>
    <row r="2" spans="1:23" ht="16.2" thickBot="1">
      <c r="B2" s="17"/>
    </row>
    <row r="3" spans="1:23">
      <c r="A3" s="255" t="s">
        <v>54</v>
      </c>
      <c r="B3" s="256"/>
    </row>
    <row r="4" spans="1:23" ht="17.399999999999999">
      <c r="A4" s="257" t="s">
        <v>55</v>
      </c>
      <c r="B4" s="258"/>
    </row>
    <row r="5" spans="1:23" ht="16.2" thickBot="1">
      <c r="A5" s="259" t="s">
        <v>223</v>
      </c>
      <c r="B5" s="260"/>
    </row>
    <row r="6" spans="1:23" ht="16.2" thickBot="1">
      <c r="B6" s="17"/>
    </row>
    <row r="7" spans="1:23">
      <c r="A7" s="255" t="s">
        <v>56</v>
      </c>
      <c r="B7" s="261"/>
      <c r="C7" s="261"/>
      <c r="D7" s="261"/>
      <c r="E7" s="261"/>
      <c r="F7" s="261"/>
      <c r="G7" s="261"/>
      <c r="H7" s="261"/>
      <c r="I7" s="261"/>
      <c r="J7" s="261"/>
      <c r="K7" s="256"/>
    </row>
    <row r="8" spans="1:23" ht="17.399999999999999">
      <c r="A8" s="262" t="s">
        <v>57</v>
      </c>
      <c r="B8" s="263"/>
      <c r="C8" s="263"/>
      <c r="D8" s="263"/>
      <c r="E8" s="263"/>
      <c r="F8" s="263"/>
      <c r="G8" s="263"/>
      <c r="H8" s="263"/>
      <c r="I8" s="263"/>
      <c r="J8" s="263"/>
      <c r="K8" s="264"/>
    </row>
    <row r="9" spans="1:23" ht="56.4" customHeight="1">
      <c r="A9" s="265" t="s">
        <v>117</v>
      </c>
      <c r="B9" s="266"/>
      <c r="C9" s="266"/>
      <c r="D9" s="266"/>
      <c r="E9" s="266"/>
      <c r="F9" s="266"/>
      <c r="G9" s="266"/>
      <c r="H9" s="266"/>
      <c r="I9" s="266"/>
      <c r="J9" s="266"/>
      <c r="K9" s="267"/>
    </row>
    <row r="10" spans="1:23" ht="16.2" thickBot="1">
      <c r="A10" s="46"/>
      <c r="B10" s="18"/>
      <c r="C10" s="18"/>
      <c r="D10" s="18"/>
      <c r="E10" s="18"/>
      <c r="F10" s="39"/>
    </row>
    <row r="11" spans="1:23" ht="18" customHeight="1">
      <c r="A11" s="243" t="s">
        <v>58</v>
      </c>
      <c r="B11" s="244"/>
      <c r="C11" s="244"/>
      <c r="D11" s="245"/>
      <c r="E11" s="18"/>
      <c r="F11" s="39"/>
    </row>
    <row r="12" spans="1:23" ht="17.399999999999999">
      <c r="A12" s="268" t="s">
        <v>59</v>
      </c>
      <c r="B12" s="269"/>
      <c r="C12" s="270" t="s">
        <v>60</v>
      </c>
      <c r="D12" s="271"/>
      <c r="E12" s="18"/>
      <c r="F12" s="39"/>
    </row>
    <row r="13" spans="1:23">
      <c r="A13" s="272" t="s">
        <v>222</v>
      </c>
      <c r="B13" s="273"/>
      <c r="C13" s="272" t="s">
        <v>221</v>
      </c>
      <c r="D13" s="273"/>
      <c r="E13" s="18"/>
      <c r="F13" s="39"/>
    </row>
    <row r="15" spans="1:23" ht="15" customHeight="1">
      <c r="A15" s="240" t="s">
        <v>61</v>
      </c>
      <c r="B15" s="240"/>
      <c r="C15" s="237" t="s">
        <v>62</v>
      </c>
      <c r="D15" s="242" t="s">
        <v>225</v>
      </c>
      <c r="E15" s="242"/>
      <c r="F15" s="237" t="s">
        <v>62</v>
      </c>
      <c r="G15" s="215" t="s">
        <v>62</v>
      </c>
      <c r="H15" s="216"/>
      <c r="I15" s="237" t="s">
        <v>62</v>
      </c>
      <c r="J15" s="235" t="s">
        <v>226</v>
      </c>
      <c r="K15" s="236"/>
      <c r="L15" s="237" t="s">
        <v>62</v>
      </c>
      <c r="M15" s="235" t="s">
        <v>230</v>
      </c>
      <c r="N15" s="236"/>
      <c r="O15" s="237" t="s">
        <v>62</v>
      </c>
      <c r="P15" s="235" t="s">
        <v>233</v>
      </c>
      <c r="Q15" s="236"/>
      <c r="R15" s="237" t="s">
        <v>62</v>
      </c>
      <c r="S15" s="235" t="s">
        <v>231</v>
      </c>
      <c r="T15" s="236"/>
      <c r="U15" s="237" t="s">
        <v>62</v>
      </c>
      <c r="V15" s="235" t="s">
        <v>214</v>
      </c>
      <c r="W15" s="236"/>
    </row>
    <row r="16" spans="1:23" ht="15.75" customHeight="1">
      <c r="A16" s="64" t="s">
        <v>63</v>
      </c>
      <c r="B16" s="65" t="s">
        <v>133</v>
      </c>
      <c r="C16" s="238"/>
      <c r="D16" s="64" t="s">
        <v>63</v>
      </c>
      <c r="E16" s="65" t="s">
        <v>134</v>
      </c>
      <c r="F16" s="238"/>
      <c r="G16" s="217"/>
      <c r="H16" s="218"/>
      <c r="I16" s="238"/>
      <c r="J16" s="152" t="s">
        <v>63</v>
      </c>
      <c r="K16" s="153" t="s">
        <v>135</v>
      </c>
      <c r="L16" s="238"/>
      <c r="M16" s="152" t="s">
        <v>63</v>
      </c>
      <c r="N16" s="153" t="s">
        <v>228</v>
      </c>
      <c r="O16" s="238"/>
      <c r="P16" s="152" t="s">
        <v>63</v>
      </c>
      <c r="Q16" s="153" t="s">
        <v>232</v>
      </c>
      <c r="R16" s="238"/>
      <c r="S16" s="152" t="s">
        <v>63</v>
      </c>
      <c r="T16" s="153" t="s">
        <v>229</v>
      </c>
      <c r="U16" s="238"/>
      <c r="V16" s="152" t="s">
        <v>63</v>
      </c>
      <c r="W16" s="153" t="s">
        <v>229</v>
      </c>
    </row>
    <row r="17" spans="1:23" ht="15" customHeight="1">
      <c r="A17" s="66" t="s">
        <v>64</v>
      </c>
      <c r="B17" s="67" t="s">
        <v>132</v>
      </c>
      <c r="C17" s="238"/>
      <c r="D17" s="66" t="s">
        <v>64</v>
      </c>
      <c r="E17" s="67">
        <v>0.875</v>
      </c>
      <c r="F17" s="238"/>
      <c r="G17" s="217"/>
      <c r="H17" s="218"/>
      <c r="I17" s="238"/>
      <c r="J17" s="154" t="s">
        <v>64</v>
      </c>
      <c r="K17" s="156">
        <v>0.875</v>
      </c>
      <c r="L17" s="238"/>
      <c r="M17" s="154" t="s">
        <v>64</v>
      </c>
      <c r="N17" s="156">
        <v>0.875</v>
      </c>
      <c r="O17" s="238"/>
      <c r="P17" s="154" t="s">
        <v>64</v>
      </c>
      <c r="Q17" s="156">
        <v>0.875</v>
      </c>
      <c r="R17" s="238"/>
      <c r="S17" s="154" t="s">
        <v>64</v>
      </c>
      <c r="T17" s="156">
        <v>0.375</v>
      </c>
      <c r="U17" s="238"/>
      <c r="V17" s="154" t="s">
        <v>64</v>
      </c>
      <c r="W17" s="155">
        <v>0.875</v>
      </c>
    </row>
    <row r="18" spans="1:23" ht="15.75" customHeight="1">
      <c r="A18" s="68" t="s">
        <v>65</v>
      </c>
      <c r="B18" s="69"/>
      <c r="C18" s="241"/>
      <c r="D18" s="68" t="s">
        <v>66</v>
      </c>
      <c r="E18" s="69" t="s">
        <v>224</v>
      </c>
      <c r="F18" s="241"/>
      <c r="G18" s="219"/>
      <c r="H18" s="220"/>
      <c r="I18" s="239"/>
      <c r="J18" s="157" t="s">
        <v>66</v>
      </c>
      <c r="K18" s="158" t="s">
        <v>227</v>
      </c>
      <c r="L18" s="239"/>
      <c r="M18" s="157" t="s">
        <v>66</v>
      </c>
      <c r="N18" s="158" t="s">
        <v>224</v>
      </c>
      <c r="O18" s="239"/>
      <c r="P18" s="157" t="s">
        <v>66</v>
      </c>
      <c r="Q18" s="158" t="s">
        <v>234</v>
      </c>
      <c r="R18" s="239"/>
      <c r="S18" s="157" t="s">
        <v>66</v>
      </c>
      <c r="T18" s="158" t="s">
        <v>224</v>
      </c>
      <c r="U18" s="239"/>
      <c r="V18" s="157" t="s">
        <v>66</v>
      </c>
      <c r="W18" s="158" t="s">
        <v>224</v>
      </c>
    </row>
    <row r="19" spans="1:23" ht="16.2" thickBot="1">
      <c r="A19" s="70"/>
      <c r="B19" s="71"/>
      <c r="C19" s="70"/>
      <c r="D19" s="71"/>
      <c r="E19" s="72"/>
      <c r="F19" s="72"/>
      <c r="G19" s="72"/>
      <c r="H19" s="72"/>
      <c r="I19" s="72"/>
      <c r="J19" s="151"/>
      <c r="K19" s="151"/>
      <c r="L19" s="72"/>
      <c r="M19" s="151"/>
      <c r="N19" s="151"/>
      <c r="O19" s="72"/>
      <c r="P19" s="151"/>
      <c r="Q19" s="151"/>
      <c r="R19" s="72"/>
      <c r="S19" s="151"/>
      <c r="T19" s="151"/>
      <c r="U19" s="159"/>
      <c r="V19" s="157" t="s">
        <v>67</v>
      </c>
      <c r="W19" s="158"/>
    </row>
    <row r="20" spans="1:23" ht="15.6" customHeight="1">
      <c r="A20" s="243" t="s">
        <v>68</v>
      </c>
      <c r="B20" s="244"/>
      <c r="C20" s="245"/>
      <c r="E20" s="243" t="s">
        <v>69</v>
      </c>
      <c r="F20" s="244"/>
      <c r="G20" s="244"/>
      <c r="H20" s="244"/>
      <c r="I20" s="245"/>
      <c r="J20" s="12"/>
    </row>
    <row r="21" spans="1:23" ht="17.399999999999999">
      <c r="A21" s="246" t="s">
        <v>70</v>
      </c>
      <c r="B21" s="247"/>
      <c r="C21" s="248"/>
      <c r="D21" s="19"/>
      <c r="E21" s="249" t="s">
        <v>71</v>
      </c>
      <c r="F21" s="250"/>
      <c r="G21" s="250"/>
      <c r="H21" s="250"/>
      <c r="I21" s="251"/>
      <c r="J21" s="12"/>
    </row>
    <row r="22" spans="1:23" ht="44.4">
      <c r="A22" s="47" t="s">
        <v>72</v>
      </c>
      <c r="B22" s="227" t="s">
        <v>73</v>
      </c>
      <c r="C22" s="228"/>
      <c r="E22" s="233" t="s">
        <v>74</v>
      </c>
      <c r="F22" s="234"/>
      <c r="G22" s="13" t="s">
        <v>75</v>
      </c>
      <c r="H22" s="13" t="s">
        <v>9</v>
      </c>
      <c r="I22" s="61" t="s">
        <v>76</v>
      </c>
      <c r="J22" s="12"/>
    </row>
    <row r="23" spans="1:23" ht="15.6" customHeight="1">
      <c r="A23" s="48" t="s">
        <v>77</v>
      </c>
      <c r="B23" s="112" t="s">
        <v>78</v>
      </c>
      <c r="C23" s="20" t="s">
        <v>79</v>
      </c>
      <c r="E23" s="14">
        <v>1</v>
      </c>
      <c r="F23" s="23"/>
      <c r="G23" s="5"/>
      <c r="H23" s="5"/>
      <c r="I23" s="229"/>
    </row>
    <row r="24" spans="1:23" ht="33" customHeight="1">
      <c r="A24" s="73"/>
      <c r="B24" s="113"/>
      <c r="C24" s="114"/>
      <c r="E24" s="14">
        <v>2</v>
      </c>
      <c r="F24" s="23"/>
      <c r="G24" s="5"/>
      <c r="H24" s="7"/>
      <c r="I24" s="213"/>
    </row>
    <row r="25" spans="1:23" ht="21.75" customHeight="1">
      <c r="A25" s="73"/>
      <c r="B25" s="113"/>
      <c r="C25" s="114"/>
      <c r="E25" s="74">
        <v>3</v>
      </c>
      <c r="F25" s="75"/>
      <c r="G25" s="76"/>
      <c r="H25" s="77"/>
      <c r="I25" s="230"/>
    </row>
    <row r="26" spans="1:23" ht="16.2" thickBot="1">
      <c r="A26" s="49"/>
      <c r="B26" s="113"/>
      <c r="C26" s="115"/>
      <c r="E26" s="15">
        <v>4</v>
      </c>
      <c r="F26" s="37"/>
      <c r="G26" s="6"/>
      <c r="H26" s="78"/>
      <c r="I26" s="214"/>
    </row>
    <row r="27" spans="1:23" ht="34.5" customHeight="1" thickBot="1">
      <c r="A27" s="50"/>
      <c r="B27" s="116"/>
      <c r="C27" s="117"/>
    </row>
    <row r="28" spans="1:23" ht="18" thickBot="1">
      <c r="A28" s="51"/>
      <c r="B28" s="22"/>
      <c r="C28" s="21"/>
      <c r="E28" s="221" t="s">
        <v>83</v>
      </c>
      <c r="F28" s="222"/>
      <c r="G28" s="222"/>
      <c r="H28" s="222"/>
      <c r="I28" s="223"/>
    </row>
    <row r="29" spans="1:23" ht="44.4">
      <c r="A29" s="224" t="s">
        <v>84</v>
      </c>
      <c r="B29" s="225"/>
      <c r="C29" s="226"/>
      <c r="E29" s="211" t="s">
        <v>85</v>
      </c>
      <c r="F29" s="212"/>
      <c r="G29" s="13" t="s">
        <v>86</v>
      </c>
      <c r="H29" s="13" t="s">
        <v>9</v>
      </c>
      <c r="I29" s="61" t="s">
        <v>87</v>
      </c>
    </row>
    <row r="30" spans="1:23">
      <c r="A30" s="47" t="s">
        <v>72</v>
      </c>
      <c r="B30" s="227" t="s">
        <v>88</v>
      </c>
      <c r="C30" s="228"/>
      <c r="E30" s="14">
        <v>1</v>
      </c>
      <c r="F30" s="23"/>
      <c r="G30" s="5"/>
      <c r="H30" s="5"/>
      <c r="I30" s="230"/>
    </row>
    <row r="31" spans="1:23">
      <c r="A31" s="48" t="s">
        <v>77</v>
      </c>
      <c r="B31" s="112" t="s">
        <v>78</v>
      </c>
      <c r="C31" s="20" t="s">
        <v>79</v>
      </c>
      <c r="E31" s="14">
        <v>2</v>
      </c>
      <c r="F31" s="23"/>
      <c r="G31" s="5"/>
      <c r="H31" s="7"/>
      <c r="I31" s="231"/>
    </row>
    <row r="32" spans="1:23" ht="16.2" thickBot="1">
      <c r="A32" s="140" t="s">
        <v>136</v>
      </c>
      <c r="B32" s="113" t="s">
        <v>139</v>
      </c>
      <c r="C32" s="118"/>
      <c r="E32" s="15">
        <v>3</v>
      </c>
      <c r="F32" s="37"/>
      <c r="G32" s="6"/>
      <c r="H32" s="6"/>
      <c r="I32" s="232"/>
    </row>
    <row r="33" spans="1:9">
      <c r="A33" s="140" t="s">
        <v>137</v>
      </c>
      <c r="B33" s="140" t="s">
        <v>140</v>
      </c>
      <c r="C33" s="118"/>
      <c r="E33" s="24"/>
      <c r="F33" s="40"/>
      <c r="G33" s="24"/>
      <c r="H33" s="24"/>
      <c r="I33" s="79"/>
    </row>
    <row r="34" spans="1:9">
      <c r="A34" s="140" t="s">
        <v>138</v>
      </c>
      <c r="B34" s="140" t="s">
        <v>141</v>
      </c>
      <c r="C34" s="118"/>
      <c r="E34" s="24"/>
      <c r="F34" s="40"/>
      <c r="G34" s="24"/>
      <c r="H34" s="24"/>
      <c r="I34" s="79"/>
    </row>
    <row r="35" spans="1:9">
      <c r="A35" s="140" t="s">
        <v>131</v>
      </c>
      <c r="B35" s="140" t="s">
        <v>142</v>
      </c>
      <c r="C35" s="118"/>
      <c r="E35" s="24"/>
      <c r="F35" s="40"/>
      <c r="G35" s="24"/>
      <c r="H35" s="24"/>
      <c r="I35" s="79"/>
    </row>
    <row r="36" spans="1:9" ht="15.6" customHeight="1">
      <c r="A36" s="140"/>
      <c r="B36" s="140"/>
      <c r="C36" s="115"/>
      <c r="E36" s="24"/>
      <c r="F36" s="40"/>
      <c r="G36" s="24"/>
      <c r="H36" s="24"/>
      <c r="I36" s="12"/>
    </row>
    <row r="37" spans="1:9" ht="16.2" thickBot="1">
      <c r="A37" s="140"/>
      <c r="B37" s="140"/>
      <c r="C37" s="115"/>
      <c r="I37" s="12"/>
    </row>
    <row r="38" spans="1:9" ht="18" thickBot="1">
      <c r="A38" s="50"/>
      <c r="B38" s="116"/>
      <c r="C38" s="117"/>
      <c r="E38" s="221" t="s">
        <v>89</v>
      </c>
      <c r="F38" s="222"/>
      <c r="G38" s="222"/>
      <c r="H38" s="222"/>
      <c r="I38" s="223"/>
    </row>
    <row r="39" spans="1:9" ht="45" thickBot="1">
      <c r="A39" s="51"/>
      <c r="B39" s="21"/>
      <c r="C39" s="21"/>
      <c r="E39" s="211"/>
      <c r="F39" s="212"/>
      <c r="G39" s="13" t="s">
        <v>75</v>
      </c>
      <c r="H39" s="13" t="s">
        <v>9</v>
      </c>
      <c r="I39" s="61" t="s">
        <v>90</v>
      </c>
    </row>
    <row r="40" spans="1:9" ht="17.399999999999999">
      <c r="A40" s="224" t="s">
        <v>91</v>
      </c>
      <c r="B40" s="225"/>
      <c r="C40" s="226"/>
      <c r="E40" s="14">
        <v>1</v>
      </c>
      <c r="F40" s="23"/>
      <c r="G40" s="5"/>
      <c r="H40" s="7"/>
      <c r="I40" s="213"/>
    </row>
    <row r="41" spans="1:9">
      <c r="A41" s="47" t="s">
        <v>72</v>
      </c>
      <c r="B41" s="227" t="s">
        <v>92</v>
      </c>
      <c r="C41" s="228"/>
      <c r="E41" s="14">
        <v>2</v>
      </c>
      <c r="F41" s="23"/>
      <c r="G41" s="5"/>
      <c r="H41" s="5"/>
      <c r="I41" s="213"/>
    </row>
    <row r="42" spans="1:9">
      <c r="A42" s="48" t="s">
        <v>93</v>
      </c>
      <c r="B42" s="112" t="s">
        <v>78</v>
      </c>
      <c r="C42" s="20" t="s">
        <v>79</v>
      </c>
      <c r="E42" s="14">
        <v>3</v>
      </c>
      <c r="F42" s="23"/>
      <c r="G42" s="5"/>
      <c r="H42" s="7"/>
      <c r="I42" s="213"/>
    </row>
    <row r="43" spans="1:9">
      <c r="A43" s="49">
        <v>12</v>
      </c>
      <c r="B43" s="113" t="s">
        <v>94</v>
      </c>
      <c r="C43" s="120" t="s">
        <v>95</v>
      </c>
      <c r="E43" s="14">
        <v>4</v>
      </c>
      <c r="F43" s="23"/>
      <c r="G43" s="5"/>
      <c r="H43" s="5"/>
      <c r="I43" s="213"/>
    </row>
    <row r="44" spans="1:9">
      <c r="A44" s="49">
        <v>48</v>
      </c>
      <c r="B44" s="113"/>
      <c r="C44" s="120" t="s">
        <v>95</v>
      </c>
      <c r="E44" s="14">
        <v>5</v>
      </c>
      <c r="F44" s="23"/>
      <c r="G44" s="5"/>
      <c r="H44" s="5"/>
      <c r="I44" s="213"/>
    </row>
    <row r="45" spans="1:9" ht="16.2" thickBot="1">
      <c r="A45" s="133">
        <v>96</v>
      </c>
      <c r="B45" s="113"/>
      <c r="C45" s="131" t="s">
        <v>143</v>
      </c>
      <c r="E45" s="15">
        <v>6</v>
      </c>
      <c r="F45" s="37"/>
      <c r="G45" s="6"/>
      <c r="H45" s="6"/>
      <c r="I45" s="214"/>
    </row>
    <row r="46" spans="1:9" s="134" customFormat="1" ht="16.2" thickBot="1">
      <c r="A46" s="50">
        <v>144</v>
      </c>
      <c r="B46" s="116"/>
      <c r="C46" s="121" t="s">
        <v>382</v>
      </c>
      <c r="E46" s="135"/>
      <c r="F46" s="136"/>
      <c r="G46" s="135"/>
      <c r="H46" s="135"/>
      <c r="I46" s="137"/>
    </row>
    <row r="47" spans="1:9" ht="16.2" thickBot="1">
      <c r="A47" s="52"/>
      <c r="B47" s="32"/>
    </row>
    <row r="48" spans="1:9" ht="17.399999999999999">
      <c r="E48" s="221" t="s">
        <v>96</v>
      </c>
      <c r="F48" s="222"/>
      <c r="G48" s="222"/>
      <c r="H48" s="222"/>
      <c r="I48" s="223"/>
    </row>
    <row r="49" spans="5:9" ht="44.4">
      <c r="E49" s="211"/>
      <c r="F49" s="212"/>
      <c r="G49" s="13" t="s">
        <v>75</v>
      </c>
      <c r="H49" s="13" t="s">
        <v>9</v>
      </c>
      <c r="I49" s="61" t="s">
        <v>97</v>
      </c>
    </row>
    <row r="50" spans="5:9">
      <c r="E50" s="14">
        <v>1</v>
      </c>
      <c r="F50" s="23"/>
      <c r="G50" s="5"/>
      <c r="H50" s="7"/>
      <c r="I50" s="213"/>
    </row>
    <row r="51" spans="5:9" ht="15.9" customHeight="1">
      <c r="E51" s="14">
        <v>2</v>
      </c>
      <c r="F51" s="23"/>
      <c r="G51" s="5"/>
      <c r="H51" s="5"/>
      <c r="I51" s="213"/>
    </row>
    <row r="52" spans="5:9">
      <c r="E52" s="14">
        <v>3</v>
      </c>
      <c r="F52" s="23"/>
      <c r="G52" s="5"/>
      <c r="H52" s="7"/>
      <c r="I52" s="213"/>
    </row>
    <row r="53" spans="5:9">
      <c r="E53" s="14">
        <v>4</v>
      </c>
      <c r="F53" s="23"/>
      <c r="G53" s="5"/>
      <c r="H53" s="5"/>
      <c r="I53" s="213"/>
    </row>
    <row r="54" spans="5:9">
      <c r="E54" s="14">
        <v>5</v>
      </c>
      <c r="F54" s="23"/>
      <c r="G54" s="5"/>
      <c r="H54" s="5"/>
      <c r="I54" s="213"/>
    </row>
    <row r="55" spans="5:9" ht="16.2" thickBot="1">
      <c r="E55" s="15">
        <v>6</v>
      </c>
      <c r="F55" s="37"/>
      <c r="G55" s="6"/>
      <c r="H55" s="6"/>
      <c r="I55" s="214"/>
    </row>
  </sheetData>
  <mergeCells count="47">
    <mergeCell ref="U15:U18"/>
    <mergeCell ref="V15:W15"/>
    <mergeCell ref="A8:K8"/>
    <mergeCell ref="A9:K9"/>
    <mergeCell ref="A11:D11"/>
    <mergeCell ref="A12:B12"/>
    <mergeCell ref="C12:D12"/>
    <mergeCell ref="A13:B13"/>
    <mergeCell ref="C13:D13"/>
    <mergeCell ref="S15:T15"/>
    <mergeCell ref="O15:O18"/>
    <mergeCell ref="P15:Q15"/>
    <mergeCell ref="R15:R18"/>
    <mergeCell ref="A1:K1"/>
    <mergeCell ref="A3:B3"/>
    <mergeCell ref="A4:B4"/>
    <mergeCell ref="A5:B5"/>
    <mergeCell ref="A7:K7"/>
    <mergeCell ref="B22:C22"/>
    <mergeCell ref="E22:F22"/>
    <mergeCell ref="J15:K15"/>
    <mergeCell ref="L15:L18"/>
    <mergeCell ref="M15:N15"/>
    <mergeCell ref="A15:B15"/>
    <mergeCell ref="C15:C18"/>
    <mergeCell ref="D15:E15"/>
    <mergeCell ref="F15:F18"/>
    <mergeCell ref="I15:I18"/>
    <mergeCell ref="A20:C20"/>
    <mergeCell ref="E20:I20"/>
    <mergeCell ref="A21:C21"/>
    <mergeCell ref="E21:I21"/>
    <mergeCell ref="A40:C40"/>
    <mergeCell ref="I40:I45"/>
    <mergeCell ref="B41:C41"/>
    <mergeCell ref="E48:I48"/>
    <mergeCell ref="I23:I26"/>
    <mergeCell ref="E28:I28"/>
    <mergeCell ref="A29:C29"/>
    <mergeCell ref="E29:F29"/>
    <mergeCell ref="B30:C30"/>
    <mergeCell ref="I30:I32"/>
    <mergeCell ref="E49:F49"/>
    <mergeCell ref="I50:I55"/>
    <mergeCell ref="G15:H18"/>
    <mergeCell ref="E38:I38"/>
    <mergeCell ref="E39:F39"/>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pageSetUpPr autoPageBreaks="0"/>
  </sheetPr>
  <dimension ref="A1:O106"/>
  <sheetViews>
    <sheetView zoomScale="82" zoomScaleNormal="82" workbookViewId="0">
      <selection activeCell="A4" sqref="A4"/>
    </sheetView>
  </sheetViews>
  <sheetFormatPr defaultColWidth="12.21875" defaultRowHeight="15.6"/>
  <cols>
    <col min="1" max="1" width="22.21875" style="2" customWidth="1"/>
    <col min="2" max="2" width="47" style="2" customWidth="1"/>
    <col min="3" max="3" width="15.44140625" style="2" customWidth="1"/>
    <col min="4" max="4" width="20.109375" style="2" customWidth="1"/>
    <col min="5" max="5" width="17.77734375" style="2" customWidth="1"/>
    <col min="6" max="6" width="16.77734375" style="2" customWidth="1"/>
    <col min="7" max="7" width="16.6640625" style="2" customWidth="1"/>
    <col min="8" max="8" width="15.77734375" style="2" customWidth="1"/>
    <col min="9" max="9" width="16.5546875" style="2" customWidth="1"/>
    <col min="10" max="10" width="15.77734375" style="2" customWidth="1"/>
    <col min="11" max="11" width="18.21875" style="2" customWidth="1"/>
    <col min="12" max="12" width="16.109375" style="2" customWidth="1"/>
    <col min="13" max="13" width="16.77734375" style="2" customWidth="1"/>
    <col min="14" max="14" width="15.6640625" style="2" customWidth="1"/>
    <col min="15" max="15" width="38.44140625" style="2" customWidth="1"/>
    <col min="16" max="16" width="19.44140625" style="2" customWidth="1"/>
    <col min="17" max="16384" width="12.21875" style="2"/>
  </cols>
  <sheetData>
    <row r="1" spans="1:15" s="3" customFormat="1" ht="39.75" customHeight="1" thickBot="1">
      <c r="A1" s="276" t="s">
        <v>98</v>
      </c>
      <c r="B1" s="277"/>
      <c r="C1" s="277"/>
      <c r="D1" s="277"/>
      <c r="E1" s="277"/>
      <c r="F1" s="277"/>
      <c r="G1" s="277"/>
      <c r="H1" s="277"/>
      <c r="I1" s="277"/>
      <c r="J1" s="278"/>
    </row>
    <row r="2" spans="1:15" s="3" customFormat="1" ht="16.5" customHeight="1" thickBot="1">
      <c r="A2" s="279" t="s">
        <v>99</v>
      </c>
      <c r="B2" s="280"/>
      <c r="C2" s="280"/>
      <c r="D2" s="280"/>
      <c r="E2" s="280"/>
      <c r="F2" s="280"/>
      <c r="G2" s="280"/>
      <c r="H2" s="280"/>
      <c r="I2" s="280"/>
      <c r="J2" s="281"/>
      <c r="K2" s="11"/>
      <c r="L2" s="11"/>
      <c r="M2" s="8"/>
      <c r="N2" s="9"/>
      <c r="O2" s="9"/>
    </row>
    <row r="3" spans="1:15" s="3" customFormat="1" ht="72" customHeight="1">
      <c r="A3" s="56" t="s">
        <v>100</v>
      </c>
      <c r="B3" s="91" t="s">
        <v>101</v>
      </c>
      <c r="C3" s="282" t="s">
        <v>102</v>
      </c>
      <c r="D3" s="283"/>
      <c r="E3" s="283"/>
      <c r="F3" s="283"/>
      <c r="G3" s="284"/>
      <c r="H3" s="91" t="s">
        <v>103</v>
      </c>
      <c r="I3" s="91" t="s">
        <v>104</v>
      </c>
      <c r="J3" s="91" t="s">
        <v>104</v>
      </c>
      <c r="K3" s="91" t="s">
        <v>104</v>
      </c>
      <c r="L3" s="95" t="s">
        <v>105</v>
      </c>
      <c r="M3" s="93"/>
      <c r="N3" s="9"/>
      <c r="O3" s="9"/>
    </row>
    <row r="4" spans="1:15" s="3" customFormat="1" ht="52.2">
      <c r="A4" s="35" t="s">
        <v>106</v>
      </c>
      <c r="B4" s="36" t="s">
        <v>107</v>
      </c>
      <c r="C4" s="36" t="s">
        <v>108</v>
      </c>
      <c r="D4" s="36"/>
      <c r="E4" s="36" t="s">
        <v>92</v>
      </c>
      <c r="F4" s="36"/>
      <c r="G4" s="36" t="s">
        <v>80</v>
      </c>
      <c r="H4" s="36" t="s">
        <v>109</v>
      </c>
      <c r="I4" s="36"/>
      <c r="J4" s="36" t="s">
        <v>81</v>
      </c>
      <c r="K4" s="36" t="s">
        <v>82</v>
      </c>
      <c r="L4" s="92" t="s">
        <v>110</v>
      </c>
      <c r="M4" s="94" t="s">
        <v>383</v>
      </c>
      <c r="O4" s="9"/>
    </row>
    <row r="5" spans="1:15" s="3" customFormat="1">
      <c r="A5" s="26">
        <v>1</v>
      </c>
      <c r="B5" s="10" t="str">
        <f>CONCATENATE($C$4,"_",C5,"_Hr_",E5,)</f>
        <v>Code_1:DNA X_Hr_6</v>
      </c>
      <c r="C5" s="27" t="s">
        <v>44</v>
      </c>
      <c r="D5" s="27" t="s">
        <v>80</v>
      </c>
      <c r="E5" s="81">
        <v>6</v>
      </c>
      <c r="F5" s="27"/>
      <c r="G5" s="27"/>
      <c r="H5" s="28"/>
      <c r="I5" s="28"/>
      <c r="J5" s="28"/>
      <c r="K5" s="29"/>
      <c r="L5" s="30"/>
    </row>
    <row r="6" spans="1:15" s="3" customFormat="1">
      <c r="A6" s="26">
        <v>2</v>
      </c>
      <c r="B6" s="10" t="str">
        <f t="shared" ref="B6:B19" si="0">CONCATENATE($C$4,"_",C6,"_Hr_",E6,)</f>
        <v>Code_1:DNA X_Hr_12</v>
      </c>
      <c r="C6" s="27" t="s">
        <v>44</v>
      </c>
      <c r="D6" s="27"/>
      <c r="E6" s="81">
        <v>12</v>
      </c>
      <c r="F6" s="27"/>
      <c r="G6" s="27"/>
      <c r="H6" s="28"/>
      <c r="I6" s="28"/>
      <c r="J6" s="28"/>
      <c r="K6" s="29"/>
      <c r="L6" s="30"/>
    </row>
    <row r="7" spans="1:15" s="3" customFormat="1">
      <c r="A7" s="26">
        <v>3</v>
      </c>
      <c r="B7" s="10" t="str">
        <f t="shared" si="0"/>
        <v>Code_1:DNA X_Hr_48</v>
      </c>
      <c r="C7" s="27" t="s">
        <v>44</v>
      </c>
      <c r="D7" s="27"/>
      <c r="E7" s="81">
        <v>48</v>
      </c>
      <c r="F7" s="27"/>
      <c r="G7" s="27"/>
      <c r="H7" s="28"/>
      <c r="I7" s="28"/>
      <c r="J7" s="28"/>
      <c r="K7" s="29"/>
      <c r="L7" s="30"/>
    </row>
    <row r="8" spans="1:15" s="3" customFormat="1">
      <c r="A8" s="26">
        <v>4</v>
      </c>
      <c r="B8" s="10" t="str">
        <f t="shared" si="0"/>
        <v>Code_1:DNA X_Hr_96</v>
      </c>
      <c r="C8" s="27" t="s">
        <v>44</v>
      </c>
      <c r="D8" s="27"/>
      <c r="E8" s="81">
        <v>96</v>
      </c>
      <c r="F8" s="27"/>
      <c r="G8" s="27"/>
      <c r="H8" s="28"/>
      <c r="I8" s="28"/>
      <c r="J8" s="28"/>
      <c r="K8" s="29"/>
      <c r="L8" s="30"/>
    </row>
    <row r="9" spans="1:15" s="3" customFormat="1">
      <c r="A9" s="26">
        <v>5</v>
      </c>
      <c r="B9" s="10" t="str">
        <f t="shared" si="0"/>
        <v>Code_1:DNA X_Hr_168</v>
      </c>
      <c r="C9" s="27" t="s">
        <v>44</v>
      </c>
      <c r="D9" s="27"/>
      <c r="E9" s="81">
        <v>168</v>
      </c>
      <c r="F9" s="27"/>
      <c r="G9" s="27"/>
      <c r="H9" s="28"/>
      <c r="I9" s="28"/>
      <c r="J9" s="28"/>
      <c r="K9" s="29"/>
      <c r="L9" s="30"/>
    </row>
    <row r="10" spans="1:15" s="3" customFormat="1">
      <c r="A10" s="26">
        <v>6</v>
      </c>
      <c r="B10" s="10" t="str">
        <f t="shared" si="0"/>
        <v>Code_green_Hr_6</v>
      </c>
      <c r="C10" s="27" t="s">
        <v>112</v>
      </c>
      <c r="D10" s="27"/>
      <c r="E10" s="138">
        <v>6</v>
      </c>
      <c r="F10" s="27"/>
      <c r="G10" s="27"/>
      <c r="H10" s="28"/>
      <c r="I10" s="28"/>
      <c r="J10" s="28"/>
      <c r="K10" s="29"/>
      <c r="L10" s="30"/>
    </row>
    <row r="11" spans="1:15" s="3" customFormat="1">
      <c r="A11" s="26">
        <v>7</v>
      </c>
      <c r="B11" s="10" t="str">
        <f t="shared" si="0"/>
        <v>Code_green_Hr_12</v>
      </c>
      <c r="C11" s="27" t="s">
        <v>112</v>
      </c>
      <c r="D11" s="27"/>
      <c r="E11" s="138">
        <v>12</v>
      </c>
      <c r="F11" s="27"/>
      <c r="G11" s="27"/>
      <c r="H11" s="28"/>
      <c r="I11" s="28"/>
      <c r="J11" s="28"/>
      <c r="K11" s="29"/>
      <c r="L11" s="30"/>
    </row>
    <row r="12" spans="1:15" s="3" customFormat="1">
      <c r="A12" s="26">
        <v>8</v>
      </c>
      <c r="B12" s="10" t="str">
        <f t="shared" si="0"/>
        <v>Code_green_Hr_48</v>
      </c>
      <c r="C12" s="27" t="s">
        <v>112</v>
      </c>
      <c r="D12" s="27"/>
      <c r="E12" s="138">
        <v>48</v>
      </c>
      <c r="F12" s="27"/>
      <c r="G12" s="27"/>
      <c r="H12" s="28"/>
      <c r="I12" s="28"/>
      <c r="J12" s="28"/>
      <c r="K12" s="29"/>
      <c r="L12" s="30"/>
    </row>
    <row r="13" spans="1:15" s="3" customFormat="1">
      <c r="A13" s="26">
        <v>9</v>
      </c>
      <c r="B13" s="10" t="str">
        <f t="shared" si="0"/>
        <v>Code_green_Hr_96</v>
      </c>
      <c r="C13" s="27" t="s">
        <v>112</v>
      </c>
      <c r="D13" s="27"/>
      <c r="E13" s="138">
        <v>96</v>
      </c>
      <c r="F13" s="27"/>
      <c r="G13" s="27"/>
      <c r="H13" s="28"/>
      <c r="I13" s="28"/>
      <c r="J13" s="28"/>
      <c r="K13" s="29"/>
      <c r="L13" s="30"/>
    </row>
    <row r="14" spans="1:15" s="3" customFormat="1">
      <c r="A14" s="26">
        <v>10</v>
      </c>
      <c r="B14" s="10" t="str">
        <f t="shared" si="0"/>
        <v>Code_green_Hr_168</v>
      </c>
      <c r="C14" s="27" t="s">
        <v>112</v>
      </c>
      <c r="D14" s="27"/>
      <c r="E14" s="138">
        <v>168</v>
      </c>
      <c r="F14" s="27"/>
      <c r="G14" s="27"/>
      <c r="H14" s="28"/>
      <c r="I14" s="28"/>
      <c r="J14" s="28"/>
      <c r="K14" s="29"/>
      <c r="L14" s="30"/>
    </row>
    <row r="15" spans="1:15" s="3" customFormat="1">
      <c r="A15" s="26">
        <v>11</v>
      </c>
      <c r="B15" s="10" t="str">
        <f t="shared" si="0"/>
        <v>Code_blue_Hr_6</v>
      </c>
      <c r="C15" s="27" t="s">
        <v>113</v>
      </c>
      <c r="D15" s="27"/>
      <c r="E15" s="138">
        <v>6</v>
      </c>
      <c r="F15" s="27"/>
      <c r="G15" s="27"/>
      <c r="H15" s="28"/>
      <c r="I15" s="28"/>
      <c r="J15" s="28"/>
      <c r="K15" s="29"/>
      <c r="L15" s="30"/>
    </row>
    <row r="16" spans="1:15" s="3" customFormat="1">
      <c r="A16" s="26">
        <v>12</v>
      </c>
      <c r="B16" s="10" t="str">
        <f t="shared" si="0"/>
        <v>Code_blue_Hr_12</v>
      </c>
      <c r="C16" s="27" t="s">
        <v>113</v>
      </c>
      <c r="D16" s="27"/>
      <c r="E16" s="138">
        <v>12</v>
      </c>
      <c r="F16" s="27"/>
      <c r="G16" s="27"/>
      <c r="H16" s="28"/>
      <c r="I16" s="28"/>
      <c r="J16" s="28"/>
      <c r="K16" s="29"/>
      <c r="L16" s="30"/>
    </row>
    <row r="17" spans="1:12" s="3" customFormat="1">
      <c r="A17" s="26">
        <v>13</v>
      </c>
      <c r="B17" s="10" t="str">
        <f t="shared" si="0"/>
        <v>Code_blue_Hr_48</v>
      </c>
      <c r="C17" s="27" t="s">
        <v>113</v>
      </c>
      <c r="D17" s="27"/>
      <c r="E17" s="138">
        <v>48</v>
      </c>
      <c r="F17" s="27"/>
      <c r="G17" s="27"/>
      <c r="H17" s="28"/>
      <c r="I17" s="28"/>
      <c r="J17" s="28"/>
      <c r="K17" s="29"/>
      <c r="L17" s="30"/>
    </row>
    <row r="18" spans="1:12" s="3" customFormat="1">
      <c r="A18" s="26">
        <v>14</v>
      </c>
      <c r="B18" s="10" t="str">
        <f t="shared" si="0"/>
        <v>Code_blue_Hr_96</v>
      </c>
      <c r="C18" s="27" t="s">
        <v>113</v>
      </c>
      <c r="D18" s="27"/>
      <c r="E18" s="138">
        <v>96</v>
      </c>
      <c r="F18" s="27"/>
      <c r="G18" s="27"/>
      <c r="H18" s="28"/>
      <c r="I18" s="28"/>
      <c r="J18" s="28"/>
      <c r="K18" s="29"/>
      <c r="L18" s="30"/>
    </row>
    <row r="19" spans="1:12" s="3" customFormat="1">
      <c r="A19" s="26">
        <v>15</v>
      </c>
      <c r="B19" s="10" t="str">
        <f t="shared" si="0"/>
        <v>Code_blue_Hr_168</v>
      </c>
      <c r="C19" s="27" t="s">
        <v>113</v>
      </c>
      <c r="D19" s="27"/>
      <c r="E19" s="138">
        <v>168</v>
      </c>
      <c r="F19" s="27"/>
      <c r="G19" s="27"/>
      <c r="H19" s="28"/>
      <c r="I19" s="28"/>
      <c r="J19" s="28"/>
      <c r="K19" s="29"/>
      <c r="L19" s="30"/>
    </row>
    <row r="20" spans="1:12" s="3" customFormat="1">
      <c r="A20" s="26">
        <v>16</v>
      </c>
      <c r="B20" s="10" t="str">
        <f>CONCATENATE($C$4,"_",C20,"_Hr_",E20,)</f>
        <v>Code_Blank_Hr_6</v>
      </c>
      <c r="C20" s="27" t="s">
        <v>111</v>
      </c>
      <c r="D20" s="27"/>
      <c r="E20" s="138">
        <v>6</v>
      </c>
      <c r="F20" s="27"/>
      <c r="G20" s="27"/>
      <c r="H20" s="28"/>
      <c r="I20" s="28"/>
      <c r="J20" s="28"/>
      <c r="K20" s="29"/>
      <c r="L20" s="30"/>
    </row>
    <row r="21" spans="1:12" s="3" customFormat="1">
      <c r="A21" s="26">
        <v>17</v>
      </c>
      <c r="B21" s="10" t="str">
        <f t="shared" ref="B21:B24" si="1">CONCATENATE($C$4,"_",C21,"_Hr_",E21,)</f>
        <v>Code_Blank_Hr_12</v>
      </c>
      <c r="C21" s="27" t="s">
        <v>111</v>
      </c>
      <c r="D21" s="27"/>
      <c r="E21" s="138">
        <v>12</v>
      </c>
      <c r="F21" s="27"/>
      <c r="G21" s="27"/>
      <c r="H21" s="28"/>
      <c r="I21" s="28"/>
      <c r="J21" s="28"/>
      <c r="K21" s="29"/>
      <c r="L21" s="30"/>
    </row>
    <row r="22" spans="1:12" s="3" customFormat="1">
      <c r="A22" s="26">
        <v>18</v>
      </c>
      <c r="B22" s="10" t="str">
        <f t="shared" si="1"/>
        <v>Code_Blank_Hr_48</v>
      </c>
      <c r="C22" s="27" t="s">
        <v>111</v>
      </c>
      <c r="D22" s="27"/>
      <c r="E22" s="138">
        <v>48</v>
      </c>
      <c r="F22" s="27"/>
      <c r="G22" s="27"/>
      <c r="H22" s="28"/>
      <c r="I22" s="28"/>
      <c r="J22" s="28"/>
      <c r="K22" s="29"/>
      <c r="L22" s="30"/>
    </row>
    <row r="23" spans="1:12" s="3" customFormat="1">
      <c r="A23" s="26">
        <v>19</v>
      </c>
      <c r="B23" s="10" t="str">
        <f t="shared" si="1"/>
        <v>Code_Blank_Hr_96</v>
      </c>
      <c r="C23" s="27" t="s">
        <v>111</v>
      </c>
      <c r="D23" s="27"/>
      <c r="E23" s="138">
        <v>96</v>
      </c>
      <c r="F23" s="27"/>
      <c r="G23" s="27"/>
      <c r="H23" s="28"/>
      <c r="I23" s="28"/>
      <c r="J23" s="28"/>
      <c r="K23" s="29"/>
      <c r="L23" s="30"/>
    </row>
    <row r="24" spans="1:12" s="3" customFormat="1">
      <c r="A24" s="26">
        <v>20</v>
      </c>
      <c r="B24" s="10" t="str">
        <f t="shared" si="1"/>
        <v>Code_Blank_Hr_168</v>
      </c>
      <c r="C24" s="27" t="s">
        <v>111</v>
      </c>
      <c r="D24" s="27"/>
      <c r="E24" s="138">
        <v>168</v>
      </c>
      <c r="F24" s="27"/>
      <c r="G24" s="27"/>
      <c r="H24" s="28"/>
      <c r="I24" s="28"/>
      <c r="J24" s="28"/>
      <c r="K24" s="29"/>
      <c r="L24" s="30"/>
    </row>
    <row r="25" spans="1:12" s="3" customFormat="1">
      <c r="A25" s="26">
        <v>21</v>
      </c>
      <c r="B25" s="141" t="str">
        <f>CONCATENATE($C$4,"_",C25,"_Hr_",E25,)</f>
        <v>Code_Beads_Hr_0</v>
      </c>
      <c r="C25" s="27" t="s">
        <v>50</v>
      </c>
      <c r="D25" s="27"/>
      <c r="E25" s="138">
        <v>0</v>
      </c>
      <c r="F25" s="27"/>
      <c r="G25" s="27"/>
      <c r="H25" s="28"/>
      <c r="I25" s="28"/>
      <c r="J25" s="28"/>
      <c r="K25" s="29"/>
      <c r="L25" s="30"/>
    </row>
    <row r="26" spans="1:12" s="3" customFormat="1">
      <c r="A26" s="26">
        <v>22</v>
      </c>
      <c r="B26" s="141"/>
      <c r="C26" s="27"/>
      <c r="D26" s="27"/>
      <c r="E26" s="138"/>
      <c r="F26" s="27"/>
      <c r="G26" s="27"/>
      <c r="H26" s="28"/>
      <c r="I26" s="28"/>
      <c r="J26" s="28"/>
      <c r="K26" s="29"/>
      <c r="L26" s="30"/>
    </row>
    <row r="27" spans="1:12" s="3" customFormat="1">
      <c r="A27" s="26">
        <v>23</v>
      </c>
      <c r="B27" s="141"/>
      <c r="C27" s="27"/>
      <c r="D27" s="27"/>
      <c r="E27" s="138"/>
      <c r="F27" s="27"/>
      <c r="G27" s="27"/>
      <c r="H27" s="28"/>
      <c r="I27" s="28"/>
      <c r="J27" s="28"/>
      <c r="K27" s="29"/>
      <c r="L27" s="30"/>
    </row>
    <row r="28" spans="1:12" s="3" customFormat="1">
      <c r="A28" s="26">
        <v>24</v>
      </c>
      <c r="B28" s="141"/>
      <c r="C28" s="27"/>
      <c r="D28" s="27"/>
      <c r="E28" s="138"/>
      <c r="F28" s="27"/>
      <c r="G28" s="27"/>
      <c r="H28" s="28"/>
      <c r="I28" s="28"/>
      <c r="J28" s="28"/>
      <c r="K28" s="29"/>
      <c r="L28" s="30"/>
    </row>
    <row r="29" spans="1:12" s="3" customFormat="1">
      <c r="A29" s="26">
        <v>25</v>
      </c>
      <c r="B29" s="141"/>
      <c r="C29" s="27"/>
      <c r="D29" s="27"/>
      <c r="E29" s="138"/>
      <c r="F29" s="27"/>
      <c r="G29" s="27"/>
      <c r="H29" s="28"/>
      <c r="I29" s="28"/>
      <c r="J29" s="28"/>
      <c r="K29" s="29"/>
      <c r="L29" s="30"/>
    </row>
    <row r="30" spans="1:12" s="3" customFormat="1">
      <c r="A30" s="26">
        <v>26</v>
      </c>
      <c r="B30" s="10"/>
      <c r="C30" s="27"/>
      <c r="D30" s="27"/>
      <c r="E30" s="138"/>
      <c r="F30" s="27"/>
      <c r="G30" s="27"/>
      <c r="H30" s="28"/>
      <c r="I30" s="28"/>
      <c r="J30" s="28"/>
      <c r="K30" s="29"/>
      <c r="L30" s="30"/>
    </row>
    <row r="31" spans="1:12" s="3" customFormat="1">
      <c r="A31" s="26">
        <v>27</v>
      </c>
      <c r="B31" s="10"/>
      <c r="C31" s="27"/>
      <c r="D31" s="27"/>
      <c r="E31" s="138"/>
      <c r="F31" s="27"/>
      <c r="G31" s="27"/>
      <c r="H31" s="28"/>
      <c r="I31" s="28"/>
      <c r="J31" s="28"/>
      <c r="K31" s="29"/>
      <c r="L31" s="30"/>
    </row>
    <row r="32" spans="1:12" s="3" customFormat="1">
      <c r="A32" s="26">
        <v>28</v>
      </c>
      <c r="B32" s="10"/>
      <c r="C32" s="27"/>
      <c r="D32" s="27"/>
      <c r="E32" s="138"/>
      <c r="F32" s="27"/>
      <c r="G32" s="27"/>
      <c r="H32" s="28"/>
      <c r="I32" s="28"/>
      <c r="J32" s="28"/>
      <c r="K32" s="29"/>
      <c r="L32" s="30"/>
    </row>
    <row r="33" spans="1:12" s="3" customFormat="1">
      <c r="A33" s="26">
        <v>29</v>
      </c>
      <c r="B33" s="10"/>
      <c r="C33" s="27"/>
      <c r="D33" s="27"/>
      <c r="E33" s="138"/>
      <c r="F33" s="27"/>
      <c r="G33" s="27"/>
      <c r="H33" s="28"/>
      <c r="I33" s="28"/>
      <c r="J33" s="28"/>
      <c r="K33" s="29"/>
      <c r="L33" s="30"/>
    </row>
    <row r="34" spans="1:12" s="3" customFormat="1">
      <c r="A34" s="26">
        <v>30</v>
      </c>
      <c r="B34" s="10"/>
      <c r="C34" s="27"/>
      <c r="D34" s="27"/>
      <c r="E34" s="138"/>
      <c r="F34" s="27"/>
      <c r="G34" s="27"/>
      <c r="H34" s="28"/>
      <c r="I34" s="28"/>
      <c r="J34" s="28"/>
      <c r="K34" s="29"/>
      <c r="L34" s="30"/>
    </row>
    <row r="35" spans="1:12" s="3" customFormat="1">
      <c r="A35" s="26">
        <v>31</v>
      </c>
      <c r="B35" s="10"/>
      <c r="C35" s="27"/>
      <c r="D35" s="27"/>
      <c r="E35" s="81"/>
      <c r="F35" s="27"/>
      <c r="G35" s="27"/>
      <c r="H35" s="28"/>
      <c r="I35" s="28"/>
      <c r="J35" s="28"/>
      <c r="K35" s="29"/>
      <c r="L35" s="30"/>
    </row>
    <row r="36" spans="1:12" s="3" customFormat="1">
      <c r="A36" s="26">
        <v>32</v>
      </c>
      <c r="B36" s="10"/>
      <c r="C36" s="27"/>
      <c r="D36" s="27"/>
      <c r="E36" s="81"/>
      <c r="F36" s="27"/>
      <c r="G36" s="27"/>
      <c r="H36" s="28"/>
      <c r="I36" s="28"/>
      <c r="J36" s="28"/>
      <c r="K36" s="29"/>
      <c r="L36" s="30"/>
    </row>
    <row r="37" spans="1:12" s="3" customFormat="1">
      <c r="A37" s="26">
        <v>33</v>
      </c>
      <c r="B37" s="10"/>
      <c r="C37" s="27"/>
      <c r="D37" s="27"/>
      <c r="E37" s="81"/>
      <c r="F37" s="27"/>
      <c r="G37" s="27"/>
      <c r="H37" s="28"/>
      <c r="I37" s="28"/>
      <c r="J37" s="28"/>
      <c r="K37" s="29"/>
      <c r="L37" s="30"/>
    </row>
    <row r="38" spans="1:12" s="3" customFormat="1">
      <c r="A38" s="26">
        <v>34</v>
      </c>
      <c r="B38" s="10"/>
      <c r="C38" s="27"/>
      <c r="D38" s="27"/>
      <c r="E38" s="81"/>
      <c r="F38" s="27"/>
      <c r="G38" s="27"/>
      <c r="H38" s="28"/>
      <c r="I38" s="28"/>
      <c r="J38" s="28"/>
      <c r="K38" s="29"/>
      <c r="L38" s="30"/>
    </row>
    <row r="39" spans="1:12" s="3" customFormat="1">
      <c r="A39" s="26">
        <v>35</v>
      </c>
      <c r="B39" s="10"/>
      <c r="C39" s="27"/>
      <c r="D39" s="27"/>
      <c r="E39" s="81"/>
      <c r="F39" s="27"/>
      <c r="G39" s="27"/>
      <c r="H39" s="28"/>
      <c r="I39" s="28"/>
      <c r="J39" s="28"/>
      <c r="K39" s="29"/>
      <c r="L39" s="30"/>
    </row>
    <row r="40" spans="1:12" s="3" customFormat="1">
      <c r="A40" s="26">
        <v>36</v>
      </c>
      <c r="B40" s="10"/>
      <c r="C40" s="27"/>
      <c r="D40" s="27"/>
      <c r="E40" s="81"/>
      <c r="F40" s="27"/>
      <c r="G40" s="27"/>
      <c r="H40" s="28"/>
      <c r="I40" s="28"/>
      <c r="J40" s="28"/>
      <c r="K40" s="29"/>
      <c r="L40" s="30"/>
    </row>
    <row r="41" spans="1:12" s="3" customFormat="1">
      <c r="A41" s="26">
        <v>37</v>
      </c>
      <c r="B41" s="10"/>
      <c r="C41" s="27"/>
      <c r="D41" s="27"/>
      <c r="E41" s="81"/>
      <c r="F41" s="27"/>
      <c r="G41" s="27"/>
      <c r="H41" s="28"/>
      <c r="I41" s="28"/>
      <c r="J41" s="28"/>
      <c r="K41" s="29"/>
      <c r="L41" s="30"/>
    </row>
    <row r="42" spans="1:12" s="3" customFormat="1">
      <c r="A42" s="26">
        <v>38</v>
      </c>
      <c r="B42" s="10"/>
      <c r="C42" s="27"/>
      <c r="D42" s="27"/>
      <c r="E42" s="81"/>
      <c r="F42" s="27"/>
      <c r="G42" s="27"/>
      <c r="H42" s="28"/>
      <c r="I42" s="28"/>
      <c r="J42" s="28"/>
      <c r="K42" s="29"/>
      <c r="L42" s="30"/>
    </row>
    <row r="43" spans="1:12" s="3" customFormat="1">
      <c r="A43" s="26">
        <v>39</v>
      </c>
      <c r="B43" s="10"/>
      <c r="C43" s="27"/>
      <c r="D43" s="27"/>
      <c r="E43" s="81"/>
      <c r="F43" s="27"/>
      <c r="G43" s="27"/>
      <c r="H43" s="28"/>
      <c r="I43" s="28"/>
      <c r="J43" s="28"/>
      <c r="K43" s="29"/>
      <c r="L43" s="30"/>
    </row>
    <row r="44" spans="1:12" s="3" customFormat="1">
      <c r="A44" s="26">
        <v>40</v>
      </c>
      <c r="B44" s="10"/>
      <c r="C44" s="27"/>
      <c r="D44" s="27"/>
      <c r="E44" s="81"/>
      <c r="F44" s="27"/>
      <c r="G44" s="27"/>
      <c r="H44" s="28"/>
      <c r="I44" s="28"/>
      <c r="J44" s="28"/>
      <c r="K44" s="29"/>
      <c r="L44" s="30"/>
    </row>
    <row r="45" spans="1:12" s="3" customFormat="1">
      <c r="A45" s="26">
        <v>41</v>
      </c>
      <c r="B45" s="82"/>
      <c r="C45" s="27"/>
      <c r="D45" s="27"/>
      <c r="E45" s="81"/>
      <c r="F45" s="27"/>
      <c r="G45" s="27"/>
      <c r="H45" s="28"/>
      <c r="I45" s="28"/>
      <c r="J45" s="28"/>
      <c r="K45" s="29"/>
      <c r="L45" s="30"/>
    </row>
    <row r="46" spans="1:12" s="3" customFormat="1">
      <c r="A46" s="26">
        <v>42</v>
      </c>
      <c r="B46" s="10"/>
      <c r="C46" s="27"/>
      <c r="D46" s="27"/>
      <c r="E46" s="81"/>
      <c r="F46" s="27"/>
      <c r="G46" s="27"/>
      <c r="H46" s="28"/>
      <c r="I46" s="28"/>
      <c r="J46" s="28"/>
      <c r="K46" s="29"/>
      <c r="L46" s="30"/>
    </row>
    <row r="47" spans="1:12" s="3" customFormat="1">
      <c r="A47" s="26">
        <v>43</v>
      </c>
      <c r="B47" s="10"/>
      <c r="C47" s="27"/>
      <c r="D47" s="27"/>
      <c r="E47" s="81"/>
      <c r="F47" s="27"/>
      <c r="G47" s="27"/>
      <c r="H47" s="28"/>
      <c r="I47" s="28"/>
      <c r="J47" s="28"/>
      <c r="K47" s="29"/>
      <c r="L47" s="30"/>
    </row>
    <row r="48" spans="1:12" s="3" customFormat="1">
      <c r="A48" s="26">
        <v>44</v>
      </c>
      <c r="B48" s="10"/>
      <c r="C48" s="27"/>
      <c r="D48" s="27"/>
      <c r="E48" s="81"/>
      <c r="F48" s="27"/>
      <c r="G48" s="27"/>
      <c r="H48" s="28"/>
      <c r="I48" s="28"/>
      <c r="J48" s="28"/>
      <c r="K48" s="29"/>
      <c r="L48" s="30"/>
    </row>
    <row r="49" spans="1:15" s="3" customFormat="1">
      <c r="A49" s="83">
        <v>45</v>
      </c>
      <c r="B49" s="10"/>
      <c r="C49" s="27"/>
      <c r="D49" s="27"/>
      <c r="E49" s="81"/>
      <c r="F49" s="27"/>
      <c r="G49" s="27"/>
      <c r="H49" s="28"/>
      <c r="I49" s="28"/>
      <c r="J49" s="28"/>
      <c r="K49" s="29"/>
      <c r="L49" s="30"/>
    </row>
    <row r="50" spans="1:15" s="3" customFormat="1">
      <c r="A50" s="26">
        <v>46</v>
      </c>
      <c r="B50" s="10"/>
      <c r="C50" s="27"/>
      <c r="D50" s="27"/>
      <c r="E50" s="81"/>
      <c r="F50" s="84"/>
      <c r="G50" s="27"/>
      <c r="H50" s="28"/>
      <c r="I50" s="28"/>
      <c r="J50" s="28"/>
      <c r="K50" s="29"/>
      <c r="L50" s="30"/>
    </row>
    <row r="51" spans="1:15" s="3" customFormat="1">
      <c r="A51" s="85">
        <v>47</v>
      </c>
      <c r="B51" s="10"/>
      <c r="C51" s="27"/>
      <c r="D51" s="27"/>
      <c r="E51" s="81"/>
      <c r="F51" s="84"/>
      <c r="G51" s="27"/>
      <c r="H51" s="28"/>
      <c r="I51" s="28"/>
      <c r="J51" s="28"/>
      <c r="K51" s="29"/>
      <c r="L51" s="30"/>
    </row>
    <row r="52" spans="1:15" s="3" customFormat="1">
      <c r="A52" s="26">
        <v>48</v>
      </c>
      <c r="B52" s="10"/>
      <c r="C52" s="27"/>
      <c r="D52" s="27"/>
      <c r="E52" s="81"/>
      <c r="F52" s="27"/>
      <c r="G52" s="27"/>
      <c r="H52" s="28"/>
      <c r="I52" s="28"/>
      <c r="J52" s="28"/>
      <c r="K52" s="29"/>
      <c r="L52" s="30"/>
    </row>
    <row r="53" spans="1:15" s="3" customFormat="1">
      <c r="A53" s="26">
        <v>49</v>
      </c>
      <c r="B53" s="10"/>
      <c r="C53" s="27"/>
      <c r="D53" s="27"/>
      <c r="E53" s="81"/>
      <c r="F53" s="27"/>
      <c r="G53" s="27"/>
      <c r="H53" s="28"/>
      <c r="I53" s="28"/>
      <c r="J53" s="28"/>
      <c r="K53" s="29"/>
      <c r="L53" s="30"/>
    </row>
    <row r="54" spans="1:15" s="3" customFormat="1">
      <c r="A54" s="26">
        <v>50</v>
      </c>
      <c r="B54" s="10"/>
      <c r="C54" s="27"/>
      <c r="D54" s="27"/>
      <c r="E54" s="81"/>
      <c r="F54" s="27"/>
      <c r="G54" s="27"/>
      <c r="H54" s="28"/>
      <c r="I54" s="28"/>
      <c r="J54" s="28"/>
      <c r="K54" s="29"/>
      <c r="L54" s="30"/>
    </row>
    <row r="55" spans="1:15" s="3" customFormat="1">
      <c r="A55" s="26">
        <v>51</v>
      </c>
      <c r="B55" s="10"/>
      <c r="C55" s="27"/>
      <c r="D55" s="27"/>
      <c r="E55" s="81"/>
      <c r="F55" s="27"/>
      <c r="G55" s="27"/>
      <c r="H55" s="28"/>
      <c r="I55" s="28"/>
      <c r="J55" s="28"/>
      <c r="K55" s="29"/>
      <c r="L55" s="30"/>
    </row>
    <row r="56" spans="1:15" s="3" customFormat="1">
      <c r="A56" s="26">
        <v>52</v>
      </c>
      <c r="B56" s="10"/>
      <c r="C56" s="27"/>
      <c r="D56" s="27"/>
      <c r="E56" s="81"/>
      <c r="F56" s="27"/>
      <c r="G56" s="27"/>
      <c r="H56" s="28"/>
      <c r="I56" s="28"/>
      <c r="J56" s="28"/>
      <c r="K56" s="29"/>
      <c r="L56" s="30"/>
    </row>
    <row r="57" spans="1:15" s="3" customFormat="1">
      <c r="A57" s="26">
        <v>53</v>
      </c>
      <c r="B57" s="10"/>
      <c r="C57" s="27"/>
      <c r="D57" s="27"/>
      <c r="E57" s="81"/>
      <c r="F57" s="27"/>
      <c r="G57" s="27"/>
      <c r="H57" s="28"/>
      <c r="I57" s="28"/>
      <c r="J57" s="28"/>
      <c r="K57" s="29"/>
      <c r="L57" s="30"/>
    </row>
    <row r="58" spans="1:15" s="3" customFormat="1" ht="16.2" thickBot="1">
      <c r="A58" s="53">
        <v>54</v>
      </c>
      <c r="B58" s="10"/>
      <c r="C58" s="27"/>
      <c r="D58" s="86"/>
      <c r="E58" s="87"/>
      <c r="F58" s="54"/>
      <c r="G58" s="54"/>
      <c r="H58" s="55"/>
      <c r="I58" s="88"/>
      <c r="J58" s="88"/>
      <c r="K58" s="89"/>
      <c r="L58" s="90"/>
    </row>
    <row r="59" spans="1:15" s="3" customFormat="1" ht="16.2" thickBot="1"/>
    <row r="60" spans="1:15" s="3" customFormat="1" ht="18" thickBot="1">
      <c r="A60" s="285"/>
      <c r="B60" s="286"/>
      <c r="C60" s="286"/>
      <c r="D60" s="286"/>
      <c r="E60" s="286"/>
      <c r="F60" s="286"/>
      <c r="G60" s="286"/>
      <c r="H60" s="286"/>
      <c r="I60" s="286"/>
      <c r="J60" s="286"/>
      <c r="K60" s="286"/>
      <c r="L60" s="286"/>
      <c r="M60" s="286"/>
      <c r="N60" s="287"/>
      <c r="O60" s="4"/>
    </row>
    <row r="61" spans="1:15" s="3" customFormat="1" ht="17.399999999999999">
      <c r="A61" s="34"/>
      <c r="B61" s="62"/>
      <c r="C61" s="62"/>
      <c r="D61" s="60"/>
      <c r="E61" s="60"/>
      <c r="F61" s="60"/>
      <c r="G61" s="60"/>
      <c r="H61" s="60"/>
      <c r="I61" s="33"/>
      <c r="J61" s="33"/>
      <c r="K61" s="33"/>
      <c r="L61" s="60"/>
      <c r="M61" s="60"/>
      <c r="N61" s="63"/>
      <c r="O61" s="4"/>
    </row>
    <row r="62" spans="1:15" s="3" customFormat="1">
      <c r="A62" s="41"/>
      <c r="B62" s="25"/>
      <c r="C62" s="25"/>
      <c r="D62" s="25"/>
      <c r="E62" s="25"/>
      <c r="F62" s="25"/>
      <c r="G62" s="25"/>
      <c r="H62" s="25"/>
      <c r="I62" s="25"/>
      <c r="J62" s="25"/>
      <c r="K62" s="25"/>
      <c r="L62" s="25"/>
      <c r="M62" s="25"/>
      <c r="N62" s="31"/>
    </row>
    <row r="63" spans="1:15" s="3" customFormat="1" ht="16.2" thickBot="1">
      <c r="A63" s="42"/>
      <c r="B63" s="80"/>
      <c r="C63" s="80"/>
      <c r="D63" s="80"/>
      <c r="E63" s="80"/>
      <c r="F63" s="43"/>
      <c r="G63" s="43"/>
      <c r="H63" s="43"/>
      <c r="I63" s="43"/>
      <c r="J63" s="43"/>
      <c r="K63" s="43"/>
      <c r="L63" s="43"/>
      <c r="M63" s="43"/>
      <c r="N63" s="44"/>
    </row>
    <row r="64" spans="1:15" s="3" customFormat="1" ht="16.2" thickBot="1"/>
    <row r="65" spans="1:9" s="3" customFormat="1" ht="17.399999999999999">
      <c r="A65" s="288"/>
      <c r="B65" s="289"/>
      <c r="C65" s="289"/>
      <c r="D65" s="289"/>
      <c r="E65" s="289"/>
      <c r="F65" s="289"/>
      <c r="G65" s="289"/>
      <c r="H65" s="289"/>
      <c r="I65" s="290"/>
    </row>
    <row r="66" spans="1:9" s="3" customFormat="1" ht="34.5" customHeight="1">
      <c r="A66" s="291"/>
      <c r="B66" s="292"/>
      <c r="C66" s="292"/>
      <c r="D66" s="292"/>
      <c r="E66" s="292"/>
      <c r="F66" s="292"/>
      <c r="G66" s="292"/>
      <c r="H66" s="292"/>
      <c r="I66" s="293"/>
    </row>
    <row r="67" spans="1:9" s="3" customFormat="1">
      <c r="A67" s="291"/>
      <c r="B67" s="292"/>
      <c r="C67" s="292"/>
      <c r="D67" s="292"/>
      <c r="E67" s="292"/>
      <c r="F67" s="292"/>
      <c r="G67" s="292"/>
      <c r="H67" s="292"/>
      <c r="I67" s="293"/>
    </row>
    <row r="68" spans="1:9" s="3" customFormat="1">
      <c r="A68" s="291"/>
      <c r="B68" s="292"/>
      <c r="C68" s="292"/>
      <c r="D68" s="292"/>
      <c r="E68" s="292"/>
      <c r="F68" s="292"/>
      <c r="G68" s="292"/>
      <c r="H68" s="292"/>
      <c r="I68" s="293"/>
    </row>
    <row r="69" spans="1:9" s="3" customFormat="1" ht="16.2" thickBot="1">
      <c r="A69" s="294"/>
      <c r="B69" s="295"/>
      <c r="C69" s="295"/>
      <c r="D69" s="295"/>
      <c r="E69" s="295"/>
      <c r="F69" s="295"/>
      <c r="G69" s="295"/>
      <c r="H69" s="295"/>
      <c r="I69" s="296"/>
    </row>
    <row r="70" spans="1:9" s="3" customFormat="1"/>
    <row r="71" spans="1:9" s="3" customFormat="1" ht="20.399999999999999">
      <c r="A71" s="274"/>
      <c r="B71" s="274"/>
      <c r="C71" s="274"/>
      <c r="D71" s="274"/>
      <c r="E71" s="274"/>
      <c r="F71" s="274"/>
      <c r="G71" s="274"/>
      <c r="H71" s="274"/>
    </row>
    <row r="72" spans="1:9" s="3" customFormat="1">
      <c r="A72" s="10"/>
      <c r="B72" s="10"/>
      <c r="C72" s="10"/>
      <c r="D72" s="10"/>
      <c r="E72" s="275"/>
      <c r="F72" s="275"/>
      <c r="G72" s="275"/>
      <c r="H72" s="275"/>
    </row>
    <row r="73" spans="1:9">
      <c r="E73" s="57"/>
    </row>
    <row r="74" spans="1:9" ht="18.75" customHeight="1">
      <c r="E74" s="59"/>
    </row>
    <row r="75" spans="1:9" ht="18" customHeight="1">
      <c r="E75" s="57"/>
    </row>
    <row r="76" spans="1:9">
      <c r="E76" s="57"/>
    </row>
    <row r="77" spans="1:9">
      <c r="E77" s="58"/>
    </row>
    <row r="78" spans="1:9">
      <c r="E78" s="59"/>
    </row>
    <row r="79" spans="1:9">
      <c r="E79" s="59"/>
    </row>
    <row r="80" spans="1:9">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7"/>
    </row>
    <row r="91" spans="5:5">
      <c r="E91" s="57"/>
    </row>
    <row r="92" spans="5:5">
      <c r="E92" s="57"/>
    </row>
    <row r="93" spans="5:5">
      <c r="E93" s="57"/>
    </row>
    <row r="94" spans="5:5">
      <c r="E94" s="57"/>
    </row>
    <row r="95" spans="5:5">
      <c r="E95" s="57"/>
    </row>
    <row r="96" spans="5:5">
      <c r="E96" s="57"/>
    </row>
    <row r="97" spans="5:5">
      <c r="E97" s="57"/>
    </row>
    <row r="98" spans="5:5">
      <c r="E98" s="57"/>
    </row>
    <row r="99" spans="5:5">
      <c r="E99" s="57"/>
    </row>
    <row r="100" spans="5:5">
      <c r="E100" s="57"/>
    </row>
    <row r="101" spans="5:5">
      <c r="E101" s="57"/>
    </row>
    <row r="102" spans="5:5">
      <c r="E102" s="57"/>
    </row>
    <row r="103" spans="5:5">
      <c r="E103" s="57"/>
    </row>
    <row r="104" spans="5:5">
      <c r="E104" s="57"/>
    </row>
    <row r="105" spans="5:5">
      <c r="E105" s="57"/>
    </row>
    <row r="106" spans="5:5">
      <c r="E106" s="57"/>
    </row>
  </sheetData>
  <mergeCells count="8">
    <mergeCell ref="A71:H71"/>
    <mergeCell ref="E72:H72"/>
    <mergeCell ref="A1:J1"/>
    <mergeCell ref="A2:J2"/>
    <mergeCell ref="C3:G3"/>
    <mergeCell ref="A60:N60"/>
    <mergeCell ref="A65:I65"/>
    <mergeCell ref="A66:I69"/>
  </mergeCells>
  <phoneticPr fontId="1" type="noConversion"/>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Sheet2.RunBatch">
                <anchor moveWithCells="1" sizeWithCells="1">
                  <from>
                    <xdr:col>0</xdr:col>
                    <xdr:colOff>7620</xdr:colOff>
                    <xdr:row>61</xdr:row>
                    <xdr:rowOff>7620</xdr:rowOff>
                  </from>
                  <to>
                    <xdr:col>1</xdr:col>
                    <xdr:colOff>7620</xdr:colOff>
                    <xdr:row>62</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H11"/>
  <sheetViews>
    <sheetView zoomScale="89" zoomScaleNormal="89" workbookViewId="0">
      <selection activeCell="A3" sqref="A3:G8"/>
    </sheetView>
  </sheetViews>
  <sheetFormatPr defaultRowHeight="15.6"/>
  <cols>
    <col min="1" max="1" width="36.109375" style="2" customWidth="1"/>
    <col min="2" max="2" width="10.88671875" style="2" customWidth="1"/>
    <col min="3" max="3" width="14.88671875" style="2" customWidth="1"/>
    <col min="4" max="4" width="11" style="2" customWidth="1"/>
    <col min="5" max="5" width="11.109375" style="2" customWidth="1"/>
    <col min="6" max="6" width="11.109375" style="2" bestFit="1" customWidth="1"/>
    <col min="7" max="7" width="49.21875" style="2" customWidth="1"/>
    <col min="8" max="8" width="72.5546875" style="2" customWidth="1"/>
    <col min="9" max="9" width="16.5546875" style="2" customWidth="1"/>
    <col min="10" max="16384" width="8.88671875" style="2"/>
  </cols>
  <sheetData>
    <row r="1" spans="1:8" ht="16.2" thickTop="1">
      <c r="A1" s="119" t="s">
        <v>39</v>
      </c>
      <c r="B1" s="297"/>
      <c r="C1" s="297"/>
    </row>
    <row r="2" spans="1:8" ht="16.2" thickBot="1">
      <c r="A2" s="119" t="s">
        <v>40</v>
      </c>
      <c r="B2" s="298" t="s">
        <v>41</v>
      </c>
      <c r="C2" s="298"/>
    </row>
    <row r="3" spans="1:8" ht="16.2" thickTop="1">
      <c r="A3" s="102" t="s">
        <v>42</v>
      </c>
      <c r="B3" s="103">
        <f>SUM(B5:B8)</f>
        <v>125</v>
      </c>
      <c r="C3" s="103">
        <f>SUM(C5:C8)</f>
        <v>125</v>
      </c>
      <c r="D3" s="103">
        <f>SUM(D5:D8)</f>
        <v>125</v>
      </c>
      <c r="E3" s="103">
        <f>SUM(E5:E8)</f>
        <v>0</v>
      </c>
      <c r="F3" s="103">
        <v>0</v>
      </c>
    </row>
    <row r="4" spans="1:8">
      <c r="A4" s="109" t="s">
        <v>43</v>
      </c>
      <c r="B4" s="98" t="s">
        <v>44</v>
      </c>
      <c r="C4" s="202" t="s">
        <v>48</v>
      </c>
      <c r="D4" s="202" t="s">
        <v>49</v>
      </c>
      <c r="E4" s="202" t="s">
        <v>50</v>
      </c>
      <c r="F4" s="202" t="s">
        <v>131</v>
      </c>
      <c r="G4" s="106" t="s">
        <v>45</v>
      </c>
      <c r="H4" s="130" t="s">
        <v>46</v>
      </c>
    </row>
    <row r="5" spans="1:8">
      <c r="A5" s="109" t="s">
        <v>114</v>
      </c>
      <c r="B5" s="98">
        <v>25</v>
      </c>
      <c r="C5" s="202">
        <v>25</v>
      </c>
      <c r="D5" s="202">
        <v>0</v>
      </c>
      <c r="E5" s="202">
        <v>0</v>
      </c>
      <c r="F5" s="202">
        <v>0</v>
      </c>
      <c r="G5" s="125" t="s">
        <v>115</v>
      </c>
      <c r="H5" s="123"/>
    </row>
    <row r="6" spans="1:8">
      <c r="A6" s="109" t="s">
        <v>116</v>
      </c>
      <c r="B6" s="98">
        <v>25</v>
      </c>
      <c r="C6" s="202">
        <v>0</v>
      </c>
      <c r="D6" s="202">
        <v>25</v>
      </c>
      <c r="E6" s="202">
        <v>0</v>
      </c>
      <c r="F6" s="202">
        <v>0</v>
      </c>
      <c r="G6" s="125" t="s">
        <v>118</v>
      </c>
      <c r="H6" s="123"/>
    </row>
    <row r="7" spans="1:8">
      <c r="A7" s="139" t="s">
        <v>38</v>
      </c>
      <c r="B7" s="98">
        <v>75</v>
      </c>
      <c r="C7" s="128">
        <v>100</v>
      </c>
      <c r="D7" s="128">
        <v>100</v>
      </c>
      <c r="E7" s="128">
        <v>0</v>
      </c>
      <c r="F7" s="128">
        <v>125</v>
      </c>
      <c r="G7" s="132" t="s">
        <v>47</v>
      </c>
      <c r="H7" s="123"/>
    </row>
    <row r="8" spans="1:8" ht="16.2" thickBot="1">
      <c r="A8" s="110"/>
      <c r="B8" s="104"/>
      <c r="C8" s="105"/>
      <c r="D8" s="105"/>
      <c r="E8" s="105" t="s">
        <v>50</v>
      </c>
      <c r="F8" s="105"/>
      <c r="G8" s="107"/>
      <c r="H8" s="123"/>
    </row>
    <row r="9" spans="1:8" s="146" customFormat="1" ht="16.2" thickTop="1">
      <c r="A9" s="101"/>
      <c r="B9" s="101"/>
      <c r="C9" s="96"/>
      <c r="D9" s="101"/>
      <c r="E9" s="101"/>
      <c r="F9" s="101"/>
      <c r="G9" s="127"/>
      <c r="H9" s="127"/>
    </row>
    <row r="10" spans="1:8" s="146" customFormat="1">
      <c r="A10" s="101"/>
      <c r="B10" s="101"/>
      <c r="C10" s="96"/>
      <c r="D10" s="101"/>
      <c r="E10" s="101"/>
      <c r="F10" s="101"/>
      <c r="G10" s="127"/>
      <c r="H10" s="127"/>
    </row>
    <row r="11" spans="1:8">
      <c r="A11" s="124"/>
      <c r="B11" s="101"/>
      <c r="C11" s="96"/>
      <c r="D11" s="101"/>
      <c r="E11" s="101"/>
      <c r="F11" s="101"/>
      <c r="G11" s="127"/>
      <c r="H11" s="123"/>
    </row>
  </sheetData>
  <mergeCells count="2">
    <mergeCell ref="B1:C1"/>
    <mergeCell ref="B2:C2"/>
  </mergeCells>
  <phoneticPr fontId="1" type="noConversion"/>
  <pageMargins left="0.7" right="0.7" top="0.75" bottom="0.75" header="0.3" footer="0.3"/>
  <pageSetup paperSize="9" scale="55" orientation="landscape" horizontalDpi="202" verticalDpi="1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13"/>
  <sheetViews>
    <sheetView workbookViewId="0">
      <selection activeCell="B3" sqref="B3:E8"/>
    </sheetView>
  </sheetViews>
  <sheetFormatPr defaultRowHeight="15.6"/>
  <cols>
    <col min="1" max="1" width="18" style="2" customWidth="1"/>
    <col min="2" max="7" width="9.6640625" style="2" customWidth="1"/>
    <col min="8" max="8" width="33.5546875" style="2" customWidth="1"/>
    <col min="9" max="9" width="67.33203125" style="2" customWidth="1"/>
    <col min="10" max="10" width="55.44140625" style="2" customWidth="1"/>
    <col min="11" max="16384" width="8.88671875" style="2"/>
  </cols>
  <sheetData>
    <row r="1" spans="1:9">
      <c r="A1" s="119" t="s">
        <v>39</v>
      </c>
      <c r="B1" s="298" t="s">
        <v>35</v>
      </c>
      <c r="C1" s="298"/>
    </row>
    <row r="2" spans="1:9" ht="16.2" thickBot="1">
      <c r="A2" s="119" t="s">
        <v>40</v>
      </c>
      <c r="B2" s="298" t="s">
        <v>41</v>
      </c>
      <c r="C2" s="298"/>
    </row>
    <row r="3" spans="1:9" ht="16.2" thickTop="1">
      <c r="A3" s="102" t="s">
        <v>36</v>
      </c>
      <c r="B3" s="103">
        <f>SUM(B5:B8)</f>
        <v>125</v>
      </c>
      <c r="C3" s="103">
        <f>SUM(C5:C8)</f>
        <v>125</v>
      </c>
      <c r="D3" s="103">
        <f>SUM(D5:D8)</f>
        <v>0</v>
      </c>
      <c r="E3" s="103">
        <v>0</v>
      </c>
      <c r="F3" s="103"/>
      <c r="G3" s="97"/>
    </row>
    <row r="4" spans="1:9">
      <c r="A4" s="109" t="s">
        <v>37</v>
      </c>
      <c r="B4" s="98" t="s">
        <v>48</v>
      </c>
      <c r="C4" s="98" t="s">
        <v>49</v>
      </c>
      <c r="D4" s="98" t="s">
        <v>50</v>
      </c>
      <c r="E4" s="98" t="s">
        <v>131</v>
      </c>
      <c r="F4" s="98"/>
      <c r="G4" s="99"/>
      <c r="H4" s="106" t="s">
        <v>51</v>
      </c>
      <c r="I4" s="122" t="s">
        <v>52</v>
      </c>
    </row>
    <row r="5" spans="1:9">
      <c r="A5" s="109" t="s">
        <v>114</v>
      </c>
      <c r="B5" s="98">
        <v>25</v>
      </c>
      <c r="C5" s="98">
        <v>0</v>
      </c>
      <c r="D5" s="98">
        <v>0</v>
      </c>
      <c r="E5" s="98">
        <v>0</v>
      </c>
      <c r="F5" s="98"/>
      <c r="G5" s="99"/>
      <c r="H5" s="125" t="s">
        <v>115</v>
      </c>
      <c r="I5" s="123"/>
    </row>
    <row r="6" spans="1:9">
      <c r="A6" s="109" t="s">
        <v>116</v>
      </c>
      <c r="B6" s="98">
        <v>0</v>
      </c>
      <c r="C6" s="98">
        <v>25</v>
      </c>
      <c r="D6" s="98">
        <v>0</v>
      </c>
      <c r="E6" s="98">
        <v>0</v>
      </c>
      <c r="F6" s="98"/>
      <c r="G6" s="99"/>
      <c r="H6" s="125" t="s">
        <v>118</v>
      </c>
      <c r="I6" s="123"/>
    </row>
    <row r="7" spans="1:9" s="126" customFormat="1">
      <c r="A7" s="139" t="s">
        <v>38</v>
      </c>
      <c r="B7" s="128">
        <v>100</v>
      </c>
      <c r="C7" s="128">
        <v>100</v>
      </c>
      <c r="D7" s="128">
        <v>0</v>
      </c>
      <c r="E7" s="128">
        <v>125</v>
      </c>
      <c r="F7" s="128"/>
      <c r="G7" s="129"/>
      <c r="H7" s="132" t="s">
        <v>47</v>
      </c>
      <c r="I7" s="127"/>
    </row>
    <row r="8" spans="1:9" ht="16.2" thickBot="1">
      <c r="A8" s="110" t="s">
        <v>50</v>
      </c>
      <c r="B8" s="105"/>
      <c r="C8" s="105"/>
      <c r="D8" s="105" t="s">
        <v>50</v>
      </c>
      <c r="E8" s="105"/>
      <c r="F8" s="105"/>
      <c r="G8" s="100"/>
      <c r="H8" s="106"/>
      <c r="I8" s="123"/>
    </row>
    <row r="9" spans="1:9" ht="16.2" thickTop="1">
      <c r="B9" s="96"/>
      <c r="C9" s="96"/>
      <c r="D9" s="96"/>
      <c r="E9" s="96"/>
      <c r="F9" s="96"/>
      <c r="G9" s="96"/>
      <c r="I9" s="123"/>
    </row>
    <row r="10" spans="1:9" ht="45">
      <c r="A10" s="111"/>
      <c r="B10" s="96" t="s">
        <v>151</v>
      </c>
    </row>
    <row r="11" spans="1:9">
      <c r="A11" s="111"/>
      <c r="B11" s="96"/>
    </row>
    <row r="12" spans="1:9">
      <c r="A12" s="96"/>
    </row>
    <row r="13" spans="1:9">
      <c r="A13" s="1"/>
    </row>
  </sheetData>
  <mergeCells count="2">
    <mergeCell ref="B1:C1"/>
    <mergeCell ref="B2:C2"/>
  </mergeCells>
  <phoneticPr fontId="1" type="noConversion"/>
  <pageMargins left="0.7" right="0.7" top="0.75" bottom="0.75" header="0.3" footer="0.3"/>
  <pageSetup paperSize="9" orientation="portrait" horizontalDpi="202" verticalDpi="196"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5"/>
  <sheetViews>
    <sheetView tabSelected="1" workbookViewId="0">
      <selection activeCell="Q18" sqref="Q18"/>
    </sheetView>
  </sheetViews>
  <sheetFormatPr defaultRowHeight="14.4"/>
  <cols>
    <col min="1" max="1" width="8.88671875" style="160"/>
    <col min="2" max="16384" width="8.88671875" style="142"/>
  </cols>
  <sheetData>
    <row r="1" spans="2:23" s="160" customFormat="1">
      <c r="B1" s="160" t="s">
        <v>376</v>
      </c>
      <c r="P1" s="160" t="s">
        <v>377</v>
      </c>
    </row>
    <row r="2" spans="2:23" ht="15" thickBot="1">
      <c r="B2" s="142" t="s">
        <v>160</v>
      </c>
      <c r="O2" s="160"/>
      <c r="P2" s="160" t="s">
        <v>243</v>
      </c>
      <c r="Q2" s="160">
        <v>1</v>
      </c>
      <c r="R2" s="160">
        <v>2</v>
      </c>
      <c r="S2" s="160">
        <v>3</v>
      </c>
      <c r="T2" s="160">
        <v>4</v>
      </c>
      <c r="U2" s="160">
        <v>5</v>
      </c>
      <c r="V2" s="160">
        <v>6</v>
      </c>
      <c r="W2" s="160" t="s">
        <v>206</v>
      </c>
    </row>
    <row r="3" spans="2:23" ht="15" thickTop="1">
      <c r="C3" s="142">
        <v>6</v>
      </c>
      <c r="D3" s="142">
        <v>6</v>
      </c>
      <c r="E3" s="142">
        <v>6</v>
      </c>
      <c r="F3" s="142">
        <v>12</v>
      </c>
      <c r="G3" s="142">
        <v>12</v>
      </c>
      <c r="H3" s="142">
        <v>12</v>
      </c>
      <c r="I3" s="142">
        <v>48</v>
      </c>
      <c r="J3" s="142">
        <v>48</v>
      </c>
      <c r="K3" s="142">
        <v>48</v>
      </c>
      <c r="L3" s="142">
        <v>96</v>
      </c>
      <c r="M3" s="142">
        <v>96</v>
      </c>
      <c r="N3" s="142">
        <v>96</v>
      </c>
      <c r="O3" s="160"/>
      <c r="P3" s="160" t="s">
        <v>161</v>
      </c>
      <c r="Q3" s="208">
        <v>4</v>
      </c>
      <c r="R3" s="198">
        <v>4</v>
      </c>
      <c r="S3" s="198">
        <v>4</v>
      </c>
      <c r="T3" s="198">
        <v>5</v>
      </c>
      <c r="U3" s="198">
        <v>5</v>
      </c>
      <c r="V3" s="199">
        <v>5</v>
      </c>
      <c r="W3" s="160"/>
    </row>
    <row r="4" spans="2:23" ht="15" thickBot="1">
      <c r="C4" s="160">
        <v>1</v>
      </c>
      <c r="D4" s="160">
        <v>2</v>
      </c>
      <c r="E4" s="160">
        <v>3</v>
      </c>
      <c r="F4" s="160">
        <v>4</v>
      </c>
      <c r="G4" s="160">
        <v>5</v>
      </c>
      <c r="H4" s="160">
        <v>6</v>
      </c>
      <c r="I4" s="160">
        <v>7</v>
      </c>
      <c r="J4" s="160">
        <v>8</v>
      </c>
      <c r="K4" s="160">
        <v>9</v>
      </c>
      <c r="L4" s="160">
        <v>10</v>
      </c>
      <c r="M4" s="160">
        <v>11</v>
      </c>
      <c r="N4" s="160">
        <v>12</v>
      </c>
      <c r="O4" s="160"/>
      <c r="P4" s="160" t="s">
        <v>162</v>
      </c>
      <c r="Q4" s="200">
        <v>9</v>
      </c>
      <c r="R4" s="161">
        <v>9</v>
      </c>
      <c r="S4" s="161">
        <v>9</v>
      </c>
      <c r="T4" s="161">
        <v>10</v>
      </c>
      <c r="U4" s="161">
        <v>10</v>
      </c>
      <c r="V4" s="162">
        <v>10</v>
      </c>
      <c r="W4" s="160"/>
    </row>
    <row r="5" spans="2:23" ht="15" thickTop="1">
      <c r="B5" s="160" t="s">
        <v>161</v>
      </c>
      <c r="C5" s="208">
        <v>5</v>
      </c>
      <c r="D5" s="198">
        <v>5</v>
      </c>
      <c r="E5" s="198">
        <v>5</v>
      </c>
      <c r="F5" s="198">
        <v>10</v>
      </c>
      <c r="G5" s="198">
        <v>10</v>
      </c>
      <c r="H5" s="198">
        <v>10</v>
      </c>
      <c r="I5" s="198">
        <v>15</v>
      </c>
      <c r="J5" s="198">
        <v>15</v>
      </c>
      <c r="K5" s="198">
        <v>15</v>
      </c>
      <c r="L5" s="198">
        <v>20</v>
      </c>
      <c r="M5" s="198">
        <v>20</v>
      </c>
      <c r="N5" s="199">
        <v>20</v>
      </c>
      <c r="O5" s="160"/>
      <c r="P5" s="160" t="s">
        <v>163</v>
      </c>
      <c r="Q5" s="200">
        <v>14</v>
      </c>
      <c r="R5" s="161">
        <v>14</v>
      </c>
      <c r="S5" s="161">
        <v>14</v>
      </c>
      <c r="T5" s="161">
        <v>15</v>
      </c>
      <c r="U5" s="161">
        <v>15</v>
      </c>
      <c r="V5" s="162">
        <v>15</v>
      </c>
      <c r="W5" s="160"/>
    </row>
    <row r="6" spans="2:23" ht="15" thickBot="1">
      <c r="B6" s="160" t="s">
        <v>162</v>
      </c>
      <c r="C6" s="200">
        <v>5</v>
      </c>
      <c r="D6" s="161">
        <v>5</v>
      </c>
      <c r="E6" s="161">
        <v>5</v>
      </c>
      <c r="F6" s="161">
        <v>10</v>
      </c>
      <c r="G6" s="161">
        <v>10</v>
      </c>
      <c r="H6" s="161">
        <v>10</v>
      </c>
      <c r="I6" s="161">
        <v>15</v>
      </c>
      <c r="J6" s="161">
        <v>15</v>
      </c>
      <c r="K6" s="161">
        <v>15</v>
      </c>
      <c r="L6" s="161">
        <v>20</v>
      </c>
      <c r="M6" s="161">
        <v>20</v>
      </c>
      <c r="N6" s="162">
        <v>20</v>
      </c>
      <c r="O6" s="160"/>
      <c r="P6" s="160" t="s">
        <v>200</v>
      </c>
      <c r="Q6" s="201">
        <v>19</v>
      </c>
      <c r="R6" s="163">
        <v>19</v>
      </c>
      <c r="S6" s="163">
        <v>19</v>
      </c>
      <c r="T6" s="163">
        <v>20</v>
      </c>
      <c r="U6" s="163">
        <v>20</v>
      </c>
      <c r="V6" s="164">
        <v>20</v>
      </c>
      <c r="W6" s="160"/>
    </row>
    <row r="7" spans="2:23" ht="15.6" thickTop="1" thickBot="1">
      <c r="B7" s="160" t="s">
        <v>163</v>
      </c>
      <c r="C7" s="200">
        <v>4</v>
      </c>
      <c r="D7" s="161">
        <v>4</v>
      </c>
      <c r="E7" s="161">
        <v>4</v>
      </c>
      <c r="F7" s="161">
        <v>9</v>
      </c>
      <c r="G7" s="161">
        <v>9</v>
      </c>
      <c r="H7" s="161">
        <v>9</v>
      </c>
      <c r="I7" s="161">
        <v>14</v>
      </c>
      <c r="J7" s="161">
        <v>14</v>
      </c>
      <c r="K7" s="161">
        <v>14</v>
      </c>
      <c r="L7" s="161">
        <v>19</v>
      </c>
      <c r="M7" s="161">
        <v>19</v>
      </c>
      <c r="N7" s="162">
        <v>19</v>
      </c>
      <c r="O7" s="160"/>
      <c r="P7" s="160"/>
      <c r="Q7" s="299" t="s">
        <v>201</v>
      </c>
      <c r="R7" s="300"/>
      <c r="S7" s="300"/>
      <c r="T7" s="300"/>
      <c r="U7" s="300"/>
      <c r="V7" s="301"/>
      <c r="W7" s="160"/>
    </row>
    <row r="8" spans="2:23" ht="15" thickTop="1">
      <c r="B8" s="160" t="s">
        <v>164</v>
      </c>
      <c r="C8" s="200">
        <v>4</v>
      </c>
      <c r="D8" s="161">
        <v>4</v>
      </c>
      <c r="E8" s="161">
        <v>4</v>
      </c>
      <c r="F8" s="161">
        <v>9</v>
      </c>
      <c r="G8" s="161">
        <v>9</v>
      </c>
      <c r="H8" s="161">
        <v>9</v>
      </c>
      <c r="I8" s="161">
        <v>14</v>
      </c>
      <c r="J8" s="161">
        <v>14</v>
      </c>
      <c r="K8" s="161">
        <v>14</v>
      </c>
      <c r="L8" s="161">
        <v>19</v>
      </c>
      <c r="M8" s="161">
        <v>19</v>
      </c>
      <c r="N8" s="162">
        <v>19</v>
      </c>
      <c r="O8" s="160"/>
      <c r="P8" s="160"/>
      <c r="Q8" s="160"/>
      <c r="R8" s="160"/>
      <c r="S8" s="160"/>
      <c r="T8" s="160"/>
      <c r="U8" s="160"/>
      <c r="V8" s="160"/>
      <c r="W8" s="160"/>
    </row>
    <row r="9" spans="2:23">
      <c r="B9" s="160" t="s">
        <v>165</v>
      </c>
      <c r="C9" s="200">
        <v>3</v>
      </c>
      <c r="D9" s="161">
        <v>3</v>
      </c>
      <c r="E9" s="161">
        <v>3</v>
      </c>
      <c r="F9" s="161">
        <v>8</v>
      </c>
      <c r="G9" s="161">
        <v>8</v>
      </c>
      <c r="H9" s="161">
        <v>8</v>
      </c>
      <c r="I9" s="161">
        <v>13</v>
      </c>
      <c r="J9" s="161">
        <v>13</v>
      </c>
      <c r="K9" s="161">
        <v>13</v>
      </c>
      <c r="L9" s="161">
        <v>18</v>
      </c>
      <c r="M9" s="161">
        <v>18</v>
      </c>
      <c r="N9" s="162">
        <v>18</v>
      </c>
      <c r="O9" s="160"/>
      <c r="P9" s="160"/>
      <c r="Q9" s="160" t="s">
        <v>177</v>
      </c>
      <c r="R9" s="160"/>
      <c r="S9" s="160" t="s">
        <v>178</v>
      </c>
      <c r="T9" s="160" t="s">
        <v>179</v>
      </c>
      <c r="U9" s="160" t="s">
        <v>180</v>
      </c>
      <c r="V9" s="160" t="s">
        <v>181</v>
      </c>
      <c r="W9" s="160"/>
    </row>
    <row r="10" spans="2:23">
      <c r="B10" s="160" t="s">
        <v>166</v>
      </c>
      <c r="C10" s="200">
        <v>2</v>
      </c>
      <c r="D10" s="161">
        <v>2</v>
      </c>
      <c r="E10" s="161">
        <v>2</v>
      </c>
      <c r="F10" s="161">
        <v>7</v>
      </c>
      <c r="G10" s="161">
        <v>7</v>
      </c>
      <c r="H10" s="161">
        <v>7</v>
      </c>
      <c r="I10" s="161">
        <v>12</v>
      </c>
      <c r="J10" s="161">
        <v>12</v>
      </c>
      <c r="K10" s="161">
        <v>12</v>
      </c>
      <c r="L10" s="161">
        <v>17</v>
      </c>
      <c r="M10" s="161">
        <v>17</v>
      </c>
      <c r="N10" s="162">
        <v>17</v>
      </c>
      <c r="O10" s="160"/>
      <c r="P10" s="160"/>
      <c r="Q10" s="160"/>
      <c r="R10" s="160">
        <v>6</v>
      </c>
      <c r="S10" s="160">
        <v>500</v>
      </c>
      <c r="T10" s="160">
        <v>500</v>
      </c>
      <c r="U10" s="160">
        <v>500</v>
      </c>
      <c r="V10" s="160">
        <v>500</v>
      </c>
      <c r="W10" s="160"/>
    </row>
    <row r="11" spans="2:23">
      <c r="B11" s="160" t="s">
        <v>167</v>
      </c>
      <c r="C11" s="200"/>
      <c r="D11" s="161"/>
      <c r="E11" s="161"/>
      <c r="F11" s="161"/>
      <c r="G11" s="161"/>
      <c r="H11" s="161"/>
      <c r="I11" s="161"/>
      <c r="J11" s="161"/>
      <c r="K11" s="161"/>
      <c r="L11" s="161"/>
      <c r="M11" s="161"/>
      <c r="N11" s="162"/>
      <c r="O11" s="160"/>
      <c r="P11" s="160"/>
      <c r="Q11" s="160"/>
      <c r="R11" s="160">
        <v>12</v>
      </c>
      <c r="S11" s="160">
        <v>500</v>
      </c>
      <c r="T11" s="160">
        <v>500</v>
      </c>
      <c r="U11" s="160">
        <v>500</v>
      </c>
      <c r="V11" s="160">
        <v>500</v>
      </c>
      <c r="W11" s="160"/>
    </row>
    <row r="12" spans="2:23" ht="15" thickBot="1">
      <c r="B12" s="160" t="s">
        <v>168</v>
      </c>
      <c r="C12" s="201"/>
      <c r="D12" s="163"/>
      <c r="E12" s="163"/>
      <c r="F12" s="163"/>
      <c r="G12" s="163"/>
      <c r="H12" s="163"/>
      <c r="I12" s="163"/>
      <c r="J12" s="163"/>
      <c r="K12" s="163"/>
      <c r="L12" s="163"/>
      <c r="M12" s="163"/>
      <c r="N12" s="164"/>
      <c r="O12" s="160"/>
      <c r="P12" s="160"/>
      <c r="Q12" s="160"/>
      <c r="R12" s="160">
        <v>48</v>
      </c>
      <c r="S12" s="160">
        <v>500</v>
      </c>
      <c r="T12" s="160">
        <v>500</v>
      </c>
      <c r="U12" s="160">
        <v>500</v>
      </c>
      <c r="V12" s="160">
        <v>500</v>
      </c>
      <c r="W12" s="160"/>
    </row>
    <row r="13" spans="2:23" ht="15.6" thickTop="1" thickBot="1">
      <c r="C13" s="299" t="s">
        <v>258</v>
      </c>
      <c r="D13" s="300"/>
      <c r="E13" s="300"/>
      <c r="F13" s="300"/>
      <c r="G13" s="300"/>
      <c r="H13" s="300"/>
      <c r="I13" s="300"/>
      <c r="J13" s="300"/>
      <c r="K13" s="300"/>
      <c r="L13" s="300"/>
      <c r="M13" s="300"/>
      <c r="N13" s="301"/>
      <c r="O13" s="160"/>
      <c r="P13" s="160"/>
      <c r="Q13" s="160"/>
      <c r="R13" s="160">
        <v>96</v>
      </c>
      <c r="S13" s="160">
        <v>1000</v>
      </c>
      <c r="T13" s="160">
        <v>1000</v>
      </c>
      <c r="U13" s="160">
        <v>1000</v>
      </c>
      <c r="V13" s="160">
        <v>1000</v>
      </c>
      <c r="W13" s="160"/>
    </row>
    <row r="14" spans="2:23" ht="15" thickTop="1">
      <c r="C14" s="142">
        <v>96</v>
      </c>
      <c r="D14" s="142">
        <v>96</v>
      </c>
      <c r="E14" s="142">
        <v>96</v>
      </c>
      <c r="F14" s="142">
        <v>168</v>
      </c>
      <c r="G14" s="160">
        <v>168</v>
      </c>
      <c r="H14" s="160">
        <v>168</v>
      </c>
      <c r="I14" s="160">
        <v>168</v>
      </c>
      <c r="J14" s="160">
        <v>168</v>
      </c>
      <c r="K14" s="160">
        <v>168</v>
      </c>
      <c r="O14" s="160"/>
      <c r="P14" s="160"/>
      <c r="Q14" s="160"/>
      <c r="R14" s="160">
        <v>168</v>
      </c>
      <c r="S14" s="160">
        <v>1000</v>
      </c>
      <c r="T14" s="160">
        <v>1000</v>
      </c>
      <c r="U14" s="160">
        <v>1000</v>
      </c>
      <c r="V14" s="160">
        <v>1000</v>
      </c>
      <c r="W14" s="160"/>
    </row>
    <row r="15" spans="2:23">
      <c r="D15" s="160"/>
      <c r="E15" s="160"/>
      <c r="F15" s="160"/>
      <c r="G15" s="160"/>
      <c r="H15" s="160"/>
      <c r="I15" s="160"/>
      <c r="J15" s="160"/>
      <c r="K15" s="160"/>
      <c r="O15" s="160"/>
      <c r="P15" s="160"/>
      <c r="Q15" s="160"/>
      <c r="R15" s="160" t="s">
        <v>182</v>
      </c>
      <c r="S15" s="160">
        <f>SUM(S10:S14)</f>
        <v>3500</v>
      </c>
      <c r="T15" s="160">
        <f t="shared" ref="T15:V15" si="0">SUM(T10:T14)</f>
        <v>3500</v>
      </c>
      <c r="U15" s="160">
        <f t="shared" si="0"/>
        <v>3500</v>
      </c>
      <c r="V15" s="160">
        <f t="shared" si="0"/>
        <v>3500</v>
      </c>
      <c r="W15" s="160"/>
    </row>
    <row r="16" spans="2:23">
      <c r="D16" s="160"/>
      <c r="E16" s="160"/>
      <c r="F16" s="160"/>
      <c r="G16" s="160"/>
      <c r="H16" s="160"/>
      <c r="I16" s="160"/>
      <c r="J16" s="160"/>
      <c r="K16" s="160"/>
      <c r="O16" s="160"/>
      <c r="P16" s="160"/>
      <c r="Q16" s="160"/>
      <c r="R16" s="144" t="s">
        <v>192</v>
      </c>
      <c r="S16" s="160">
        <v>4000</v>
      </c>
      <c r="T16" s="160">
        <v>4000</v>
      </c>
      <c r="U16" s="160">
        <v>4000</v>
      </c>
      <c r="V16" s="160">
        <v>4000</v>
      </c>
      <c r="W16" s="160"/>
    </row>
    <row r="18" spans="1:22">
      <c r="B18" s="142" t="s">
        <v>220</v>
      </c>
      <c r="C18" s="160"/>
      <c r="D18" s="160"/>
      <c r="E18" s="160"/>
      <c r="F18" s="160"/>
      <c r="G18" s="160"/>
      <c r="H18" s="160"/>
      <c r="I18" s="160"/>
      <c r="J18" s="160"/>
      <c r="K18" s="160"/>
      <c r="L18" s="160"/>
      <c r="M18" s="160"/>
      <c r="Q18" s="142" t="s">
        <v>425</v>
      </c>
    </row>
    <row r="19" spans="1:22">
      <c r="B19" s="160">
        <v>6</v>
      </c>
      <c r="C19" s="160">
        <v>96</v>
      </c>
      <c r="D19" s="160">
        <v>96</v>
      </c>
      <c r="E19" s="160">
        <v>96</v>
      </c>
      <c r="F19" s="160">
        <v>168</v>
      </c>
      <c r="G19" s="160">
        <v>168</v>
      </c>
      <c r="H19" s="160">
        <v>168</v>
      </c>
      <c r="I19" s="160"/>
      <c r="J19" s="160"/>
      <c r="K19" s="160"/>
      <c r="L19" s="160"/>
      <c r="M19" s="160"/>
      <c r="Q19" s="142">
        <v>1</v>
      </c>
      <c r="R19" s="143" t="s">
        <v>152</v>
      </c>
      <c r="U19" s="142" t="s">
        <v>127</v>
      </c>
      <c r="V19" s="142" t="s">
        <v>128</v>
      </c>
    </row>
    <row r="20" spans="1:22" ht="15" thickBot="1">
      <c r="B20" s="160"/>
      <c r="C20" s="160">
        <v>1</v>
      </c>
      <c r="D20" s="160">
        <v>2</v>
      </c>
      <c r="E20" s="160">
        <v>3</v>
      </c>
      <c r="F20" s="160">
        <v>4</v>
      </c>
      <c r="G20" s="160">
        <v>5</v>
      </c>
      <c r="H20" s="160">
        <v>6</v>
      </c>
      <c r="I20" s="160">
        <v>7</v>
      </c>
      <c r="J20" s="160">
        <v>8</v>
      </c>
      <c r="K20" s="160">
        <v>9</v>
      </c>
      <c r="L20" s="160">
        <v>10</v>
      </c>
      <c r="M20" s="160">
        <v>11</v>
      </c>
      <c r="N20" s="160">
        <v>12</v>
      </c>
      <c r="Q20" s="142">
        <v>2</v>
      </c>
      <c r="R20" s="143" t="s">
        <v>119</v>
      </c>
      <c r="U20" s="142" t="s">
        <v>129</v>
      </c>
      <c r="V20" s="142" t="s">
        <v>130</v>
      </c>
    </row>
    <row r="21" spans="1:22" ht="15" thickTop="1">
      <c r="B21" s="160" t="s">
        <v>161</v>
      </c>
      <c r="C21" s="208"/>
      <c r="D21" s="198"/>
      <c r="E21" s="198"/>
      <c r="F21" s="198"/>
      <c r="G21" s="198"/>
      <c r="H21" s="198"/>
      <c r="I21" s="198"/>
      <c r="J21" s="198"/>
      <c r="K21" s="198"/>
      <c r="L21" s="198"/>
      <c r="M21" s="198"/>
      <c r="N21" s="199"/>
      <c r="Q21" s="142">
        <v>3</v>
      </c>
      <c r="R21" s="143" t="s">
        <v>120</v>
      </c>
    </row>
    <row r="22" spans="1:22">
      <c r="B22" s="160" t="s">
        <v>162</v>
      </c>
      <c r="C22" s="200"/>
      <c r="D22" s="161"/>
      <c r="E22" s="161"/>
      <c r="F22" s="161"/>
      <c r="G22" s="161"/>
      <c r="H22" s="161"/>
      <c r="I22" s="161"/>
      <c r="J22" s="161"/>
      <c r="K22" s="161"/>
      <c r="L22" s="161"/>
      <c r="M22" s="161"/>
      <c r="N22" s="162"/>
      <c r="Q22" s="142">
        <v>4</v>
      </c>
      <c r="R22" s="143" t="s">
        <v>153</v>
      </c>
      <c r="U22" s="142" t="s">
        <v>171</v>
      </c>
      <c r="V22" s="143" t="s">
        <v>172</v>
      </c>
    </row>
    <row r="23" spans="1:22">
      <c r="A23" s="160" t="s">
        <v>372</v>
      </c>
      <c r="B23" s="160" t="s">
        <v>163</v>
      </c>
      <c r="C23" s="200">
        <v>20</v>
      </c>
      <c r="D23" s="161">
        <v>20</v>
      </c>
      <c r="E23" s="161">
        <v>20</v>
      </c>
      <c r="F23" s="161">
        <v>15</v>
      </c>
      <c r="G23" s="161">
        <v>15</v>
      </c>
      <c r="H23" s="161">
        <v>15</v>
      </c>
      <c r="I23" s="161">
        <v>10</v>
      </c>
      <c r="J23" s="161">
        <v>10</v>
      </c>
      <c r="K23" s="161">
        <v>10</v>
      </c>
      <c r="L23" s="161">
        <v>5</v>
      </c>
      <c r="M23" s="161">
        <v>5</v>
      </c>
      <c r="N23" s="162">
        <v>5</v>
      </c>
      <c r="O23" s="142" t="s">
        <v>367</v>
      </c>
      <c r="Q23" s="142">
        <v>5</v>
      </c>
      <c r="R23" s="143" t="s">
        <v>202</v>
      </c>
    </row>
    <row r="24" spans="1:22">
      <c r="A24" s="160" t="s">
        <v>371</v>
      </c>
      <c r="B24" s="160" t="s">
        <v>164</v>
      </c>
      <c r="C24" s="200">
        <v>19</v>
      </c>
      <c r="D24" s="161">
        <v>19</v>
      </c>
      <c r="E24" s="161">
        <v>19</v>
      </c>
      <c r="F24" s="161">
        <v>14</v>
      </c>
      <c r="G24" s="161">
        <v>14</v>
      </c>
      <c r="H24" s="161">
        <v>14</v>
      </c>
      <c r="I24" s="161">
        <v>9</v>
      </c>
      <c r="J24" s="161">
        <v>9</v>
      </c>
      <c r="K24" s="161">
        <v>9</v>
      </c>
      <c r="L24" s="161">
        <v>4</v>
      </c>
      <c r="M24" s="161">
        <v>4</v>
      </c>
      <c r="N24" s="162">
        <v>4</v>
      </c>
      <c r="O24" s="142" t="s">
        <v>367</v>
      </c>
      <c r="Q24" s="142">
        <v>6</v>
      </c>
      <c r="R24" s="143" t="s">
        <v>154</v>
      </c>
    </row>
    <row r="25" spans="1:22">
      <c r="A25" s="160" t="s">
        <v>371</v>
      </c>
      <c r="B25" s="160" t="s">
        <v>165</v>
      </c>
      <c r="C25" s="200">
        <v>19</v>
      </c>
      <c r="D25" s="161">
        <v>19</v>
      </c>
      <c r="E25" s="161">
        <v>19</v>
      </c>
      <c r="F25" s="161">
        <v>14</v>
      </c>
      <c r="G25" s="161">
        <v>14</v>
      </c>
      <c r="H25" s="209">
        <v>14</v>
      </c>
      <c r="I25" s="209">
        <v>9</v>
      </c>
      <c r="J25" s="209">
        <v>9</v>
      </c>
      <c r="K25" s="209">
        <v>9</v>
      </c>
      <c r="L25" s="161">
        <v>4</v>
      </c>
      <c r="M25" s="161">
        <v>4</v>
      </c>
      <c r="N25" s="162">
        <v>4</v>
      </c>
      <c r="O25" s="142" t="s">
        <v>368</v>
      </c>
      <c r="Q25" s="142">
        <v>7</v>
      </c>
      <c r="R25" s="143" t="s">
        <v>121</v>
      </c>
    </row>
    <row r="26" spans="1:22">
      <c r="A26" s="160" t="s">
        <v>370</v>
      </c>
      <c r="B26" s="160" t="s">
        <v>166</v>
      </c>
      <c r="C26" s="200">
        <v>18</v>
      </c>
      <c r="D26" s="161">
        <v>18</v>
      </c>
      <c r="E26" s="161">
        <v>18</v>
      </c>
      <c r="F26" s="161">
        <v>13</v>
      </c>
      <c r="G26" s="161">
        <v>13</v>
      </c>
      <c r="H26" s="161">
        <v>13</v>
      </c>
      <c r="I26" s="161">
        <v>8</v>
      </c>
      <c r="J26" s="161">
        <v>8</v>
      </c>
      <c r="K26" s="161">
        <v>8</v>
      </c>
      <c r="L26" s="161">
        <v>3</v>
      </c>
      <c r="M26" s="161">
        <v>3</v>
      </c>
      <c r="N26" s="162">
        <v>3</v>
      </c>
      <c r="O26" s="142" t="s">
        <v>368</v>
      </c>
      <c r="Q26" s="142">
        <v>8</v>
      </c>
      <c r="R26" s="143" t="s">
        <v>122</v>
      </c>
    </row>
    <row r="27" spans="1:22">
      <c r="A27" s="160" t="s">
        <v>369</v>
      </c>
      <c r="B27" s="160" t="s">
        <v>167</v>
      </c>
      <c r="C27" s="200"/>
      <c r="D27" s="161"/>
      <c r="E27" s="161"/>
      <c r="F27" s="161"/>
      <c r="G27" s="161"/>
      <c r="H27" s="161"/>
      <c r="I27" s="161"/>
      <c r="J27" s="161"/>
      <c r="K27" s="161"/>
      <c r="L27" s="203" t="s">
        <v>366</v>
      </c>
      <c r="M27" s="203" t="s">
        <v>366</v>
      </c>
      <c r="N27" s="204" t="s">
        <v>366</v>
      </c>
      <c r="O27" s="142" t="s">
        <v>368</v>
      </c>
      <c r="Q27" s="142">
        <v>9</v>
      </c>
      <c r="R27" s="143" t="s">
        <v>155</v>
      </c>
    </row>
    <row r="28" spans="1:22" ht="15" thickBot="1">
      <c r="A28" s="160" t="s">
        <v>369</v>
      </c>
      <c r="B28" s="160" t="s">
        <v>168</v>
      </c>
      <c r="C28" s="201">
        <v>17</v>
      </c>
      <c r="D28" s="163">
        <v>17</v>
      </c>
      <c r="E28" s="163">
        <v>17</v>
      </c>
      <c r="F28" s="163">
        <v>12</v>
      </c>
      <c r="G28" s="163">
        <v>12</v>
      </c>
      <c r="H28" s="163">
        <v>12</v>
      </c>
      <c r="I28" s="163">
        <v>7</v>
      </c>
      <c r="J28" s="163">
        <v>7</v>
      </c>
      <c r="K28" s="163">
        <v>7</v>
      </c>
      <c r="L28" s="163">
        <v>2</v>
      </c>
      <c r="M28" s="163">
        <v>2</v>
      </c>
      <c r="N28" s="164">
        <v>2</v>
      </c>
      <c r="O28" s="160" t="s">
        <v>368</v>
      </c>
      <c r="Q28" s="142">
        <v>10</v>
      </c>
      <c r="R28" s="143" t="s">
        <v>203</v>
      </c>
    </row>
    <row r="29" spans="1:22" ht="15.6" thickTop="1" thickBot="1">
      <c r="B29" s="160"/>
      <c r="C29" s="299" t="s">
        <v>258</v>
      </c>
      <c r="D29" s="300"/>
      <c r="E29" s="300"/>
      <c r="F29" s="300"/>
      <c r="G29" s="300"/>
      <c r="H29" s="300"/>
      <c r="I29" s="300"/>
      <c r="J29" s="300"/>
      <c r="K29" s="300"/>
      <c r="L29" s="300"/>
      <c r="M29" s="300"/>
      <c r="N29" s="301"/>
      <c r="Q29" s="142">
        <v>11</v>
      </c>
      <c r="R29" s="143" t="s">
        <v>156</v>
      </c>
    </row>
    <row r="30" spans="1:22" ht="15" thickTop="1">
      <c r="B30" s="160"/>
      <c r="C30" s="160"/>
      <c r="D30" s="160"/>
      <c r="E30" s="160"/>
      <c r="F30" s="160"/>
      <c r="G30" s="160"/>
      <c r="H30" s="160"/>
      <c r="I30" s="160"/>
      <c r="J30" s="160"/>
      <c r="K30" s="160"/>
      <c r="L30" s="160"/>
      <c r="Q30" s="142">
        <v>12</v>
      </c>
      <c r="R30" s="143" t="s">
        <v>123</v>
      </c>
    </row>
    <row r="31" spans="1:22">
      <c r="C31" s="160"/>
      <c r="D31" s="160"/>
      <c r="E31" s="160"/>
      <c r="F31" s="160"/>
      <c r="G31" s="160"/>
      <c r="H31" s="160"/>
      <c r="I31" s="160"/>
      <c r="J31" s="160"/>
      <c r="K31" s="160"/>
      <c r="L31" s="160"/>
      <c r="Q31" s="142">
        <v>13</v>
      </c>
      <c r="R31" s="143" t="s">
        <v>124</v>
      </c>
    </row>
    <row r="32" spans="1:22">
      <c r="B32" s="160"/>
      <c r="C32" s="160"/>
      <c r="D32" s="160"/>
      <c r="E32" s="160"/>
      <c r="F32" s="160"/>
      <c r="G32" s="160"/>
      <c r="H32" s="160"/>
      <c r="I32" s="160"/>
      <c r="J32" s="160"/>
      <c r="K32" s="160"/>
      <c r="L32" s="160"/>
      <c r="M32" s="160"/>
      <c r="Q32" s="142">
        <v>14</v>
      </c>
      <c r="R32" s="143" t="s">
        <v>157</v>
      </c>
    </row>
    <row r="33" spans="2:18">
      <c r="B33" s="160"/>
      <c r="C33" s="160"/>
      <c r="D33" s="160"/>
      <c r="E33" s="160"/>
      <c r="F33" s="160"/>
      <c r="G33" s="160"/>
      <c r="H33" s="160"/>
      <c r="I33" s="160"/>
      <c r="J33" s="160"/>
      <c r="K33" s="160"/>
      <c r="L33" s="160"/>
      <c r="M33" s="160"/>
      <c r="Q33" s="142">
        <v>15</v>
      </c>
      <c r="R33" s="143" t="s">
        <v>204</v>
      </c>
    </row>
    <row r="34" spans="2:18">
      <c r="B34" s="160"/>
      <c r="C34" s="160"/>
      <c r="D34" s="160"/>
      <c r="E34" s="160"/>
      <c r="F34" s="160"/>
      <c r="G34" s="160"/>
      <c r="H34" s="160"/>
      <c r="I34" s="160"/>
      <c r="J34" s="160"/>
      <c r="K34" s="160"/>
      <c r="L34" s="160"/>
      <c r="M34" s="160"/>
      <c r="Q34" s="142">
        <v>16</v>
      </c>
      <c r="R34" s="143" t="s">
        <v>158</v>
      </c>
    </row>
    <row r="35" spans="2:18">
      <c r="B35" s="160"/>
      <c r="C35" s="160"/>
      <c r="D35" s="160"/>
      <c r="E35" s="160"/>
      <c r="F35" s="160"/>
      <c r="G35" s="160"/>
      <c r="H35" s="160"/>
      <c r="I35" s="160"/>
      <c r="J35" s="160"/>
      <c r="K35" s="160"/>
      <c r="L35" s="160"/>
      <c r="M35" s="160"/>
      <c r="Q35" s="142">
        <v>17</v>
      </c>
      <c r="R35" s="143" t="s">
        <v>125</v>
      </c>
    </row>
    <row r="36" spans="2:18">
      <c r="B36" s="160"/>
      <c r="C36" s="160"/>
      <c r="D36" s="160"/>
      <c r="E36" s="160"/>
      <c r="F36" s="160"/>
      <c r="G36" s="160"/>
      <c r="H36" s="160"/>
      <c r="I36" s="160"/>
      <c r="J36" s="160"/>
      <c r="K36" s="160"/>
      <c r="L36" s="160"/>
      <c r="M36" s="160"/>
      <c r="Q36" s="142">
        <v>18</v>
      </c>
      <c r="R36" s="143" t="s">
        <v>126</v>
      </c>
    </row>
    <row r="37" spans="2:18">
      <c r="B37" s="160"/>
      <c r="C37" s="160"/>
      <c r="D37" s="160"/>
      <c r="E37" s="160"/>
      <c r="F37" s="160"/>
      <c r="G37" s="160"/>
      <c r="H37" s="160"/>
      <c r="I37" s="160"/>
      <c r="J37" s="160"/>
      <c r="K37" s="160"/>
      <c r="L37" s="160"/>
      <c r="M37" s="160"/>
      <c r="Q37" s="142">
        <v>19</v>
      </c>
      <c r="R37" s="143" t="s">
        <v>159</v>
      </c>
    </row>
    <row r="38" spans="2:18">
      <c r="B38" s="160"/>
      <c r="C38" s="160"/>
      <c r="D38" s="160"/>
      <c r="E38" s="160"/>
      <c r="F38" s="160"/>
      <c r="G38" s="160"/>
      <c r="H38" s="160"/>
      <c r="I38" s="160"/>
      <c r="J38" s="160"/>
      <c r="K38" s="160"/>
      <c r="L38" s="160"/>
      <c r="M38" s="160"/>
      <c r="Q38" s="142">
        <v>20</v>
      </c>
      <c r="R38" s="143" t="s">
        <v>205</v>
      </c>
    </row>
    <row r="39" spans="2:18">
      <c r="B39" s="160"/>
      <c r="C39" s="160"/>
      <c r="D39" s="160"/>
      <c r="E39" s="160"/>
      <c r="F39" s="160"/>
      <c r="G39" s="160"/>
      <c r="H39" s="160"/>
      <c r="I39" s="160"/>
      <c r="J39" s="160"/>
      <c r="K39" s="160"/>
      <c r="L39" s="160"/>
      <c r="M39" s="160"/>
      <c r="Q39" s="142">
        <v>21</v>
      </c>
      <c r="R39" s="143" t="s">
        <v>170</v>
      </c>
    </row>
    <row r="40" spans="2:18">
      <c r="B40" s="160"/>
      <c r="C40" s="160"/>
      <c r="D40" s="160"/>
      <c r="E40" s="160"/>
      <c r="F40" s="160"/>
      <c r="G40" s="160"/>
      <c r="H40" s="160"/>
      <c r="I40" s="160"/>
      <c r="J40" s="160"/>
      <c r="K40" s="160"/>
      <c r="L40" s="160"/>
      <c r="M40" s="160"/>
      <c r="Q40" s="205" t="s">
        <v>366</v>
      </c>
      <c r="R40" s="143" t="s">
        <v>373</v>
      </c>
    </row>
    <row r="41" spans="2:18">
      <c r="B41" s="160"/>
      <c r="C41" s="160"/>
      <c r="D41" s="160"/>
      <c r="E41" s="160"/>
      <c r="F41" s="160"/>
      <c r="G41" s="160"/>
      <c r="H41" s="160"/>
      <c r="I41" s="160"/>
      <c r="J41" s="160"/>
      <c r="K41" s="160"/>
      <c r="L41" s="160"/>
      <c r="M41" s="160"/>
      <c r="N41" s="160"/>
      <c r="O41" s="160"/>
      <c r="P41" s="160"/>
      <c r="Q41" s="210">
        <v>9</v>
      </c>
      <c r="R41" s="143" t="s">
        <v>374</v>
      </c>
    </row>
    <row r="42" spans="2:18">
      <c r="B42" s="160"/>
      <c r="C42" s="160"/>
      <c r="D42" s="160"/>
      <c r="E42" s="160"/>
      <c r="F42" s="160"/>
      <c r="G42" s="160"/>
      <c r="H42" s="160"/>
      <c r="I42" s="160"/>
      <c r="J42" s="160"/>
      <c r="K42" s="160"/>
      <c r="L42" s="160"/>
      <c r="M42" s="160"/>
      <c r="N42" s="160"/>
      <c r="O42" s="160"/>
      <c r="P42" s="160"/>
      <c r="Q42" s="210">
        <v>14</v>
      </c>
      <c r="R42" s="143" t="s">
        <v>375</v>
      </c>
    </row>
    <row r="43" spans="2:18">
      <c r="B43" s="160"/>
      <c r="C43" s="160"/>
      <c r="D43" s="160"/>
      <c r="E43" s="160"/>
      <c r="F43" s="160"/>
      <c r="G43" s="160"/>
      <c r="H43" s="160"/>
      <c r="I43" s="160"/>
      <c r="J43" s="160"/>
      <c r="K43" s="160"/>
      <c r="L43" s="160"/>
      <c r="M43" s="160"/>
      <c r="N43" s="160"/>
      <c r="O43" s="160"/>
      <c r="P43" s="160"/>
      <c r="Q43" s="160"/>
      <c r="R43" s="160"/>
    </row>
    <row r="44" spans="2:18">
      <c r="B44" s="160"/>
      <c r="C44" s="160"/>
      <c r="D44" s="160"/>
      <c r="E44" s="160"/>
      <c r="F44" s="160"/>
      <c r="G44" s="160"/>
      <c r="H44" s="160"/>
      <c r="I44" s="160"/>
      <c r="J44" s="160"/>
      <c r="K44" s="160"/>
      <c r="L44" s="160"/>
      <c r="M44" s="160"/>
      <c r="N44" s="160"/>
      <c r="O44" s="160"/>
      <c r="P44" s="160"/>
      <c r="Q44" s="160"/>
      <c r="R44" s="160"/>
    </row>
    <row r="45" spans="2:18">
      <c r="B45" s="160"/>
      <c r="C45" s="160"/>
      <c r="D45" s="160"/>
      <c r="E45" s="160"/>
      <c r="F45" s="160"/>
      <c r="G45" s="160"/>
      <c r="H45" s="160"/>
      <c r="I45" s="160"/>
      <c r="J45" s="160"/>
      <c r="K45" s="160"/>
      <c r="L45" s="160"/>
      <c r="M45" s="160"/>
      <c r="N45" s="160"/>
      <c r="O45" s="160"/>
      <c r="P45" s="160"/>
      <c r="Q45" s="160"/>
      <c r="R45" s="160"/>
    </row>
    <row r="46" spans="2:18">
      <c r="B46" s="160"/>
      <c r="C46" s="160"/>
      <c r="D46" s="160"/>
      <c r="E46" s="160"/>
      <c r="F46" s="160"/>
      <c r="G46" s="160"/>
      <c r="H46" s="160"/>
      <c r="I46" s="160"/>
      <c r="J46" s="160"/>
      <c r="K46" s="160"/>
      <c r="L46" s="160"/>
      <c r="M46" s="160"/>
      <c r="N46" s="160"/>
      <c r="O46" s="160"/>
      <c r="P46" s="160"/>
      <c r="Q46" s="160"/>
      <c r="R46" s="160"/>
    </row>
    <row r="47" spans="2:18">
      <c r="B47" s="160"/>
      <c r="C47" s="160"/>
      <c r="D47" s="160"/>
      <c r="E47" s="160"/>
      <c r="F47" s="160"/>
      <c r="G47" s="160"/>
      <c r="H47" s="160"/>
      <c r="I47" s="160"/>
      <c r="J47" s="160"/>
      <c r="K47" s="160"/>
      <c r="L47" s="160"/>
      <c r="M47" s="160"/>
      <c r="N47" s="160"/>
      <c r="O47" s="160"/>
      <c r="P47" s="160"/>
      <c r="Q47" s="160"/>
      <c r="R47" s="160"/>
    </row>
    <row r="48" spans="2:18">
      <c r="M48" s="160"/>
      <c r="N48" s="160"/>
      <c r="O48" s="160"/>
      <c r="P48" s="160"/>
      <c r="Q48" s="160"/>
      <c r="R48" s="160"/>
    </row>
    <row r="49" spans="2:21">
      <c r="B49" s="145" t="s">
        <v>184</v>
      </c>
      <c r="C49" s="145" t="s">
        <v>185</v>
      </c>
      <c r="D49" s="145" t="s">
        <v>186</v>
      </c>
      <c r="E49" s="145" t="s">
        <v>188</v>
      </c>
      <c r="F49" s="145"/>
      <c r="G49" s="145" t="s">
        <v>187</v>
      </c>
      <c r="H49" s="145" t="s">
        <v>244</v>
      </c>
      <c r="I49" s="145" t="s">
        <v>184</v>
      </c>
      <c r="J49" s="145" t="s">
        <v>185</v>
      </c>
      <c r="K49" s="145" t="s">
        <v>186</v>
      </c>
      <c r="L49" s="145" t="s">
        <v>188</v>
      </c>
      <c r="M49" s="145" t="s">
        <v>197</v>
      </c>
      <c r="N49" s="145" t="s">
        <v>193</v>
      </c>
      <c r="O49" s="145"/>
      <c r="P49" s="145" t="s">
        <v>184</v>
      </c>
      <c r="Q49" s="145" t="s">
        <v>185</v>
      </c>
      <c r="R49" s="145" t="s">
        <v>186</v>
      </c>
      <c r="S49" s="145" t="s">
        <v>188</v>
      </c>
      <c r="T49" s="145" t="s">
        <v>194</v>
      </c>
    </row>
    <row r="50" spans="2:21">
      <c r="B50" s="145">
        <v>25</v>
      </c>
      <c r="C50" s="145">
        <v>25</v>
      </c>
      <c r="D50" s="145">
        <v>0</v>
      </c>
      <c r="E50" s="145">
        <v>0</v>
      </c>
      <c r="F50" s="145" t="s">
        <v>189</v>
      </c>
      <c r="G50" s="145"/>
      <c r="H50" s="145"/>
      <c r="I50" s="145">
        <v>100</v>
      </c>
      <c r="J50" s="145">
        <v>100</v>
      </c>
      <c r="K50" s="145">
        <v>0</v>
      </c>
      <c r="L50" s="145">
        <v>0</v>
      </c>
      <c r="M50" s="145">
        <f>SUM(I50:L50)</f>
        <v>200</v>
      </c>
      <c r="N50" s="145"/>
      <c r="O50" s="145"/>
      <c r="P50" s="145">
        <f t="shared" ref="P50:S53" si="1">I50*8</f>
        <v>800</v>
      </c>
      <c r="Q50" s="145">
        <f t="shared" si="1"/>
        <v>800</v>
      </c>
      <c r="R50" s="145">
        <f t="shared" si="1"/>
        <v>0</v>
      </c>
      <c r="S50" s="145">
        <f t="shared" si="1"/>
        <v>0</v>
      </c>
      <c r="T50" s="145">
        <f>SUM(P50:S50)</f>
        <v>1600</v>
      </c>
      <c r="U50" s="150" t="s">
        <v>189</v>
      </c>
    </row>
    <row r="51" spans="2:21">
      <c r="B51" s="145">
        <v>25</v>
      </c>
      <c r="C51" s="145">
        <v>0</v>
      </c>
      <c r="D51" s="145">
        <v>25</v>
      </c>
      <c r="E51" s="145">
        <v>0</v>
      </c>
      <c r="F51" s="145" t="s">
        <v>190</v>
      </c>
      <c r="G51" s="145"/>
      <c r="H51" s="145"/>
      <c r="I51" s="145">
        <v>100</v>
      </c>
      <c r="J51" s="145">
        <v>0</v>
      </c>
      <c r="K51" s="145">
        <v>100</v>
      </c>
      <c r="L51" s="145">
        <v>0</v>
      </c>
      <c r="M51" s="145">
        <f>SUM(I51:L51)</f>
        <v>200</v>
      </c>
      <c r="N51" s="145"/>
      <c r="O51" s="145"/>
      <c r="P51" s="145">
        <f t="shared" si="1"/>
        <v>800</v>
      </c>
      <c r="Q51" s="145">
        <f t="shared" si="1"/>
        <v>0</v>
      </c>
      <c r="R51" s="145">
        <f t="shared" si="1"/>
        <v>800</v>
      </c>
      <c r="S51" s="145">
        <f t="shared" si="1"/>
        <v>0</v>
      </c>
      <c r="T51" s="145">
        <f>SUM(P51:S51)</f>
        <v>1600</v>
      </c>
      <c r="U51" s="150" t="s">
        <v>190</v>
      </c>
    </row>
    <row r="52" spans="2:21">
      <c r="B52" s="145">
        <v>75</v>
      </c>
      <c r="C52" s="145">
        <v>100</v>
      </c>
      <c r="D52" s="145">
        <v>100</v>
      </c>
      <c r="E52" s="145">
        <v>125</v>
      </c>
      <c r="F52" s="145" t="s">
        <v>188</v>
      </c>
      <c r="G52" s="145"/>
      <c r="H52" s="145"/>
      <c r="I52" s="145">
        <v>300</v>
      </c>
      <c r="J52" s="145">
        <v>400</v>
      </c>
      <c r="K52" s="145">
        <v>400</v>
      </c>
      <c r="L52" s="145">
        <v>500</v>
      </c>
      <c r="M52" s="145">
        <f>SUM(I52:L52)</f>
        <v>1600</v>
      </c>
      <c r="N52" s="145"/>
      <c r="O52" s="145"/>
      <c r="P52" s="145">
        <f t="shared" si="1"/>
        <v>2400</v>
      </c>
      <c r="Q52" s="145">
        <f t="shared" si="1"/>
        <v>3200</v>
      </c>
      <c r="R52" s="145">
        <f t="shared" si="1"/>
        <v>3200</v>
      </c>
      <c r="S52" s="145">
        <f t="shared" si="1"/>
        <v>4000</v>
      </c>
      <c r="T52" s="145">
        <f>SUM(P52:S52)</f>
        <v>12800</v>
      </c>
      <c r="U52" s="150" t="s">
        <v>188</v>
      </c>
    </row>
    <row r="53" spans="2:21">
      <c r="B53" s="145">
        <v>125</v>
      </c>
      <c r="C53" s="145">
        <v>125</v>
      </c>
      <c r="D53" s="145">
        <v>125</v>
      </c>
      <c r="E53" s="145">
        <v>125</v>
      </c>
      <c r="F53" s="145" t="s">
        <v>191</v>
      </c>
      <c r="G53" s="145"/>
      <c r="H53" s="145"/>
      <c r="I53" s="145">
        <v>500</v>
      </c>
      <c r="J53" s="145">
        <v>500</v>
      </c>
      <c r="K53" s="145">
        <v>500</v>
      </c>
      <c r="L53" s="145">
        <v>500</v>
      </c>
      <c r="M53" s="145">
        <f>SUM(I53:L53)</f>
        <v>2000</v>
      </c>
      <c r="N53" s="145"/>
      <c r="O53" s="145"/>
      <c r="P53" s="145">
        <f t="shared" si="1"/>
        <v>4000</v>
      </c>
      <c r="Q53" s="145">
        <f t="shared" si="1"/>
        <v>4000</v>
      </c>
      <c r="R53" s="145">
        <f t="shared" si="1"/>
        <v>4000</v>
      </c>
      <c r="S53" s="145">
        <f t="shared" si="1"/>
        <v>4000</v>
      </c>
      <c r="T53" s="145">
        <f>SUM(P53:S53)</f>
        <v>16000</v>
      </c>
      <c r="U53" s="150" t="s">
        <v>191</v>
      </c>
    </row>
    <row r="54" spans="2:21">
      <c r="B54" s="145"/>
      <c r="C54" s="145"/>
      <c r="D54" s="145"/>
      <c r="E54" s="145"/>
      <c r="F54" s="145"/>
      <c r="G54" s="145"/>
      <c r="H54" s="145"/>
      <c r="I54" s="145"/>
      <c r="J54" s="145"/>
      <c r="K54" s="145"/>
      <c r="L54" s="145"/>
      <c r="M54" s="145"/>
      <c r="N54" s="145"/>
      <c r="O54" s="145"/>
      <c r="P54" s="145"/>
      <c r="Q54" s="145"/>
      <c r="R54" s="145"/>
      <c r="S54" s="145"/>
      <c r="T54" s="145"/>
    </row>
    <row r="55" spans="2:21">
      <c r="B55" s="145"/>
      <c r="C55" s="145"/>
      <c r="D55" s="145"/>
      <c r="E55" s="145"/>
      <c r="F55" s="145"/>
      <c r="G55" s="145"/>
      <c r="H55" s="145"/>
      <c r="I55" s="145" t="s">
        <v>195</v>
      </c>
      <c r="J55" s="145"/>
      <c r="K55" s="145"/>
      <c r="L55" s="145"/>
      <c r="M55" s="145"/>
      <c r="N55" s="145"/>
      <c r="O55" s="145"/>
      <c r="P55" s="150"/>
      <c r="Q55" s="150"/>
      <c r="R55" s="150"/>
      <c r="S55" s="150"/>
      <c r="T55" s="150"/>
    </row>
    <row r="56" spans="2:21">
      <c r="B56" s="145"/>
      <c r="C56" s="145"/>
      <c r="D56" s="145"/>
      <c r="E56" s="145"/>
      <c r="F56" s="145"/>
      <c r="G56" s="145"/>
      <c r="H56" s="145"/>
      <c r="I56" s="145" t="s">
        <v>196</v>
      </c>
      <c r="J56" s="145"/>
      <c r="K56" s="145"/>
      <c r="L56" s="145"/>
      <c r="M56" s="145"/>
      <c r="N56" s="145"/>
      <c r="O56" s="145"/>
      <c r="P56" s="145"/>
      <c r="Q56" s="150"/>
      <c r="R56" s="150"/>
      <c r="S56" s="150"/>
      <c r="T56" s="150"/>
      <c r="U56" s="150"/>
    </row>
    <row r="57" spans="2:21">
      <c r="B57" s="145"/>
      <c r="C57" s="145"/>
      <c r="D57" s="145"/>
      <c r="E57" s="145"/>
      <c r="F57" s="145"/>
      <c r="G57" s="145"/>
      <c r="H57" s="145"/>
      <c r="I57" s="145"/>
      <c r="J57" s="145"/>
      <c r="K57" s="145"/>
      <c r="L57" s="145"/>
      <c r="M57" s="145"/>
      <c r="N57" s="145"/>
      <c r="O57" s="145"/>
      <c r="P57" s="150"/>
      <c r="Q57" s="150"/>
      <c r="R57" s="150"/>
      <c r="S57" s="150"/>
      <c r="T57" s="150"/>
      <c r="U57" s="150"/>
    </row>
    <row r="58" spans="2:21" ht="15.6">
      <c r="B58" s="146"/>
      <c r="C58" s="146"/>
      <c r="D58" s="146"/>
      <c r="E58" s="145"/>
      <c r="F58" s="145"/>
      <c r="G58" s="145"/>
      <c r="H58" s="145" t="s">
        <v>250</v>
      </c>
      <c r="I58" s="145" t="s">
        <v>184</v>
      </c>
      <c r="J58" s="145" t="s">
        <v>137</v>
      </c>
      <c r="K58" s="145" t="s">
        <v>138</v>
      </c>
      <c r="L58" s="145" t="s">
        <v>188</v>
      </c>
      <c r="M58" s="145" t="s">
        <v>197</v>
      </c>
      <c r="N58" s="145"/>
      <c r="O58" s="145"/>
      <c r="P58" s="150"/>
      <c r="Q58" s="150"/>
      <c r="R58" s="150"/>
      <c r="S58" s="150"/>
      <c r="T58" s="150"/>
      <c r="U58" s="150"/>
    </row>
    <row r="59" spans="2:21" ht="15.6">
      <c r="B59" s="146"/>
      <c r="C59" s="146"/>
      <c r="D59" s="146"/>
      <c r="E59" s="145"/>
      <c r="F59" s="145"/>
      <c r="G59" s="145"/>
      <c r="H59" s="145" t="s">
        <v>189</v>
      </c>
      <c r="I59" s="145">
        <f t="shared" ref="I59:M62" si="2">2*I50</f>
        <v>200</v>
      </c>
      <c r="J59" s="145">
        <f t="shared" si="2"/>
        <v>200</v>
      </c>
      <c r="K59" s="145">
        <f t="shared" si="2"/>
        <v>0</v>
      </c>
      <c r="L59" s="145">
        <f t="shared" si="2"/>
        <v>0</v>
      </c>
      <c r="M59" s="145">
        <f t="shared" si="2"/>
        <v>400</v>
      </c>
      <c r="N59" s="145"/>
      <c r="O59" s="145"/>
      <c r="P59" s="150"/>
      <c r="Q59" s="150"/>
      <c r="R59" s="150"/>
      <c r="S59" s="150"/>
      <c r="T59" s="150"/>
      <c r="U59" s="150"/>
    </row>
    <row r="60" spans="2:21" ht="15.6">
      <c r="B60" s="146"/>
      <c r="C60" s="146"/>
      <c r="D60" s="146"/>
      <c r="E60" s="145"/>
      <c r="F60" s="145"/>
      <c r="G60" s="145"/>
      <c r="H60" s="145" t="s">
        <v>190</v>
      </c>
      <c r="I60" s="145">
        <f t="shared" si="2"/>
        <v>200</v>
      </c>
      <c r="J60" s="145">
        <f t="shared" si="2"/>
        <v>0</v>
      </c>
      <c r="K60" s="145">
        <f t="shared" si="2"/>
        <v>200</v>
      </c>
      <c r="L60" s="145">
        <f t="shared" si="2"/>
        <v>0</v>
      </c>
      <c r="M60" s="145">
        <f t="shared" si="2"/>
        <v>400</v>
      </c>
      <c r="N60" s="145"/>
      <c r="O60" s="145"/>
      <c r="P60" s="150"/>
      <c r="Q60" s="150"/>
      <c r="R60" s="150"/>
      <c r="S60" s="150"/>
      <c r="T60" s="150"/>
    </row>
    <row r="61" spans="2:21" ht="15.6">
      <c r="B61" s="146"/>
      <c r="C61" s="146"/>
      <c r="D61" s="146"/>
      <c r="E61" s="145"/>
      <c r="F61" s="145"/>
      <c r="G61" s="145"/>
      <c r="H61" s="145" t="s">
        <v>188</v>
      </c>
      <c r="I61" s="145">
        <f t="shared" si="2"/>
        <v>600</v>
      </c>
      <c r="J61" s="145">
        <f t="shared" si="2"/>
        <v>800</v>
      </c>
      <c r="K61" s="145">
        <f t="shared" si="2"/>
        <v>800</v>
      </c>
      <c r="L61" s="145">
        <f t="shared" si="2"/>
        <v>1000</v>
      </c>
      <c r="M61" s="145">
        <f t="shared" si="2"/>
        <v>3200</v>
      </c>
      <c r="N61" s="145"/>
      <c r="O61" s="145"/>
      <c r="P61" s="145"/>
      <c r="Q61" s="145"/>
      <c r="R61" s="145"/>
      <c r="S61" s="145"/>
      <c r="T61" s="145"/>
    </row>
    <row r="62" spans="2:21">
      <c r="B62" s="145" t="s">
        <v>183</v>
      </c>
      <c r="C62" s="145"/>
      <c r="D62" s="145"/>
      <c r="E62" s="145"/>
      <c r="F62" s="145"/>
      <c r="G62" s="145"/>
      <c r="H62" s="145" t="s">
        <v>191</v>
      </c>
      <c r="I62" s="145">
        <f t="shared" si="2"/>
        <v>1000</v>
      </c>
      <c r="J62" s="145">
        <f t="shared" si="2"/>
        <v>1000</v>
      </c>
      <c r="K62" s="145">
        <f t="shared" si="2"/>
        <v>1000</v>
      </c>
      <c r="L62" s="145">
        <f t="shared" si="2"/>
        <v>1000</v>
      </c>
      <c r="M62" s="145">
        <f t="shared" si="2"/>
        <v>4000</v>
      </c>
      <c r="N62" s="145"/>
      <c r="O62" s="145"/>
      <c r="P62" s="145"/>
      <c r="Q62" s="145"/>
      <c r="R62" s="145"/>
      <c r="S62" s="145"/>
      <c r="T62" s="145"/>
    </row>
    <row r="63" spans="2:21">
      <c r="B63"/>
      <c r="C63"/>
      <c r="D63"/>
      <c r="E63"/>
      <c r="F63"/>
      <c r="G63"/>
      <c r="H63"/>
      <c r="I63"/>
      <c r="J63"/>
      <c r="K63"/>
      <c r="L63"/>
      <c r="M63"/>
      <c r="N63"/>
      <c r="O63"/>
      <c r="P63"/>
      <c r="Q63"/>
      <c r="R63"/>
      <c r="S63"/>
      <c r="T63"/>
    </row>
    <row r="76" spans="3:14" ht="15" thickBot="1"/>
    <row r="77" spans="3:14" ht="15" thickTop="1">
      <c r="C77" s="165"/>
      <c r="D77" s="168"/>
      <c r="E77" s="171"/>
      <c r="F77" s="174"/>
      <c r="G77" s="179"/>
      <c r="H77" s="180"/>
      <c r="I77" s="181"/>
      <c r="J77" s="182"/>
      <c r="K77" s="176"/>
      <c r="L77" s="168"/>
      <c r="M77" s="171"/>
      <c r="N77" s="174"/>
    </row>
    <row r="78" spans="3:14">
      <c r="C78" s="166"/>
      <c r="D78" s="169"/>
      <c r="E78" s="172"/>
      <c r="F78" s="175"/>
      <c r="G78" s="166"/>
      <c r="H78" s="169"/>
      <c r="I78" s="172"/>
      <c r="J78" s="175"/>
      <c r="K78" s="177"/>
      <c r="L78" s="169"/>
      <c r="M78" s="172"/>
      <c r="N78" s="175"/>
    </row>
    <row r="79" spans="3:14" ht="15" thickBot="1">
      <c r="C79" s="167"/>
      <c r="D79" s="170"/>
      <c r="E79" s="173"/>
      <c r="F79" s="178"/>
      <c r="G79" s="166"/>
      <c r="H79" s="169"/>
      <c r="I79" s="172"/>
      <c r="J79" s="175"/>
      <c r="K79" s="183"/>
      <c r="L79" s="170"/>
      <c r="M79" s="173"/>
      <c r="N79" s="178"/>
    </row>
    <row r="80" spans="3:14" ht="15" thickTop="1">
      <c r="C80" s="165"/>
      <c r="D80" s="168"/>
      <c r="E80" s="171"/>
      <c r="F80" s="174"/>
      <c r="G80" s="192"/>
      <c r="H80" s="194"/>
      <c r="I80" s="195"/>
      <c r="J80" s="196"/>
      <c r="K80" s="176"/>
      <c r="L80" s="168"/>
      <c r="M80" s="171"/>
      <c r="N80" s="174"/>
    </row>
    <row r="81" spans="3:14">
      <c r="C81" s="166"/>
      <c r="D81" s="169"/>
      <c r="E81" s="172"/>
      <c r="F81" s="175"/>
      <c r="G81" s="184"/>
      <c r="H81" s="185"/>
      <c r="I81" s="186"/>
      <c r="J81" s="187"/>
      <c r="K81" s="177"/>
      <c r="L81" s="169"/>
      <c r="M81" s="172"/>
      <c r="N81" s="175"/>
    </row>
    <row r="82" spans="3:14" ht="15" thickBot="1">
      <c r="C82" s="167"/>
      <c r="D82" s="170"/>
      <c r="E82" s="173"/>
      <c r="F82" s="178"/>
      <c r="G82" s="188"/>
      <c r="H82" s="189"/>
      <c r="I82" s="190"/>
      <c r="J82" s="191"/>
      <c r="K82" s="166"/>
      <c r="L82" s="169"/>
      <c r="M82" s="172"/>
      <c r="N82" s="175"/>
    </row>
    <row r="83" spans="3:14" ht="15" thickTop="1">
      <c r="C83" s="147"/>
      <c r="D83" s="172"/>
      <c r="E83" s="172"/>
      <c r="F83" s="172"/>
      <c r="G83" s="172"/>
      <c r="H83" s="172"/>
      <c r="I83" s="186"/>
      <c r="J83" s="186"/>
      <c r="K83" s="186"/>
      <c r="L83" s="161"/>
      <c r="M83" s="161"/>
      <c r="N83" s="162"/>
    </row>
    <row r="84" spans="3:14" ht="15" thickBot="1">
      <c r="C84" s="149"/>
      <c r="D84" s="148"/>
      <c r="E84" s="148"/>
      <c r="F84" s="148"/>
      <c r="G84" s="148"/>
      <c r="H84" s="148"/>
      <c r="I84" s="193"/>
      <c r="J84" s="193"/>
      <c r="K84" s="193"/>
      <c r="L84" s="163"/>
      <c r="M84" s="163"/>
      <c r="N84" s="164"/>
    </row>
    <row r="85" spans="3:14" ht="15" thickTop="1"/>
  </sheetData>
  <mergeCells count="3">
    <mergeCell ref="Q7:V7"/>
    <mergeCell ref="C13:N13"/>
    <mergeCell ref="C29:N29"/>
  </mergeCells>
  <phoneticPr fontId="1"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1"/>
  <sheetViews>
    <sheetView zoomScale="96" zoomScaleNormal="96" workbookViewId="0">
      <selection activeCell="A101" sqref="A101:G101"/>
    </sheetView>
  </sheetViews>
  <sheetFormatPr defaultColWidth="21.21875" defaultRowHeight="13.8"/>
  <cols>
    <col min="1" max="1" width="21.21875" style="206"/>
    <col min="2" max="2" width="12.33203125" style="206" customWidth="1"/>
    <col min="3" max="3" width="16.5546875" style="206" customWidth="1"/>
    <col min="4" max="6" width="12.33203125" style="206" customWidth="1"/>
    <col min="7" max="16384" width="21.21875" style="206"/>
  </cols>
  <sheetData>
    <row r="1" spans="1:11">
      <c r="A1" s="206" t="s">
        <v>235</v>
      </c>
    </row>
    <row r="2" spans="1:11">
      <c r="A2" s="206" t="s">
        <v>237</v>
      </c>
      <c r="C2" s="206" t="s">
        <v>238</v>
      </c>
      <c r="E2" s="206" t="s">
        <v>267</v>
      </c>
      <c r="G2" s="206" t="s">
        <v>239</v>
      </c>
      <c r="I2" s="206" t="s">
        <v>242</v>
      </c>
      <c r="K2" s="206" t="s">
        <v>247</v>
      </c>
    </row>
    <row r="3" spans="1:11">
      <c r="A3" s="206" t="s">
        <v>236</v>
      </c>
      <c r="C3" s="206" t="s">
        <v>365</v>
      </c>
      <c r="E3" s="206" t="s">
        <v>268</v>
      </c>
      <c r="G3" s="206" t="s">
        <v>240</v>
      </c>
      <c r="I3" s="206" t="s">
        <v>245</v>
      </c>
      <c r="K3" s="206" t="s">
        <v>248</v>
      </c>
    </row>
    <row r="4" spans="1:11">
      <c r="A4" s="206" t="s">
        <v>251</v>
      </c>
      <c r="G4" s="206" t="s">
        <v>241</v>
      </c>
      <c r="I4" s="206" t="s">
        <v>246</v>
      </c>
      <c r="K4" s="206" t="s">
        <v>249</v>
      </c>
    </row>
    <row r="5" spans="1:11">
      <c r="G5" s="206" t="s">
        <v>251</v>
      </c>
      <c r="I5" s="206" t="s">
        <v>251</v>
      </c>
    </row>
    <row r="10" spans="1:11">
      <c r="A10" s="302" t="s">
        <v>252</v>
      </c>
      <c r="B10" s="302"/>
      <c r="C10" s="302"/>
      <c r="D10" s="302"/>
      <c r="E10" s="302"/>
      <c r="F10" s="302"/>
      <c r="G10" s="302"/>
    </row>
    <row r="11" spans="1:11">
      <c r="A11" s="302" t="s">
        <v>257</v>
      </c>
      <c r="B11" s="302"/>
      <c r="C11" s="302"/>
      <c r="D11" s="302"/>
      <c r="E11" s="302"/>
      <c r="F11" s="302"/>
      <c r="G11" s="302"/>
    </row>
    <row r="12" spans="1:11">
      <c r="A12" s="206" t="s">
        <v>333</v>
      </c>
    </row>
    <row r="13" spans="1:11" s="146" customFormat="1" ht="15.6">
      <c r="A13" s="124" t="s">
        <v>337</v>
      </c>
      <c r="B13" s="124" t="s">
        <v>338</v>
      </c>
      <c r="C13" s="96" t="s">
        <v>339</v>
      </c>
      <c r="D13" s="96">
        <v>32</v>
      </c>
      <c r="E13" s="101"/>
      <c r="F13" s="101"/>
      <c r="H13" s="127"/>
    </row>
    <row r="14" spans="1:11" s="146" customFormat="1" ht="15.6">
      <c r="A14" s="124"/>
      <c r="B14" s="124"/>
      <c r="C14" s="96"/>
      <c r="D14" s="101"/>
      <c r="E14" s="101"/>
      <c r="F14" s="101"/>
      <c r="H14" s="127"/>
    </row>
    <row r="15" spans="1:11" s="146" customFormat="1" ht="15.6">
      <c r="A15" s="139" t="s">
        <v>37</v>
      </c>
      <c r="B15" s="202" t="s">
        <v>309</v>
      </c>
      <c r="C15" s="202" t="s">
        <v>306</v>
      </c>
      <c r="D15" s="202" t="s">
        <v>307</v>
      </c>
      <c r="E15" s="202" t="s">
        <v>308</v>
      </c>
      <c r="F15" s="202"/>
      <c r="G15" s="106" t="s">
        <v>340</v>
      </c>
      <c r="H15" s="127"/>
    </row>
    <row r="16" spans="1:11" s="146" customFormat="1" ht="30">
      <c r="A16" s="139" t="s">
        <v>341</v>
      </c>
      <c r="B16" s="202">
        <v>800</v>
      </c>
      <c r="C16" s="202">
        <v>800</v>
      </c>
      <c r="D16" s="202">
        <v>0</v>
      </c>
      <c r="E16" s="202">
        <v>0</v>
      </c>
      <c r="F16" s="202"/>
      <c r="G16" s="125" t="s">
        <v>342</v>
      </c>
      <c r="H16" s="127"/>
    </row>
    <row r="17" spans="1:8" s="146" customFormat="1" ht="15.6">
      <c r="A17" s="139" t="s">
        <v>343</v>
      </c>
      <c r="B17" s="202">
        <v>800</v>
      </c>
      <c r="C17" s="202">
        <v>0</v>
      </c>
      <c r="D17" s="202">
        <v>800</v>
      </c>
      <c r="E17" s="202">
        <v>0</v>
      </c>
      <c r="F17" s="202"/>
      <c r="G17" s="125" t="s">
        <v>344</v>
      </c>
      <c r="H17" s="127"/>
    </row>
    <row r="18" spans="1:8" s="146" customFormat="1" ht="30">
      <c r="A18" s="139" t="s">
        <v>38</v>
      </c>
      <c r="B18" s="202">
        <v>2400</v>
      </c>
      <c r="C18" s="202">
        <v>3200</v>
      </c>
      <c r="D18" s="202">
        <v>3200</v>
      </c>
      <c r="E18" s="202">
        <v>4000</v>
      </c>
      <c r="F18" s="202"/>
      <c r="G18" s="132" t="s">
        <v>345</v>
      </c>
      <c r="H18" s="127"/>
    </row>
    <row r="19" spans="1:8" s="146" customFormat="1" ht="15.6">
      <c r="A19" s="96" t="s">
        <v>346</v>
      </c>
      <c r="B19" s="96">
        <v>38.542999999999999</v>
      </c>
      <c r="C19" s="96">
        <v>39.265999999999998</v>
      </c>
      <c r="D19" s="96">
        <v>37.372</v>
      </c>
      <c r="E19" s="96">
        <v>38.094999999999999</v>
      </c>
      <c r="F19" s="96"/>
      <c r="G19" s="127"/>
      <c r="H19" s="127"/>
    </row>
    <row r="20" spans="1:8" s="146" customFormat="1" ht="15.6">
      <c r="A20" s="96" t="s">
        <v>347</v>
      </c>
      <c r="B20" s="96">
        <v>161.45699999999999</v>
      </c>
      <c r="C20" s="96">
        <v>160.73400000000001</v>
      </c>
      <c r="D20" s="96">
        <v>162.62799999999999</v>
      </c>
      <c r="E20" s="96">
        <v>161.905</v>
      </c>
      <c r="F20" s="96"/>
      <c r="G20" s="127"/>
      <c r="H20" s="127"/>
    </row>
    <row r="21" spans="1:8" s="146" customFormat="1" ht="15.6">
      <c r="A21" s="96" t="s">
        <v>348</v>
      </c>
      <c r="B21" s="96">
        <v>200</v>
      </c>
      <c r="C21" s="96">
        <v>200</v>
      </c>
      <c r="D21" s="96">
        <v>200</v>
      </c>
      <c r="E21" s="96">
        <v>200</v>
      </c>
      <c r="F21" s="96"/>
      <c r="G21" s="127"/>
      <c r="H21" s="127"/>
    </row>
    <row r="22" spans="1:8" s="146" customFormat="1" ht="15.6">
      <c r="A22" s="96" t="s">
        <v>349</v>
      </c>
      <c r="B22" s="124">
        <v>6.25</v>
      </c>
      <c r="C22" s="96"/>
      <c r="D22" s="101"/>
      <c r="E22" s="101"/>
      <c r="F22" s="101"/>
      <c r="H22" s="127"/>
    </row>
    <row r="23" spans="1:8" s="146" customFormat="1" ht="15.6">
      <c r="A23" s="108"/>
      <c r="B23" s="96"/>
      <c r="C23" s="96"/>
      <c r="D23" s="96"/>
      <c r="E23" s="96"/>
      <c r="F23" s="96"/>
    </row>
    <row r="24" spans="1:8" s="146" customFormat="1" ht="15.6">
      <c r="A24" s="202" t="s">
        <v>350</v>
      </c>
      <c r="B24" s="202" t="s">
        <v>351</v>
      </c>
      <c r="C24" s="202" t="s">
        <v>352</v>
      </c>
      <c r="D24" s="202">
        <v>50</v>
      </c>
      <c r="E24" s="202" t="s">
        <v>339</v>
      </c>
      <c r="F24" s="202">
        <v>8</v>
      </c>
    </row>
    <row r="25" spans="1:8" s="146" customFormat="1" ht="15.6">
      <c r="A25" s="202" t="s">
        <v>353</v>
      </c>
      <c r="B25" s="202">
        <v>1000</v>
      </c>
      <c r="C25" s="202">
        <v>1000</v>
      </c>
      <c r="D25" s="202">
        <v>1000</v>
      </c>
      <c r="E25" s="202">
        <v>1000</v>
      </c>
      <c r="F25" s="202">
        <v>4000</v>
      </c>
    </row>
    <row r="26" spans="1:8" s="146" customFormat="1" ht="15.6">
      <c r="A26" s="139" t="s">
        <v>37</v>
      </c>
      <c r="B26" s="202" t="s">
        <v>309</v>
      </c>
      <c r="C26" s="202" t="s">
        <v>306</v>
      </c>
      <c r="D26" s="202" t="s">
        <v>307</v>
      </c>
      <c r="E26" s="202" t="s">
        <v>308</v>
      </c>
      <c r="F26" s="202" t="s">
        <v>353</v>
      </c>
      <c r="G26" s="106" t="s">
        <v>340</v>
      </c>
    </row>
    <row r="27" spans="1:8" s="146" customFormat="1" ht="30">
      <c r="A27" s="139" t="s">
        <v>341</v>
      </c>
      <c r="B27" s="202">
        <v>200</v>
      </c>
      <c r="C27" s="202">
        <v>200</v>
      </c>
      <c r="D27" s="202">
        <v>0</v>
      </c>
      <c r="E27" s="202">
        <v>0</v>
      </c>
      <c r="F27" s="202">
        <v>400</v>
      </c>
      <c r="G27" s="125" t="s">
        <v>342</v>
      </c>
      <c r="H27" s="197"/>
    </row>
    <row r="28" spans="1:8" s="146" customFormat="1" ht="15.6">
      <c r="A28" s="139" t="s">
        <v>343</v>
      </c>
      <c r="B28" s="202">
        <v>200</v>
      </c>
      <c r="C28" s="202">
        <v>0</v>
      </c>
      <c r="D28" s="202">
        <v>200</v>
      </c>
      <c r="E28" s="202">
        <v>0</v>
      </c>
      <c r="F28" s="202">
        <v>400</v>
      </c>
      <c r="G28" s="125" t="s">
        <v>344</v>
      </c>
      <c r="H28" s="197"/>
    </row>
    <row r="29" spans="1:8" s="146" customFormat="1" ht="30">
      <c r="A29" s="139" t="s">
        <v>38</v>
      </c>
      <c r="B29" s="202">
        <v>600</v>
      </c>
      <c r="C29" s="202">
        <v>800</v>
      </c>
      <c r="D29" s="202">
        <v>800</v>
      </c>
      <c r="E29" s="202">
        <v>1000</v>
      </c>
      <c r="F29" s="202">
        <v>3200</v>
      </c>
      <c r="G29" s="132" t="s">
        <v>345</v>
      </c>
      <c r="H29" s="197"/>
    </row>
    <row r="30" spans="1:8" s="146" customFormat="1" ht="15.6">
      <c r="A30" s="202" t="s">
        <v>354</v>
      </c>
      <c r="B30" s="202">
        <v>50</v>
      </c>
      <c r="C30" s="202"/>
      <c r="D30" s="202"/>
      <c r="E30" s="202"/>
      <c r="F30" s="202"/>
    </row>
    <row r="31" spans="1:8" s="146" customFormat="1" ht="15.6"/>
    <row r="32" spans="1:8" s="146" customFormat="1" ht="15.6"/>
    <row r="33" spans="1:7" s="146" customFormat="1" ht="15.6">
      <c r="A33" s="202" t="s">
        <v>355</v>
      </c>
      <c r="B33" s="202" t="s">
        <v>356</v>
      </c>
      <c r="C33" s="202" t="s">
        <v>352</v>
      </c>
      <c r="D33" s="202">
        <v>50</v>
      </c>
      <c r="E33" s="202" t="s">
        <v>339</v>
      </c>
      <c r="F33" s="202">
        <v>8</v>
      </c>
    </row>
    <row r="34" spans="1:7" s="146" customFormat="1" ht="15.6">
      <c r="A34" s="202" t="s">
        <v>353</v>
      </c>
      <c r="B34" s="202">
        <v>1000</v>
      </c>
      <c r="C34" s="202">
        <v>1000</v>
      </c>
      <c r="D34" s="202">
        <v>1000</v>
      </c>
      <c r="E34" s="202">
        <v>1000</v>
      </c>
      <c r="F34" s="202">
        <v>4000</v>
      </c>
    </row>
    <row r="35" spans="1:7" s="146" customFormat="1" ht="15.6">
      <c r="A35" s="139" t="s">
        <v>37</v>
      </c>
      <c r="B35" s="202" t="s">
        <v>309</v>
      </c>
      <c r="C35" s="202" t="s">
        <v>306</v>
      </c>
      <c r="D35" s="202" t="s">
        <v>307</v>
      </c>
      <c r="E35" s="202" t="s">
        <v>308</v>
      </c>
      <c r="F35" s="202" t="s">
        <v>353</v>
      </c>
      <c r="G35" s="106" t="s">
        <v>340</v>
      </c>
    </row>
    <row r="36" spans="1:7" s="146" customFormat="1" ht="30">
      <c r="A36" s="139" t="s">
        <v>341</v>
      </c>
      <c r="B36" s="202">
        <v>200</v>
      </c>
      <c r="C36" s="202">
        <v>200</v>
      </c>
      <c r="D36" s="202">
        <v>0</v>
      </c>
      <c r="E36" s="202">
        <v>0</v>
      </c>
      <c r="F36" s="202">
        <v>400</v>
      </c>
      <c r="G36" s="125" t="s">
        <v>342</v>
      </c>
    </row>
    <row r="37" spans="1:7" s="146" customFormat="1" ht="15.6">
      <c r="A37" s="139" t="s">
        <v>343</v>
      </c>
      <c r="B37" s="202">
        <v>200</v>
      </c>
      <c r="C37" s="202">
        <v>0</v>
      </c>
      <c r="D37" s="202">
        <v>200</v>
      </c>
      <c r="E37" s="202">
        <v>0</v>
      </c>
      <c r="F37" s="202">
        <v>400</v>
      </c>
      <c r="G37" s="125" t="s">
        <v>344</v>
      </c>
    </row>
    <row r="38" spans="1:7" s="146" customFormat="1" ht="30">
      <c r="A38" s="139" t="s">
        <v>38</v>
      </c>
      <c r="B38" s="202">
        <v>600</v>
      </c>
      <c r="C38" s="202">
        <v>800</v>
      </c>
      <c r="D38" s="202">
        <v>800</v>
      </c>
      <c r="E38" s="202">
        <v>1000</v>
      </c>
      <c r="F38" s="202">
        <v>3200</v>
      </c>
      <c r="G38" s="132" t="s">
        <v>345</v>
      </c>
    </row>
    <row r="39" spans="1:7" s="146" customFormat="1" ht="15.6">
      <c r="A39" s="202" t="s">
        <v>354</v>
      </c>
      <c r="B39" s="202">
        <v>50</v>
      </c>
      <c r="C39" s="202"/>
      <c r="D39" s="202"/>
      <c r="E39" s="202"/>
      <c r="F39" s="202"/>
    </row>
    <row r="40" spans="1:7" s="146" customFormat="1" ht="15.6"/>
    <row r="41" spans="1:7" s="146" customFormat="1" ht="15.6"/>
    <row r="42" spans="1:7" s="146" customFormat="1" ht="15.6">
      <c r="A42" s="202" t="s">
        <v>357</v>
      </c>
      <c r="B42" s="202" t="s">
        <v>358</v>
      </c>
      <c r="C42" s="202" t="s">
        <v>352</v>
      </c>
      <c r="D42" s="202">
        <v>50</v>
      </c>
      <c r="E42" s="202" t="s">
        <v>339</v>
      </c>
      <c r="F42" s="202">
        <v>4</v>
      </c>
    </row>
    <row r="43" spans="1:7" s="146" customFormat="1" ht="15.6">
      <c r="A43" s="202" t="s">
        <v>353</v>
      </c>
      <c r="B43" s="202">
        <v>500</v>
      </c>
      <c r="C43" s="202">
        <v>500</v>
      </c>
      <c r="D43" s="202">
        <v>500</v>
      </c>
      <c r="E43" s="202">
        <v>500</v>
      </c>
      <c r="F43" s="202">
        <v>2000</v>
      </c>
    </row>
    <row r="44" spans="1:7" s="146" customFormat="1" ht="15.6">
      <c r="A44" s="139" t="s">
        <v>37</v>
      </c>
      <c r="B44" s="202" t="s">
        <v>309</v>
      </c>
      <c r="C44" s="202" t="s">
        <v>306</v>
      </c>
      <c r="D44" s="202" t="s">
        <v>307</v>
      </c>
      <c r="E44" s="202" t="s">
        <v>308</v>
      </c>
      <c r="F44" s="202" t="s">
        <v>353</v>
      </c>
      <c r="G44" s="106" t="s">
        <v>340</v>
      </c>
    </row>
    <row r="45" spans="1:7" s="146" customFormat="1" ht="30">
      <c r="A45" s="139" t="s">
        <v>341</v>
      </c>
      <c r="B45" s="202">
        <v>100</v>
      </c>
      <c r="C45" s="202">
        <v>100</v>
      </c>
      <c r="D45" s="202">
        <v>0</v>
      </c>
      <c r="E45" s="202">
        <v>0</v>
      </c>
      <c r="F45" s="202">
        <v>200</v>
      </c>
      <c r="G45" s="125" t="s">
        <v>342</v>
      </c>
    </row>
    <row r="46" spans="1:7" s="146" customFormat="1" ht="15.6">
      <c r="A46" s="139" t="s">
        <v>343</v>
      </c>
      <c r="B46" s="202">
        <v>100</v>
      </c>
      <c r="C46" s="202">
        <v>0</v>
      </c>
      <c r="D46" s="202">
        <v>100</v>
      </c>
      <c r="E46" s="202">
        <v>0</v>
      </c>
      <c r="F46" s="202">
        <v>200</v>
      </c>
      <c r="G46" s="125" t="s">
        <v>344</v>
      </c>
    </row>
    <row r="47" spans="1:7" s="146" customFormat="1" ht="30">
      <c r="A47" s="139" t="s">
        <v>38</v>
      </c>
      <c r="B47" s="202">
        <v>300</v>
      </c>
      <c r="C47" s="202">
        <v>400</v>
      </c>
      <c r="D47" s="202">
        <v>400</v>
      </c>
      <c r="E47" s="202">
        <v>500</v>
      </c>
      <c r="F47" s="202">
        <v>1600</v>
      </c>
      <c r="G47" s="132" t="s">
        <v>345</v>
      </c>
    </row>
    <row r="48" spans="1:7" s="146" customFormat="1" ht="15.6">
      <c r="A48" s="202" t="s">
        <v>354</v>
      </c>
      <c r="B48" s="202">
        <v>25</v>
      </c>
      <c r="C48" s="202"/>
      <c r="D48" s="202"/>
      <c r="E48" s="202"/>
      <c r="F48" s="202"/>
    </row>
    <row r="49" spans="1:7" s="146" customFormat="1" ht="15.6"/>
    <row r="50" spans="1:7" s="146" customFormat="1" ht="15.6"/>
    <row r="51" spans="1:7" s="146" customFormat="1" ht="15.6">
      <c r="A51" s="202" t="s">
        <v>359</v>
      </c>
      <c r="B51" s="202" t="s">
        <v>360</v>
      </c>
      <c r="C51" s="202" t="s">
        <v>352</v>
      </c>
      <c r="D51" s="202">
        <v>50</v>
      </c>
      <c r="E51" s="202" t="s">
        <v>339</v>
      </c>
      <c r="F51" s="202">
        <v>4</v>
      </c>
    </row>
    <row r="52" spans="1:7" s="146" customFormat="1" ht="15.6">
      <c r="A52" s="202" t="s">
        <v>353</v>
      </c>
      <c r="B52" s="202">
        <v>500</v>
      </c>
      <c r="C52" s="202">
        <v>500</v>
      </c>
      <c r="D52" s="202">
        <v>500</v>
      </c>
      <c r="E52" s="202">
        <v>500</v>
      </c>
      <c r="F52" s="202">
        <v>2000</v>
      </c>
    </row>
    <row r="53" spans="1:7" s="146" customFormat="1" ht="15.6">
      <c r="A53" s="139" t="s">
        <v>37</v>
      </c>
      <c r="B53" s="202" t="s">
        <v>309</v>
      </c>
      <c r="C53" s="202" t="s">
        <v>361</v>
      </c>
      <c r="D53" s="202" t="s">
        <v>362</v>
      </c>
      <c r="E53" s="202" t="s">
        <v>363</v>
      </c>
      <c r="F53" s="202" t="s">
        <v>353</v>
      </c>
      <c r="G53" s="106" t="s">
        <v>340</v>
      </c>
    </row>
    <row r="54" spans="1:7" s="146" customFormat="1" ht="30">
      <c r="A54" s="139" t="s">
        <v>341</v>
      </c>
      <c r="B54" s="202">
        <v>100</v>
      </c>
      <c r="C54" s="202">
        <v>100</v>
      </c>
      <c r="D54" s="202">
        <v>0</v>
      </c>
      <c r="E54" s="202">
        <v>0</v>
      </c>
      <c r="F54" s="202">
        <v>200</v>
      </c>
      <c r="G54" s="125" t="s">
        <v>342</v>
      </c>
    </row>
    <row r="55" spans="1:7" s="146" customFormat="1" ht="15.6">
      <c r="A55" s="139" t="s">
        <v>343</v>
      </c>
      <c r="B55" s="202">
        <v>100</v>
      </c>
      <c r="C55" s="202">
        <v>0</v>
      </c>
      <c r="D55" s="202">
        <v>100</v>
      </c>
      <c r="E55" s="202">
        <v>0</v>
      </c>
      <c r="F55" s="202">
        <v>200</v>
      </c>
      <c r="G55" s="125" t="s">
        <v>344</v>
      </c>
    </row>
    <row r="56" spans="1:7" s="146" customFormat="1" ht="30">
      <c r="A56" s="139" t="s">
        <v>38</v>
      </c>
      <c r="B56" s="202">
        <v>300</v>
      </c>
      <c r="C56" s="202">
        <v>400</v>
      </c>
      <c r="D56" s="202">
        <v>400</v>
      </c>
      <c r="E56" s="202">
        <v>500</v>
      </c>
      <c r="F56" s="202">
        <v>1600</v>
      </c>
      <c r="G56" s="132" t="s">
        <v>345</v>
      </c>
    </row>
    <row r="57" spans="1:7" s="146" customFormat="1" ht="15.6">
      <c r="A57" s="202" t="s">
        <v>354</v>
      </c>
      <c r="B57" s="202">
        <v>25</v>
      </c>
      <c r="C57" s="202"/>
      <c r="D57" s="202"/>
      <c r="E57" s="202"/>
      <c r="F57" s="202"/>
    </row>
    <row r="58" spans="1:7" s="146" customFormat="1" ht="15.6"/>
    <row r="59" spans="1:7" s="146" customFormat="1" ht="15.6"/>
    <row r="60" spans="1:7" s="146" customFormat="1" ht="15.6">
      <c r="A60" s="202" t="s">
        <v>359</v>
      </c>
      <c r="B60" s="202" t="s">
        <v>364</v>
      </c>
      <c r="C60" s="202" t="s">
        <v>352</v>
      </c>
      <c r="D60" s="202">
        <v>50</v>
      </c>
      <c r="E60" s="202" t="s">
        <v>339</v>
      </c>
      <c r="F60" s="202">
        <v>4</v>
      </c>
    </row>
    <row r="61" spans="1:7" s="146" customFormat="1" ht="15.6">
      <c r="A61" s="202" t="s">
        <v>353</v>
      </c>
      <c r="B61" s="202">
        <v>500</v>
      </c>
      <c r="C61" s="202">
        <v>500</v>
      </c>
      <c r="D61" s="202">
        <v>500</v>
      </c>
      <c r="E61" s="202">
        <v>500</v>
      </c>
      <c r="F61" s="202">
        <v>2000</v>
      </c>
    </row>
    <row r="62" spans="1:7" s="146" customFormat="1" ht="15.6">
      <c r="A62" s="139" t="s">
        <v>37</v>
      </c>
      <c r="B62" s="202" t="s">
        <v>309</v>
      </c>
      <c r="C62" s="202" t="s">
        <v>306</v>
      </c>
      <c r="D62" s="202" t="s">
        <v>307</v>
      </c>
      <c r="E62" s="202" t="s">
        <v>308</v>
      </c>
      <c r="F62" s="202" t="s">
        <v>353</v>
      </c>
      <c r="G62" s="106" t="s">
        <v>340</v>
      </c>
    </row>
    <row r="63" spans="1:7" s="146" customFormat="1" ht="30">
      <c r="A63" s="139" t="s">
        <v>341</v>
      </c>
      <c r="B63" s="202">
        <v>100</v>
      </c>
      <c r="C63" s="202">
        <v>100</v>
      </c>
      <c r="D63" s="202">
        <v>0</v>
      </c>
      <c r="E63" s="202">
        <v>0</v>
      </c>
      <c r="F63" s="202">
        <v>200</v>
      </c>
      <c r="G63" s="125" t="s">
        <v>342</v>
      </c>
    </row>
    <row r="64" spans="1:7" s="146" customFormat="1" ht="15.6">
      <c r="A64" s="139" t="s">
        <v>343</v>
      </c>
      <c r="B64" s="202">
        <v>100</v>
      </c>
      <c r="C64" s="202">
        <v>0</v>
      </c>
      <c r="D64" s="202">
        <v>100</v>
      </c>
      <c r="E64" s="202">
        <v>0</v>
      </c>
      <c r="F64" s="202">
        <v>200</v>
      </c>
      <c r="G64" s="125" t="s">
        <v>344</v>
      </c>
    </row>
    <row r="65" spans="1:16" s="146" customFormat="1" ht="30">
      <c r="A65" s="139" t="s">
        <v>38</v>
      </c>
      <c r="B65" s="202">
        <v>300</v>
      </c>
      <c r="C65" s="202">
        <v>400</v>
      </c>
      <c r="D65" s="202">
        <v>400</v>
      </c>
      <c r="E65" s="202">
        <v>500</v>
      </c>
      <c r="F65" s="202">
        <v>1600</v>
      </c>
      <c r="G65" s="132" t="s">
        <v>345</v>
      </c>
    </row>
    <row r="66" spans="1:16" s="146" customFormat="1" ht="15.6">
      <c r="A66" s="202" t="s">
        <v>354</v>
      </c>
      <c r="B66" s="202">
        <v>25</v>
      </c>
      <c r="C66" s="202"/>
      <c r="D66" s="202"/>
      <c r="E66" s="202"/>
      <c r="F66" s="202"/>
    </row>
    <row r="67" spans="1:16">
      <c r="A67" s="302" t="s">
        <v>273</v>
      </c>
      <c r="B67" s="302"/>
      <c r="C67" s="302"/>
      <c r="D67" s="302"/>
      <c r="E67" s="302"/>
      <c r="F67" s="302"/>
      <c r="G67" s="302"/>
    </row>
    <row r="68" spans="1:16">
      <c r="A68" s="302" t="s">
        <v>336</v>
      </c>
      <c r="B68" s="302"/>
      <c r="C68" s="302"/>
      <c r="D68" s="302"/>
      <c r="E68" s="302"/>
      <c r="F68" s="302"/>
      <c r="G68" s="302"/>
    </row>
    <row r="69" spans="1:16">
      <c r="A69" s="206" t="s">
        <v>259</v>
      </c>
    </row>
    <row r="70" spans="1:16">
      <c r="A70" s="206" t="s">
        <v>173</v>
      </c>
    </row>
    <row r="71" spans="1:16">
      <c r="A71" s="206" t="s">
        <v>174</v>
      </c>
    </row>
    <row r="72" spans="1:16">
      <c r="A72" s="206" t="s">
        <v>265</v>
      </c>
    </row>
    <row r="73" spans="1:16">
      <c r="A73" s="206" t="s">
        <v>175</v>
      </c>
    </row>
    <row r="74" spans="1:16">
      <c r="A74" s="206" t="s">
        <v>266</v>
      </c>
    </row>
    <row r="75" spans="1:16">
      <c r="A75" s="206" t="s">
        <v>260</v>
      </c>
      <c r="I75" s="206" t="s">
        <v>262</v>
      </c>
    </row>
    <row r="76" spans="1:16">
      <c r="A76" s="206" t="s">
        <v>261</v>
      </c>
    </row>
    <row r="77" spans="1:16" ht="15">
      <c r="A77" s="206" t="s">
        <v>264</v>
      </c>
      <c r="K77" s="159"/>
      <c r="L77" s="159"/>
      <c r="M77" s="159"/>
      <c r="N77" s="159"/>
      <c r="O77" s="159"/>
      <c r="P77" s="159"/>
    </row>
    <row r="78" spans="1:16" ht="15">
      <c r="A78" s="206" t="s">
        <v>263</v>
      </c>
      <c r="K78" s="159"/>
      <c r="L78" s="159"/>
      <c r="M78" s="159"/>
      <c r="N78" s="159"/>
      <c r="O78" s="159"/>
      <c r="P78" s="159"/>
    </row>
    <row r="79" spans="1:16" ht="15">
      <c r="A79" s="206" t="s">
        <v>176</v>
      </c>
      <c r="K79" s="159"/>
      <c r="L79" s="159"/>
      <c r="M79" s="159"/>
      <c r="N79" s="159"/>
      <c r="O79" s="159"/>
      <c r="P79" s="159"/>
    </row>
    <row r="80" spans="1:16" ht="15">
      <c r="K80" s="159"/>
      <c r="L80" s="159"/>
      <c r="M80" s="159"/>
      <c r="N80" s="159"/>
      <c r="O80" s="159"/>
      <c r="P80" s="159"/>
    </row>
    <row r="81" spans="1:7">
      <c r="A81" s="302" t="s">
        <v>253</v>
      </c>
      <c r="B81" s="302"/>
      <c r="C81" s="302"/>
      <c r="D81" s="302"/>
      <c r="E81" s="302"/>
      <c r="F81" s="302"/>
      <c r="G81" s="302"/>
    </row>
    <row r="82" spans="1:7">
      <c r="A82" s="302" t="s">
        <v>207</v>
      </c>
      <c r="B82" s="302"/>
      <c r="C82" s="302"/>
      <c r="D82" s="302"/>
      <c r="E82" s="302"/>
      <c r="F82" s="302"/>
      <c r="G82" s="302"/>
    </row>
    <row r="83" spans="1:7">
      <c r="A83" s="206" t="s">
        <v>25</v>
      </c>
    </row>
    <row r="84" spans="1:7">
      <c r="B84" s="206" t="s">
        <v>7</v>
      </c>
    </row>
    <row r="85" spans="1:7">
      <c r="B85" s="206" t="s">
        <v>26</v>
      </c>
    </row>
    <row r="86" spans="1:7">
      <c r="B86" s="206" t="s">
        <v>31</v>
      </c>
    </row>
    <row r="87" spans="1:7">
      <c r="B87" s="206" t="s">
        <v>27</v>
      </c>
    </row>
    <row r="88" spans="1:7">
      <c r="B88" s="206" t="s">
        <v>8</v>
      </c>
    </row>
    <row r="89" spans="1:7">
      <c r="A89" s="206" t="s">
        <v>28</v>
      </c>
    </row>
    <row r="90" spans="1:7">
      <c r="B90" s="206" t="s">
        <v>275</v>
      </c>
    </row>
    <row r="91" spans="1:7">
      <c r="B91" s="206" t="s">
        <v>276</v>
      </c>
    </row>
    <row r="92" spans="1:7">
      <c r="B92" s="206" t="s">
        <v>277</v>
      </c>
    </row>
    <row r="93" spans="1:7">
      <c r="B93" s="206" t="s">
        <v>278</v>
      </c>
    </row>
    <row r="94" spans="1:7">
      <c r="B94" s="206" t="s">
        <v>279</v>
      </c>
    </row>
    <row r="95" spans="1:7">
      <c r="B95" s="206" t="s">
        <v>280</v>
      </c>
    </row>
    <row r="96" spans="1:7">
      <c r="A96" s="206" t="s">
        <v>29</v>
      </c>
    </row>
    <row r="97" spans="1:13">
      <c r="B97" s="206" t="s">
        <v>208</v>
      </c>
    </row>
    <row r="98" spans="1:13">
      <c r="B98" s="206" t="s">
        <v>198</v>
      </c>
    </row>
    <row r="99" spans="1:13">
      <c r="B99" s="206" t="s">
        <v>32</v>
      </c>
    </row>
    <row r="100" spans="1:13">
      <c r="B100" s="206" t="s">
        <v>33</v>
      </c>
    </row>
    <row r="101" spans="1:13">
      <c r="A101" s="302" t="s">
        <v>274</v>
      </c>
      <c r="B101" s="302"/>
      <c r="C101" s="302"/>
      <c r="D101" s="302"/>
      <c r="E101" s="302"/>
      <c r="F101" s="302"/>
      <c r="G101" s="302"/>
    </row>
    <row r="102" spans="1:13">
      <c r="A102" s="302" t="s">
        <v>336</v>
      </c>
      <c r="B102" s="302"/>
      <c r="C102" s="302"/>
      <c r="D102" s="302"/>
      <c r="E102" s="302"/>
      <c r="F102" s="302"/>
      <c r="G102" s="302"/>
    </row>
    <row r="103" spans="1:13">
      <c r="A103" s="206" t="s">
        <v>265</v>
      </c>
    </row>
    <row r="104" spans="1:13">
      <c r="A104" s="206" t="s">
        <v>175</v>
      </c>
    </row>
    <row r="105" spans="1:13">
      <c r="A105" s="206" t="s">
        <v>266</v>
      </c>
    </row>
    <row r="106" spans="1:13">
      <c r="A106" s="206" t="s">
        <v>272</v>
      </c>
    </row>
    <row r="107" spans="1:13">
      <c r="A107" s="206" t="s">
        <v>269</v>
      </c>
    </row>
    <row r="108" spans="1:13">
      <c r="A108" s="206" t="s">
        <v>270</v>
      </c>
    </row>
    <row r="109" spans="1:13">
      <c r="A109" s="206" t="s">
        <v>271</v>
      </c>
      <c r="M109" s="206" t="s">
        <v>334</v>
      </c>
    </row>
    <row r="110" spans="1:13">
      <c r="A110" s="302" t="s">
        <v>254</v>
      </c>
      <c r="B110" s="302"/>
      <c r="C110" s="302"/>
      <c r="D110" s="302"/>
      <c r="E110" s="302"/>
      <c r="F110" s="302"/>
      <c r="G110" s="302"/>
    </row>
    <row r="111" spans="1:13">
      <c r="A111" s="302" t="s">
        <v>199</v>
      </c>
      <c r="B111" s="302"/>
      <c r="C111" s="302"/>
      <c r="D111" s="302"/>
      <c r="E111" s="302"/>
      <c r="F111" s="302"/>
      <c r="G111" s="302"/>
    </row>
    <row r="112" spans="1:13">
      <c r="A112" s="206" t="s">
        <v>25</v>
      </c>
    </row>
    <row r="113" spans="1:22">
      <c r="B113" s="206" t="s">
        <v>7</v>
      </c>
    </row>
    <row r="114" spans="1:22">
      <c r="B114" s="206" t="s">
        <v>26</v>
      </c>
    </row>
    <row r="115" spans="1:22">
      <c r="B115" s="206" t="s">
        <v>31</v>
      </c>
    </row>
    <row r="116" spans="1:22">
      <c r="B116" s="206" t="s">
        <v>27</v>
      </c>
    </row>
    <row r="117" spans="1:22">
      <c r="B117" s="206" t="s">
        <v>8</v>
      </c>
    </row>
    <row r="118" spans="1:22">
      <c r="A118" s="206" t="s">
        <v>28</v>
      </c>
    </row>
    <row r="119" spans="1:22">
      <c r="B119" s="206" t="s">
        <v>275</v>
      </c>
    </row>
    <row r="120" spans="1:22">
      <c r="B120" s="206" t="s">
        <v>276</v>
      </c>
      <c r="M120" s="206" t="s">
        <v>282</v>
      </c>
      <c r="S120" s="206" t="s">
        <v>283</v>
      </c>
      <c r="T120" s="206" t="s">
        <v>284</v>
      </c>
      <c r="U120" s="206">
        <f>8*4.5</f>
        <v>36</v>
      </c>
      <c r="V120" s="206" t="s">
        <v>288</v>
      </c>
    </row>
    <row r="121" spans="1:22">
      <c r="B121" s="206" t="s">
        <v>277</v>
      </c>
      <c r="G121" s="206" t="s">
        <v>290</v>
      </c>
      <c r="S121" s="206" t="s">
        <v>285</v>
      </c>
      <c r="T121" s="206" t="s">
        <v>286</v>
      </c>
      <c r="U121" s="206">
        <f>42*4.5</f>
        <v>189</v>
      </c>
      <c r="V121" s="206">
        <f>U121+U120</f>
        <v>225</v>
      </c>
    </row>
    <row r="122" spans="1:22">
      <c r="B122" s="206" t="s">
        <v>278</v>
      </c>
      <c r="S122" s="206" t="s">
        <v>287</v>
      </c>
      <c r="T122" s="206" t="s">
        <v>289</v>
      </c>
      <c r="U122" s="206">
        <f>50*4.5</f>
        <v>225</v>
      </c>
    </row>
    <row r="123" spans="1:22">
      <c r="B123" s="206" t="s">
        <v>279</v>
      </c>
    </row>
    <row r="124" spans="1:22">
      <c r="B124" s="206" t="s">
        <v>280</v>
      </c>
    </row>
    <row r="125" spans="1:22">
      <c r="A125" s="206" t="s">
        <v>29</v>
      </c>
    </row>
    <row r="126" spans="1:22">
      <c r="B126" s="206" t="s">
        <v>208</v>
      </c>
    </row>
    <row r="127" spans="1:22">
      <c r="B127" s="206" t="s">
        <v>198</v>
      </c>
    </row>
    <row r="128" spans="1:22">
      <c r="B128" s="206" t="s">
        <v>32</v>
      </c>
    </row>
    <row r="129" spans="1:22">
      <c r="B129" s="206" t="s">
        <v>33</v>
      </c>
    </row>
    <row r="130" spans="1:22">
      <c r="A130" s="302" t="s">
        <v>211</v>
      </c>
      <c r="B130" s="302"/>
      <c r="C130" s="302"/>
      <c r="D130" s="302"/>
      <c r="E130" s="302"/>
      <c r="F130" s="302"/>
      <c r="G130" s="302"/>
    </row>
    <row r="131" spans="1:22">
      <c r="A131" s="206" t="s">
        <v>2</v>
      </c>
    </row>
    <row r="132" spans="1:22">
      <c r="B132" s="206" t="s">
        <v>144</v>
      </c>
    </row>
    <row r="133" spans="1:22">
      <c r="B133" s="206" t="s">
        <v>145</v>
      </c>
    </row>
    <row r="134" spans="1:22">
      <c r="B134" s="206" t="s">
        <v>146</v>
      </c>
    </row>
    <row r="135" spans="1:22">
      <c r="B135" s="206" t="s">
        <v>3</v>
      </c>
    </row>
    <row r="136" spans="1:22">
      <c r="A136" s="206" t="s">
        <v>0</v>
      </c>
    </row>
    <row r="137" spans="1:22">
      <c r="B137" s="206" t="s">
        <v>291</v>
      </c>
    </row>
    <row r="138" spans="1:22">
      <c r="B138" s="206" t="s">
        <v>4</v>
      </c>
    </row>
    <row r="139" spans="1:22">
      <c r="B139" s="206" t="s">
        <v>292</v>
      </c>
    </row>
    <row r="140" spans="1:22">
      <c r="B140" s="206" t="s">
        <v>5</v>
      </c>
    </row>
    <row r="141" spans="1:22">
      <c r="B141" s="206" t="s">
        <v>6</v>
      </c>
      <c r="V141" s="207"/>
    </row>
    <row r="142" spans="1:22">
      <c r="B142" s="206" t="s">
        <v>293</v>
      </c>
    </row>
    <row r="143" spans="1:22">
      <c r="B143" s="206" t="s">
        <v>294</v>
      </c>
    </row>
    <row r="144" spans="1:22">
      <c r="B144" s="206" t="s">
        <v>295</v>
      </c>
    </row>
    <row r="145" spans="1:7">
      <c r="B145" s="206" t="s">
        <v>281</v>
      </c>
    </row>
    <row r="146" spans="1:7">
      <c r="A146" s="206" t="s">
        <v>1</v>
      </c>
    </row>
    <row r="147" spans="1:7">
      <c r="B147" s="206" t="s">
        <v>30</v>
      </c>
    </row>
    <row r="148" spans="1:7">
      <c r="B148" s="206" t="s">
        <v>210</v>
      </c>
    </row>
    <row r="149" spans="1:7">
      <c r="B149" s="206" t="s">
        <v>24</v>
      </c>
    </row>
    <row r="150" spans="1:7">
      <c r="C150" s="206" t="s">
        <v>34</v>
      </c>
    </row>
    <row r="151" spans="1:7">
      <c r="A151" s="302" t="s">
        <v>336</v>
      </c>
      <c r="B151" s="302"/>
      <c r="C151" s="302"/>
      <c r="D151" s="302"/>
      <c r="E151" s="302"/>
      <c r="F151" s="302"/>
      <c r="G151" s="302"/>
    </row>
    <row r="152" spans="1:7">
      <c r="A152" s="206" t="s">
        <v>2</v>
      </c>
    </row>
    <row r="153" spans="1:7">
      <c r="B153" s="206" t="s">
        <v>144</v>
      </c>
    </row>
    <row r="154" spans="1:7">
      <c r="B154" s="206" t="s">
        <v>145</v>
      </c>
    </row>
    <row r="155" spans="1:7">
      <c r="B155" s="206" t="s">
        <v>146</v>
      </c>
    </row>
    <row r="156" spans="1:7">
      <c r="B156" s="206" t="s">
        <v>3</v>
      </c>
    </row>
    <row r="157" spans="1:7">
      <c r="B157" s="206" t="s">
        <v>305</v>
      </c>
    </row>
    <row r="158" spans="1:7">
      <c r="A158" s="206" t="s">
        <v>0</v>
      </c>
    </row>
    <row r="159" spans="1:7">
      <c r="B159" s="206" t="s">
        <v>259</v>
      </c>
    </row>
    <row r="160" spans="1:7">
      <c r="B160" s="206" t="s">
        <v>173</v>
      </c>
    </row>
    <row r="161" spans="1:7">
      <c r="B161" s="206" t="s">
        <v>265</v>
      </c>
    </row>
    <row r="162" spans="1:7">
      <c r="B162" s="206" t="s">
        <v>175</v>
      </c>
    </row>
    <row r="163" spans="1:7">
      <c r="B163" s="206" t="s">
        <v>266</v>
      </c>
    </row>
    <row r="164" spans="1:7">
      <c r="B164" s="206" t="s">
        <v>296</v>
      </c>
    </row>
    <row r="165" spans="1:7">
      <c r="B165" s="206" t="s">
        <v>269</v>
      </c>
    </row>
    <row r="166" spans="1:7">
      <c r="B166" s="206" t="s">
        <v>297</v>
      </c>
    </row>
    <row r="167" spans="1:7">
      <c r="B167" s="206" t="s">
        <v>271</v>
      </c>
    </row>
    <row r="168" spans="1:7">
      <c r="A168" s="206" t="s">
        <v>1</v>
      </c>
    </row>
    <row r="169" spans="1:7">
      <c r="A169" s="302" t="s">
        <v>335</v>
      </c>
      <c r="B169" s="302"/>
      <c r="C169" s="302"/>
      <c r="D169" s="302"/>
      <c r="E169" s="302"/>
      <c r="F169" s="302"/>
      <c r="G169" s="302"/>
    </row>
    <row r="170" spans="1:7">
      <c r="A170" s="302" t="s">
        <v>212</v>
      </c>
      <c r="B170" s="302"/>
      <c r="C170" s="302"/>
      <c r="D170" s="302"/>
      <c r="E170" s="302"/>
      <c r="F170" s="302"/>
      <c r="G170" s="302"/>
    </row>
    <row r="171" spans="1:7">
      <c r="A171" s="206" t="s">
        <v>25</v>
      </c>
    </row>
    <row r="172" spans="1:7">
      <c r="B172" s="206" t="s">
        <v>7</v>
      </c>
    </row>
    <row r="173" spans="1:7">
      <c r="B173" s="206" t="s">
        <v>26</v>
      </c>
    </row>
    <row r="174" spans="1:7">
      <c r="B174" s="206" t="s">
        <v>31</v>
      </c>
    </row>
    <row r="175" spans="1:7">
      <c r="B175" s="206" t="s">
        <v>27</v>
      </c>
    </row>
    <row r="176" spans="1:7">
      <c r="B176" s="206" t="s">
        <v>8</v>
      </c>
    </row>
    <row r="177" spans="1:22">
      <c r="A177" s="206" t="s">
        <v>28</v>
      </c>
      <c r="S177" s="206" t="s">
        <v>283</v>
      </c>
      <c r="T177" s="206" t="s">
        <v>302</v>
      </c>
      <c r="U177" s="206">
        <f>4*4.5</f>
        <v>18</v>
      </c>
      <c r="V177" s="206" t="s">
        <v>288</v>
      </c>
    </row>
    <row r="178" spans="1:22">
      <c r="B178" s="206" t="s">
        <v>298</v>
      </c>
      <c r="S178" s="206" t="s">
        <v>285</v>
      </c>
      <c r="T178" s="206" t="s">
        <v>303</v>
      </c>
      <c r="U178" s="206">
        <f>21*4.5</f>
        <v>94.5</v>
      </c>
      <c r="V178" s="206">
        <f>U178+U177</f>
        <v>112.5</v>
      </c>
    </row>
    <row r="179" spans="1:22">
      <c r="B179" s="206" t="s">
        <v>299</v>
      </c>
      <c r="S179" s="206" t="s">
        <v>287</v>
      </c>
      <c r="T179" s="206" t="s">
        <v>304</v>
      </c>
      <c r="U179" s="206">
        <f>25*4.5</f>
        <v>112.5</v>
      </c>
    </row>
    <row r="180" spans="1:22">
      <c r="B180" s="206" t="s">
        <v>277</v>
      </c>
    </row>
    <row r="181" spans="1:22">
      <c r="B181" s="206" t="s">
        <v>300</v>
      </c>
    </row>
    <row r="182" spans="1:22">
      <c r="B182" s="206" t="s">
        <v>279</v>
      </c>
    </row>
    <row r="183" spans="1:22">
      <c r="B183" s="206" t="s">
        <v>301</v>
      </c>
    </row>
    <row r="184" spans="1:22">
      <c r="A184" s="206" t="s">
        <v>29</v>
      </c>
    </row>
    <row r="185" spans="1:22">
      <c r="B185" s="206" t="s">
        <v>208</v>
      </c>
    </row>
    <row r="186" spans="1:22">
      <c r="B186" s="206" t="s">
        <v>209</v>
      </c>
    </row>
    <row r="187" spans="1:22">
      <c r="B187" s="206" t="s">
        <v>32</v>
      </c>
    </row>
    <row r="188" spans="1:22">
      <c r="B188" s="206" t="s">
        <v>33</v>
      </c>
    </row>
    <row r="189" spans="1:22">
      <c r="A189" s="302" t="s">
        <v>255</v>
      </c>
      <c r="B189" s="302"/>
      <c r="C189" s="302"/>
      <c r="D189" s="302"/>
      <c r="E189" s="302"/>
      <c r="F189" s="302"/>
      <c r="G189" s="302"/>
    </row>
    <row r="190" spans="1:22">
      <c r="A190" s="206" t="s">
        <v>2</v>
      </c>
    </row>
    <row r="191" spans="1:22">
      <c r="B191" s="206" t="s">
        <v>144</v>
      </c>
    </row>
    <row r="192" spans="1:22">
      <c r="B192" s="206" t="s">
        <v>145</v>
      </c>
    </row>
    <row r="193" spans="1:2">
      <c r="B193" s="206" t="s">
        <v>146</v>
      </c>
    </row>
    <row r="194" spans="1:2">
      <c r="B194" s="206" t="s">
        <v>3</v>
      </c>
    </row>
    <row r="195" spans="1:2">
      <c r="A195" s="206" t="s">
        <v>0</v>
      </c>
    </row>
    <row r="196" spans="1:2">
      <c r="B196" s="206" t="s">
        <v>291</v>
      </c>
    </row>
    <row r="197" spans="1:2">
      <c r="B197" s="206" t="s">
        <v>4</v>
      </c>
    </row>
    <row r="198" spans="1:2">
      <c r="B198" s="206" t="s">
        <v>292</v>
      </c>
    </row>
    <row r="199" spans="1:2">
      <c r="B199" s="206" t="s">
        <v>5</v>
      </c>
    </row>
    <row r="200" spans="1:2">
      <c r="B200" s="206" t="s">
        <v>6</v>
      </c>
    </row>
    <row r="201" spans="1:2">
      <c r="B201" s="206" t="s">
        <v>293</v>
      </c>
    </row>
    <row r="202" spans="1:2">
      <c r="B202" s="206" t="s">
        <v>294</v>
      </c>
    </row>
    <row r="203" spans="1:2">
      <c r="B203" s="206" t="s">
        <v>295</v>
      </c>
    </row>
    <row r="204" spans="1:2">
      <c r="B204" s="206" t="s">
        <v>281</v>
      </c>
    </row>
    <row r="205" spans="1:2">
      <c r="A205" s="206" t="s">
        <v>1</v>
      </c>
    </row>
    <row r="206" spans="1:2">
      <c r="B206" s="206" t="s">
        <v>30</v>
      </c>
    </row>
    <row r="207" spans="1:2">
      <c r="B207" s="206" t="s">
        <v>210</v>
      </c>
    </row>
    <row r="208" spans="1:2">
      <c r="B208" s="206" t="s">
        <v>24</v>
      </c>
    </row>
    <row r="209" spans="1:16">
      <c r="C209" s="206" t="s">
        <v>34</v>
      </c>
    </row>
    <row r="210" spans="1:16">
      <c r="A210" s="302" t="s">
        <v>336</v>
      </c>
      <c r="B210" s="302"/>
      <c r="C210" s="302"/>
      <c r="D210" s="302"/>
      <c r="E210" s="302"/>
      <c r="F210" s="302"/>
      <c r="G210" s="302"/>
    </row>
    <row r="211" spans="1:16">
      <c r="A211" s="206" t="s">
        <v>2</v>
      </c>
    </row>
    <row r="212" spans="1:16">
      <c r="B212" s="206" t="s">
        <v>144</v>
      </c>
    </row>
    <row r="213" spans="1:16">
      <c r="B213" s="206" t="s">
        <v>145</v>
      </c>
    </row>
    <row r="214" spans="1:16">
      <c r="B214" s="206" t="s">
        <v>146</v>
      </c>
      <c r="M214" s="206" t="s">
        <v>215</v>
      </c>
      <c r="N214" s="206" t="s">
        <v>147</v>
      </c>
      <c r="P214" s="206" t="s">
        <v>148</v>
      </c>
    </row>
    <row r="215" spans="1:16">
      <c r="B215" s="206" t="s">
        <v>3</v>
      </c>
      <c r="M215" s="206" t="s">
        <v>216</v>
      </c>
      <c r="N215" s="206" t="s">
        <v>150</v>
      </c>
      <c r="P215" s="206" t="s">
        <v>149</v>
      </c>
    </row>
    <row r="216" spans="1:16">
      <c r="B216" s="206" t="s">
        <v>305</v>
      </c>
    </row>
    <row r="217" spans="1:16">
      <c r="A217" s="206" t="s">
        <v>0</v>
      </c>
    </row>
    <row r="218" spans="1:16">
      <c r="B218" s="206" t="s">
        <v>259</v>
      </c>
    </row>
    <row r="219" spans="1:16">
      <c r="B219" s="206" t="s">
        <v>173</v>
      </c>
    </row>
    <row r="220" spans="1:16">
      <c r="B220" s="206" t="s">
        <v>265</v>
      </c>
    </row>
    <row r="221" spans="1:16">
      <c r="B221" s="206" t="s">
        <v>175</v>
      </c>
    </row>
    <row r="222" spans="1:16">
      <c r="B222" s="206" t="s">
        <v>266</v>
      </c>
    </row>
    <row r="223" spans="1:16">
      <c r="B223" s="206" t="s">
        <v>296</v>
      </c>
    </row>
    <row r="224" spans="1:16">
      <c r="B224" s="206" t="s">
        <v>269</v>
      </c>
    </row>
    <row r="225" spans="1:18">
      <c r="B225" s="206" t="s">
        <v>297</v>
      </c>
    </row>
    <row r="226" spans="1:18">
      <c r="B226" s="206" t="s">
        <v>271</v>
      </c>
    </row>
    <row r="227" spans="1:18">
      <c r="A227" s="206" t="s">
        <v>1</v>
      </c>
    </row>
    <row r="229" spans="1:18">
      <c r="A229" s="302" t="s">
        <v>256</v>
      </c>
      <c r="B229" s="302"/>
      <c r="C229" s="302"/>
      <c r="D229" s="302"/>
      <c r="E229" s="302"/>
      <c r="F229" s="302"/>
      <c r="G229" s="302"/>
    </row>
    <row r="230" spans="1:18">
      <c r="A230" s="302" t="s">
        <v>213</v>
      </c>
      <c r="B230" s="302"/>
      <c r="C230" s="302"/>
      <c r="D230" s="302"/>
      <c r="E230" s="302"/>
      <c r="F230" s="302"/>
      <c r="G230" s="302"/>
    </row>
    <row r="231" spans="1:18">
      <c r="A231" s="302" t="s">
        <v>214</v>
      </c>
      <c r="B231" s="302"/>
      <c r="C231" s="302"/>
      <c r="D231" s="302"/>
      <c r="E231" s="302"/>
      <c r="F231" s="302"/>
      <c r="G231" s="302"/>
    </row>
    <row r="232" spans="1:18">
      <c r="A232" s="206" t="s">
        <v>25</v>
      </c>
    </row>
    <row r="233" spans="1:18">
      <c r="B233" s="206" t="s">
        <v>7</v>
      </c>
    </row>
    <row r="234" spans="1:18">
      <c r="B234" s="206" t="s">
        <v>26</v>
      </c>
    </row>
    <row r="235" spans="1:18">
      <c r="B235" s="206" t="s">
        <v>31</v>
      </c>
    </row>
    <row r="236" spans="1:18">
      <c r="B236" s="206" t="s">
        <v>27</v>
      </c>
    </row>
    <row r="237" spans="1:18">
      <c r="B237" s="206" t="s">
        <v>8</v>
      </c>
    </row>
    <row r="238" spans="1:18">
      <c r="A238" s="206" t="s">
        <v>28</v>
      </c>
      <c r="O238" s="206" t="s">
        <v>283</v>
      </c>
      <c r="P238" s="206" t="s">
        <v>302</v>
      </c>
      <c r="Q238" s="206">
        <f>4*4.5</f>
        <v>18</v>
      </c>
      <c r="R238" s="206" t="s">
        <v>288</v>
      </c>
    </row>
    <row r="239" spans="1:18">
      <c r="B239" s="206" t="s">
        <v>298</v>
      </c>
      <c r="O239" s="206" t="s">
        <v>285</v>
      </c>
      <c r="P239" s="206" t="s">
        <v>303</v>
      </c>
      <c r="Q239" s="206">
        <f>21*4.5</f>
        <v>94.5</v>
      </c>
      <c r="R239" s="206">
        <f>Q239+Q238</f>
        <v>112.5</v>
      </c>
    </row>
    <row r="240" spans="1:18">
      <c r="B240" s="206" t="s">
        <v>299</v>
      </c>
      <c r="O240" s="206" t="s">
        <v>287</v>
      </c>
      <c r="P240" s="206" t="s">
        <v>304</v>
      </c>
      <c r="Q240" s="206">
        <f>25*4.5</f>
        <v>112.5</v>
      </c>
    </row>
    <row r="241" spans="1:7">
      <c r="B241" s="206" t="s">
        <v>277</v>
      </c>
    </row>
    <row r="242" spans="1:7">
      <c r="B242" s="206" t="s">
        <v>300</v>
      </c>
    </row>
    <row r="243" spans="1:7">
      <c r="B243" s="206" t="s">
        <v>279</v>
      </c>
    </row>
    <row r="244" spans="1:7">
      <c r="B244" s="206" t="s">
        <v>301</v>
      </c>
    </row>
    <row r="245" spans="1:7">
      <c r="A245" s="206" t="s">
        <v>29</v>
      </c>
    </row>
    <row r="246" spans="1:7">
      <c r="B246" s="206" t="s">
        <v>208</v>
      </c>
    </row>
    <row r="247" spans="1:7">
      <c r="B247" s="206" t="s">
        <v>209</v>
      </c>
    </row>
    <row r="248" spans="1:7">
      <c r="B248" s="206" t="s">
        <v>32</v>
      </c>
    </row>
    <row r="249" spans="1:7">
      <c r="B249" s="206" t="s">
        <v>33</v>
      </c>
    </row>
    <row r="250" spans="1:7">
      <c r="A250" s="302" t="s">
        <v>214</v>
      </c>
      <c r="B250" s="302"/>
      <c r="C250" s="302"/>
      <c r="D250" s="302"/>
      <c r="E250" s="302"/>
      <c r="F250" s="302"/>
      <c r="G250" s="302"/>
    </row>
    <row r="252" spans="1:7">
      <c r="A252" s="206" t="s">
        <v>10</v>
      </c>
    </row>
    <row r="253" spans="1:7">
      <c r="B253" s="206" t="s">
        <v>2</v>
      </c>
    </row>
    <row r="254" spans="1:7">
      <c r="C254" s="206" t="s">
        <v>11</v>
      </c>
    </row>
    <row r="255" spans="1:7">
      <c r="C255" s="206" t="s">
        <v>12</v>
      </c>
    </row>
    <row r="256" spans="1:7">
      <c r="C256" s="206" t="s">
        <v>13</v>
      </c>
    </row>
    <row r="257" spans="1:17">
      <c r="C257" s="206" t="s">
        <v>14</v>
      </c>
    </row>
    <row r="258" spans="1:17">
      <c r="C258" s="206" t="s">
        <v>15</v>
      </c>
    </row>
    <row r="259" spans="1:17">
      <c r="B259" s="206" t="s">
        <v>0</v>
      </c>
    </row>
    <row r="260" spans="1:17">
      <c r="C260" s="206" t="s">
        <v>16</v>
      </c>
    </row>
    <row r="261" spans="1:17">
      <c r="C261" s="206" t="s">
        <v>219</v>
      </c>
      <c r="N261" s="206" t="s">
        <v>215</v>
      </c>
      <c r="O261" s="206" t="s">
        <v>147</v>
      </c>
      <c r="Q261" s="206" t="s">
        <v>148</v>
      </c>
    </row>
    <row r="262" spans="1:17">
      <c r="C262" s="206" t="s">
        <v>217</v>
      </c>
      <c r="N262" s="206" t="s">
        <v>216</v>
      </c>
      <c r="O262" s="206" t="s">
        <v>150</v>
      </c>
      <c r="Q262" s="206" t="s">
        <v>149</v>
      </c>
    </row>
    <row r="263" spans="1:17">
      <c r="C263" s="206" t="s">
        <v>17</v>
      </c>
    </row>
    <row r="264" spans="1:17">
      <c r="B264" s="206" t="s">
        <v>1</v>
      </c>
    </row>
    <row r="265" spans="1:17">
      <c r="C265" s="206" t="s">
        <v>18</v>
      </c>
    </row>
    <row r="266" spans="1:17">
      <c r="C266" s="206" t="s">
        <v>218</v>
      </c>
    </row>
    <row r="267" spans="1:17">
      <c r="A267" s="206" t="s">
        <v>19</v>
      </c>
    </row>
    <row r="268" spans="1:17">
      <c r="B268" s="206" t="s">
        <v>20</v>
      </c>
    </row>
    <row r="269" spans="1:17">
      <c r="B269" s="206" t="s">
        <v>21</v>
      </c>
    </row>
    <row r="270" spans="1:17">
      <c r="C270" s="206" t="s">
        <v>22</v>
      </c>
    </row>
    <row r="271" spans="1:17">
      <c r="C271" s="206" t="s">
        <v>23</v>
      </c>
    </row>
  </sheetData>
  <mergeCells count="20">
    <mergeCell ref="A229:G229"/>
    <mergeCell ref="A230:G230"/>
    <mergeCell ref="A231:G231"/>
    <mergeCell ref="A250:G250"/>
    <mergeCell ref="A170:G170"/>
    <mergeCell ref="A189:G189"/>
    <mergeCell ref="A210:G210"/>
    <mergeCell ref="A169:G169"/>
    <mergeCell ref="A102:G102"/>
    <mergeCell ref="A110:G110"/>
    <mergeCell ref="A111:G111"/>
    <mergeCell ref="A130:G130"/>
    <mergeCell ref="A151:G151"/>
    <mergeCell ref="A101:G101"/>
    <mergeCell ref="A67:G67"/>
    <mergeCell ref="A10:G10"/>
    <mergeCell ref="A68:G68"/>
    <mergeCell ref="A81:G81"/>
    <mergeCell ref="A82:G82"/>
    <mergeCell ref="A11:G11"/>
  </mergeCells>
  <phoneticPr fontId="1"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zoomScale="96" zoomScaleNormal="96" workbookViewId="0">
      <selection activeCell="F23" sqref="F23"/>
    </sheetView>
  </sheetViews>
  <sheetFormatPr defaultRowHeight="14.4"/>
  <cols>
    <col min="1" max="1" width="18.6640625" customWidth="1"/>
    <col min="12" max="13" width="12.109375" customWidth="1"/>
  </cols>
  <sheetData>
    <row r="1" spans="1:16" s="150" customFormat="1">
      <c r="A1" s="150" t="s">
        <v>310</v>
      </c>
      <c r="B1" s="150">
        <v>100</v>
      </c>
      <c r="L1" s="150" t="s">
        <v>322</v>
      </c>
    </row>
    <row r="2" spans="1:16" s="150" customFormat="1">
      <c r="A2" s="150" t="s">
        <v>180</v>
      </c>
      <c r="L2" s="150" t="s">
        <v>180</v>
      </c>
    </row>
    <row r="3" spans="1:16">
      <c r="A3" t="s">
        <v>310</v>
      </c>
      <c r="B3" t="s">
        <v>318</v>
      </c>
      <c r="D3" t="s">
        <v>325</v>
      </c>
      <c r="L3" s="150" t="s">
        <v>316</v>
      </c>
      <c r="M3" t="s">
        <v>317</v>
      </c>
      <c r="O3" s="150" t="s">
        <v>325</v>
      </c>
    </row>
    <row r="4" spans="1:16">
      <c r="A4" t="s">
        <v>311</v>
      </c>
      <c r="B4">
        <v>15</v>
      </c>
      <c r="C4">
        <v>452048</v>
      </c>
      <c r="D4">
        <f>C6/C4</f>
        <v>0.62060666123951436</v>
      </c>
      <c r="E4" t="s">
        <v>243</v>
      </c>
      <c r="L4" s="150" t="s">
        <v>327</v>
      </c>
      <c r="M4">
        <v>6</v>
      </c>
      <c r="N4">
        <v>617423</v>
      </c>
      <c r="O4" s="150">
        <f>N6/N4</f>
        <v>5.9302941419415861E-2</v>
      </c>
      <c r="P4" s="150" t="s">
        <v>313</v>
      </c>
    </row>
    <row r="5" spans="1:16">
      <c r="B5">
        <v>16</v>
      </c>
      <c r="C5">
        <v>276973</v>
      </c>
      <c r="D5">
        <f>C7/C5</f>
        <v>0.58018290591501698</v>
      </c>
      <c r="E5" t="s">
        <v>313</v>
      </c>
      <c r="L5" s="150"/>
      <c r="M5">
        <v>5</v>
      </c>
      <c r="N5">
        <v>569574</v>
      </c>
      <c r="O5" s="150">
        <f>N7/N5</f>
        <v>0.12221414601087831</v>
      </c>
      <c r="P5" s="150" t="s">
        <v>243</v>
      </c>
    </row>
    <row r="6" spans="1:16">
      <c r="A6" t="s">
        <v>312</v>
      </c>
      <c r="B6">
        <v>15</v>
      </c>
      <c r="C6">
        <v>280544</v>
      </c>
      <c r="L6" s="150" t="s">
        <v>326</v>
      </c>
      <c r="M6">
        <v>6</v>
      </c>
      <c r="N6">
        <v>36615</v>
      </c>
    </row>
    <row r="7" spans="1:16">
      <c r="B7">
        <v>16</v>
      </c>
      <c r="C7">
        <v>160695</v>
      </c>
      <c r="L7" s="150"/>
      <c r="M7">
        <v>5</v>
      </c>
      <c r="N7">
        <v>69610</v>
      </c>
    </row>
    <row r="8" spans="1:16">
      <c r="A8" s="150"/>
      <c r="L8" s="150"/>
    </row>
    <row r="9" spans="1:16">
      <c r="A9" s="150" t="s">
        <v>316</v>
      </c>
      <c r="B9" t="s">
        <v>317</v>
      </c>
      <c r="L9" s="150" t="s">
        <v>316</v>
      </c>
      <c r="M9" t="s">
        <v>317</v>
      </c>
      <c r="O9" s="150" t="s">
        <v>325</v>
      </c>
    </row>
    <row r="10" spans="1:16">
      <c r="A10" s="150" t="s">
        <v>315</v>
      </c>
      <c r="B10">
        <v>13</v>
      </c>
      <c r="C10">
        <v>143952</v>
      </c>
      <c r="D10" s="150">
        <f>C12/C10</f>
        <v>0.67193231077025672</v>
      </c>
      <c r="E10" t="s">
        <v>169</v>
      </c>
      <c r="L10" s="150" t="s">
        <v>311</v>
      </c>
      <c r="M10">
        <v>4</v>
      </c>
      <c r="N10">
        <v>267827</v>
      </c>
      <c r="O10" s="150">
        <f>N12/N10</f>
        <v>0.3618940584780474</v>
      </c>
      <c r="P10" t="s">
        <v>243</v>
      </c>
    </row>
    <row r="11" spans="1:16">
      <c r="A11" s="150"/>
      <c r="B11">
        <v>14</v>
      </c>
      <c r="C11">
        <v>161126</v>
      </c>
      <c r="D11" s="150">
        <f>C13/C11</f>
        <v>0.77364919379864205</v>
      </c>
      <c r="E11" t="s">
        <v>243</v>
      </c>
      <c r="L11" s="150"/>
      <c r="M11">
        <v>3</v>
      </c>
      <c r="N11">
        <v>137876</v>
      </c>
      <c r="O11" s="150">
        <f>N13/N11</f>
        <v>0.73524036090400069</v>
      </c>
      <c r="P11" t="s">
        <v>169</v>
      </c>
    </row>
    <row r="12" spans="1:16">
      <c r="A12" s="150" t="s">
        <v>314</v>
      </c>
      <c r="B12">
        <v>13</v>
      </c>
      <c r="C12">
        <v>96726</v>
      </c>
      <c r="L12" s="150" t="s">
        <v>328</v>
      </c>
      <c r="M12">
        <v>4</v>
      </c>
      <c r="N12">
        <v>96925</v>
      </c>
    </row>
    <row r="13" spans="1:16">
      <c r="A13" s="150"/>
      <c r="B13">
        <v>14</v>
      </c>
      <c r="C13">
        <v>124655</v>
      </c>
      <c r="L13" s="150"/>
      <c r="M13">
        <v>3</v>
      </c>
      <c r="N13">
        <v>101372</v>
      </c>
    </row>
    <row r="14" spans="1:16">
      <c r="A14" s="150"/>
      <c r="L14" s="150"/>
    </row>
    <row r="15" spans="1:16">
      <c r="L15" s="150"/>
    </row>
    <row r="16" spans="1:16">
      <c r="L16" s="150"/>
    </row>
    <row r="17" spans="1:16">
      <c r="A17" s="150" t="s">
        <v>179</v>
      </c>
      <c r="L17" s="150" t="s">
        <v>179</v>
      </c>
      <c r="M17" s="150"/>
      <c r="N17" s="150"/>
      <c r="O17" s="150"/>
      <c r="P17" s="150"/>
    </row>
    <row r="18" spans="1:16">
      <c r="A18" s="150" t="s">
        <v>316</v>
      </c>
      <c r="B18" t="s">
        <v>317</v>
      </c>
      <c r="L18" s="150" t="s">
        <v>316</v>
      </c>
      <c r="M18" t="s">
        <v>317</v>
      </c>
      <c r="O18" t="s">
        <v>325</v>
      </c>
    </row>
    <row r="19" spans="1:16">
      <c r="A19" s="150" t="s">
        <v>320</v>
      </c>
      <c r="B19">
        <v>10</v>
      </c>
      <c r="C19">
        <v>362830</v>
      </c>
      <c r="D19" s="150">
        <f>C21/C19</f>
        <v>0.51443100074415016</v>
      </c>
      <c r="E19" s="150" t="s">
        <v>243</v>
      </c>
      <c r="L19" s="150" t="s">
        <v>323</v>
      </c>
      <c r="M19">
        <v>6</v>
      </c>
      <c r="N19">
        <v>476978</v>
      </c>
      <c r="O19" s="150">
        <f>N21/N19</f>
        <v>0.37121208944647344</v>
      </c>
      <c r="P19" t="s">
        <v>313</v>
      </c>
    </row>
    <row r="20" spans="1:16">
      <c r="A20" s="150"/>
      <c r="B20">
        <v>11</v>
      </c>
      <c r="C20">
        <v>312493</v>
      </c>
      <c r="D20" s="150">
        <f>C22/C20</f>
        <v>0.28731203578960168</v>
      </c>
      <c r="E20" s="150" t="s">
        <v>313</v>
      </c>
      <c r="L20" s="150"/>
      <c r="M20">
        <v>5</v>
      </c>
      <c r="N20">
        <v>434472</v>
      </c>
      <c r="O20" s="150">
        <f>N22/N20</f>
        <v>0.47117420685337608</v>
      </c>
      <c r="P20" t="s">
        <v>243</v>
      </c>
    </row>
    <row r="21" spans="1:16">
      <c r="A21" s="150" t="s">
        <v>319</v>
      </c>
      <c r="B21">
        <v>10</v>
      </c>
      <c r="C21">
        <v>186651</v>
      </c>
      <c r="D21" s="150"/>
      <c r="E21" s="150"/>
      <c r="L21" s="150" t="s">
        <v>324</v>
      </c>
      <c r="M21">
        <v>6</v>
      </c>
      <c r="N21">
        <v>177060</v>
      </c>
    </row>
    <row r="22" spans="1:16">
      <c r="A22" s="150"/>
      <c r="B22">
        <v>11</v>
      </c>
      <c r="C22">
        <v>89783</v>
      </c>
      <c r="D22" s="150"/>
      <c r="E22" s="150"/>
      <c r="L22" s="150"/>
      <c r="M22">
        <v>5</v>
      </c>
      <c r="N22">
        <v>204712</v>
      </c>
    </row>
    <row r="23" spans="1:16">
      <c r="A23" s="150"/>
      <c r="D23" s="150"/>
      <c r="E23" s="150"/>
    </row>
    <row r="24" spans="1:16">
      <c r="A24" s="150" t="s">
        <v>316</v>
      </c>
      <c r="B24" t="s">
        <v>317</v>
      </c>
      <c r="D24" s="150"/>
      <c r="E24" s="150"/>
      <c r="L24" s="150" t="s">
        <v>316</v>
      </c>
      <c r="M24" t="s">
        <v>317</v>
      </c>
      <c r="O24" s="150" t="s">
        <v>325</v>
      </c>
      <c r="P24" s="150"/>
    </row>
    <row r="25" spans="1:16">
      <c r="A25" s="150" t="s">
        <v>321</v>
      </c>
      <c r="B25">
        <v>9</v>
      </c>
      <c r="C25">
        <v>156515</v>
      </c>
      <c r="D25" s="150">
        <f>C27/C25</f>
        <v>1.1292272306168738</v>
      </c>
      <c r="E25" t="s">
        <v>243</v>
      </c>
      <c r="L25" s="150" t="s">
        <v>329</v>
      </c>
      <c r="M25">
        <v>4</v>
      </c>
      <c r="N25">
        <v>217698</v>
      </c>
      <c r="O25" s="150">
        <f>N27/N25</f>
        <v>0.67549541107405675</v>
      </c>
      <c r="P25" s="150" t="s">
        <v>243</v>
      </c>
    </row>
    <row r="26" spans="1:16">
      <c r="A26" s="150"/>
      <c r="B26">
        <v>8</v>
      </c>
      <c r="C26">
        <v>107238</v>
      </c>
      <c r="D26" s="150">
        <f>C28/C26</f>
        <v>1.0706652492586584</v>
      </c>
      <c r="E26" s="150" t="s">
        <v>169</v>
      </c>
      <c r="L26" s="150"/>
      <c r="M26">
        <v>3</v>
      </c>
      <c r="N26">
        <v>111239</v>
      </c>
      <c r="O26" s="150">
        <f>N28/N26</f>
        <v>1.1507564792923346</v>
      </c>
      <c r="P26" s="150" t="s">
        <v>169</v>
      </c>
    </row>
    <row r="27" spans="1:16">
      <c r="A27" s="150" t="s">
        <v>319</v>
      </c>
      <c r="B27">
        <v>9</v>
      </c>
      <c r="C27">
        <v>176741</v>
      </c>
      <c r="L27" s="150" t="s">
        <v>330</v>
      </c>
      <c r="M27">
        <v>4</v>
      </c>
      <c r="N27">
        <v>147054</v>
      </c>
    </row>
    <row r="28" spans="1:16">
      <c r="A28" s="150"/>
      <c r="B28">
        <v>8</v>
      </c>
      <c r="C28">
        <v>114816</v>
      </c>
      <c r="L28" s="150"/>
      <c r="M28">
        <v>3</v>
      </c>
      <c r="N28">
        <v>128009</v>
      </c>
    </row>
    <row r="29" spans="1:16">
      <c r="A29" s="150"/>
    </row>
    <row r="30" spans="1:16">
      <c r="A30" s="150"/>
    </row>
    <row r="31" spans="1:16">
      <c r="A31" s="150"/>
    </row>
    <row r="32" spans="1:16">
      <c r="A32" s="150"/>
    </row>
    <row r="33" spans="1:14">
      <c r="A33" s="150"/>
      <c r="B33" s="150" t="s">
        <v>331</v>
      </c>
      <c r="C33" s="150" t="s">
        <v>332</v>
      </c>
      <c r="M33" t="s">
        <v>331</v>
      </c>
      <c r="N33" t="s">
        <v>332</v>
      </c>
    </row>
    <row r="34" spans="1:14">
      <c r="A34" s="150" t="s">
        <v>180</v>
      </c>
      <c r="B34" s="150">
        <f>D10/D11</f>
        <v>0.8685232482063967</v>
      </c>
      <c r="C34" s="150">
        <f>D4/D5</f>
        <v>1.0696741577739943</v>
      </c>
      <c r="L34" t="s">
        <v>180</v>
      </c>
      <c r="M34">
        <f>O11/O10</f>
        <v>2.0316452941948495</v>
      </c>
      <c r="N34">
        <f>O5/O4</f>
        <v>2.0608445902628572</v>
      </c>
    </row>
    <row r="35" spans="1:14">
      <c r="A35" s="150" t="s">
        <v>179</v>
      </c>
      <c r="B35" s="150">
        <f>D26/D25</f>
        <v>0.94813977225272528</v>
      </c>
      <c r="C35" s="150">
        <f>D19/D20</f>
        <v>1.790495825663452</v>
      </c>
      <c r="L35" t="s">
        <v>179</v>
      </c>
      <c r="M35">
        <f>O26/O25</f>
        <v>1.7035740886271891</v>
      </c>
      <c r="N35">
        <f>O20/O19</f>
        <v>1.2692857270784457</v>
      </c>
    </row>
    <row r="54" spans="1:1">
      <c r="A54" t="s">
        <v>378</v>
      </c>
    </row>
    <row r="55" spans="1:1">
      <c r="A55" t="s">
        <v>380</v>
      </c>
    </row>
    <row r="56" spans="1:1">
      <c r="A56" t="s">
        <v>379</v>
      </c>
    </row>
    <row r="57" spans="1:1">
      <c r="A57" t="s">
        <v>381</v>
      </c>
    </row>
  </sheetData>
  <phoneticPr fontId="1" type="noConversion"/>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16" workbookViewId="0">
      <selection activeCell="G29" sqref="G29"/>
    </sheetView>
  </sheetViews>
  <sheetFormatPr defaultRowHeight="14.4"/>
  <cols>
    <col min="1" max="16384" width="8.88671875" style="150"/>
  </cols>
  <sheetData>
    <row r="1" spans="1:13">
      <c r="A1" s="150" t="s">
        <v>384</v>
      </c>
      <c r="B1" s="150">
        <v>0</v>
      </c>
      <c r="C1" s="150" t="s">
        <v>385</v>
      </c>
      <c r="D1" s="150" t="s">
        <v>386</v>
      </c>
      <c r="F1" s="150" t="s">
        <v>387</v>
      </c>
      <c r="H1" s="150" t="s">
        <v>388</v>
      </c>
      <c r="I1" s="150">
        <v>0</v>
      </c>
      <c r="J1" s="150" t="s">
        <v>386</v>
      </c>
      <c r="L1" s="150" t="s">
        <v>387</v>
      </c>
    </row>
    <row r="2" spans="1:13">
      <c r="A2" s="150">
        <v>0</v>
      </c>
      <c r="B2" s="150">
        <v>0</v>
      </c>
      <c r="C2" s="150">
        <v>1</v>
      </c>
      <c r="D2" s="150" t="s">
        <v>389</v>
      </c>
      <c r="I2" s="150">
        <v>0</v>
      </c>
      <c r="J2" s="150" t="s">
        <v>389</v>
      </c>
    </row>
    <row r="3" spans="1:13">
      <c r="A3" s="150">
        <v>1</v>
      </c>
      <c r="B3" s="150">
        <v>1.0268697586855999E-3</v>
      </c>
      <c r="C3" s="150">
        <v>2</v>
      </c>
      <c r="D3" s="150" t="s">
        <v>390</v>
      </c>
      <c r="I3" s="150">
        <v>3.1661817559472802E-3</v>
      </c>
      <c r="J3" s="150" t="s">
        <v>390</v>
      </c>
    </row>
    <row r="4" spans="1:13">
      <c r="A4" s="150">
        <v>2</v>
      </c>
      <c r="B4" s="150">
        <v>0.17181760486181799</v>
      </c>
      <c r="C4" s="150">
        <v>3</v>
      </c>
      <c r="D4" s="150" t="s">
        <v>391</v>
      </c>
      <c r="I4" s="150">
        <v>0.43485842131917801</v>
      </c>
      <c r="J4" s="150" t="s">
        <v>391</v>
      </c>
    </row>
    <row r="5" spans="1:13">
      <c r="A5" s="150">
        <v>3</v>
      </c>
      <c r="B5" s="150">
        <v>5.4170086142886598E-2</v>
      </c>
      <c r="C5" s="150">
        <v>4</v>
      </c>
      <c r="D5" s="150" t="s">
        <v>392</v>
      </c>
      <c r="F5" s="150">
        <f>B4/B5</f>
        <v>3.1718170875454739</v>
      </c>
      <c r="G5" s="150" t="s">
        <v>393</v>
      </c>
      <c r="I5" s="150">
        <v>0.32639389016363202</v>
      </c>
      <c r="J5" s="150" t="s">
        <v>392</v>
      </c>
      <c r="L5" s="150">
        <f>I4/I5</f>
        <v>1.3323117693813729</v>
      </c>
      <c r="M5" s="150" t="s">
        <v>393</v>
      </c>
    </row>
    <row r="6" spans="1:13">
      <c r="A6" s="150">
        <v>4</v>
      </c>
      <c r="B6" s="150">
        <v>1.90756022232802E-2</v>
      </c>
      <c r="C6" s="150">
        <v>5</v>
      </c>
      <c r="D6" s="150" t="s">
        <v>394</v>
      </c>
      <c r="I6" s="150">
        <v>0.17739902686930401</v>
      </c>
      <c r="J6" s="150" t="s">
        <v>394</v>
      </c>
    </row>
    <row r="7" spans="1:13">
      <c r="A7" s="150">
        <v>5</v>
      </c>
      <c r="B7" s="150">
        <v>9.6150307312943897E-3</v>
      </c>
      <c r="C7" s="150">
        <v>6</v>
      </c>
      <c r="D7" s="150" t="s">
        <v>395</v>
      </c>
      <c r="F7" s="150">
        <f>B6/B7</f>
        <v>1.9839356478803698</v>
      </c>
      <c r="G7" s="150" t="s">
        <v>396</v>
      </c>
      <c r="I7" s="150">
        <v>8.7423171764013097E-2</v>
      </c>
      <c r="J7" s="150" t="s">
        <v>395</v>
      </c>
      <c r="L7" s="150">
        <f>I6/I7</f>
        <v>2.0291991618442813</v>
      </c>
      <c r="M7" s="150" t="s">
        <v>396</v>
      </c>
    </row>
    <row r="8" spans="1:13">
      <c r="A8" s="150">
        <v>6</v>
      </c>
      <c r="B8" s="150">
        <v>0</v>
      </c>
      <c r="C8" s="150">
        <v>7</v>
      </c>
      <c r="D8" s="150" t="s">
        <v>397</v>
      </c>
      <c r="I8" s="150">
        <v>0</v>
      </c>
      <c r="J8" s="150" t="s">
        <v>397</v>
      </c>
    </row>
    <row r="9" spans="1:13">
      <c r="A9" s="150">
        <v>7</v>
      </c>
      <c r="B9" s="303">
        <v>6.9579254249552903E-6</v>
      </c>
      <c r="C9" s="150">
        <v>8</v>
      </c>
      <c r="D9" s="150" t="s">
        <v>398</v>
      </c>
      <c r="I9" s="150">
        <v>0.404234593413627</v>
      </c>
      <c r="J9" s="150" t="s">
        <v>398</v>
      </c>
    </row>
    <row r="10" spans="1:13">
      <c r="A10" s="150">
        <v>8</v>
      </c>
      <c r="B10" s="150">
        <v>1.69457484999874E-4</v>
      </c>
      <c r="C10" s="150">
        <v>9</v>
      </c>
      <c r="D10" s="150" t="s">
        <v>399</v>
      </c>
      <c r="I10" s="150">
        <v>0.43664172921949101</v>
      </c>
      <c r="J10" s="150" t="s">
        <v>399</v>
      </c>
      <c r="L10" s="150">
        <f>I9/I10</f>
        <v>0.92578094662690014</v>
      </c>
      <c r="M10" s="150" t="s">
        <v>400</v>
      </c>
    </row>
    <row r="11" spans="1:13">
      <c r="A11" s="150">
        <v>9</v>
      </c>
      <c r="B11" s="150">
        <v>6.7510548523206705E-4</v>
      </c>
      <c r="C11" s="150">
        <v>10</v>
      </c>
      <c r="D11" s="150" t="s">
        <v>401</v>
      </c>
      <c r="I11" s="150">
        <v>0.210807609741653</v>
      </c>
      <c r="J11" s="150" t="s">
        <v>401</v>
      </c>
    </row>
    <row r="12" spans="1:13">
      <c r="A12" s="150">
        <v>10</v>
      </c>
      <c r="B12" s="150">
        <v>1.0172354228244499E-3</v>
      </c>
      <c r="C12" s="150">
        <v>11</v>
      </c>
      <c r="D12" s="150" t="s">
        <v>402</v>
      </c>
      <c r="I12" s="150">
        <v>8.1540056043913803E-2</v>
      </c>
      <c r="J12" s="150" t="s">
        <v>402</v>
      </c>
      <c r="L12" s="150">
        <f>I11/I12</f>
        <v>2.5853257891817183</v>
      </c>
      <c r="M12" s="150" t="s">
        <v>403</v>
      </c>
    </row>
    <row r="13" spans="1:13">
      <c r="A13" s="150">
        <v>11</v>
      </c>
      <c r="B13" s="150">
        <v>0</v>
      </c>
      <c r="C13" s="150">
        <v>12</v>
      </c>
      <c r="D13" s="150" t="s">
        <v>404</v>
      </c>
      <c r="I13" s="150">
        <v>0</v>
      </c>
      <c r="J13" s="150" t="s">
        <v>404</v>
      </c>
    </row>
    <row r="14" spans="1:13">
      <c r="A14" s="150">
        <v>12</v>
      </c>
      <c r="B14" s="150">
        <v>0.24574575540586599</v>
      </c>
      <c r="C14" s="150">
        <v>13</v>
      </c>
      <c r="D14" s="150" t="s">
        <v>405</v>
      </c>
      <c r="I14" s="150">
        <v>0</v>
      </c>
      <c r="J14" s="150" t="s">
        <v>405</v>
      </c>
    </row>
    <row r="15" spans="1:13">
      <c r="A15" s="150">
        <v>13</v>
      </c>
      <c r="B15" s="150">
        <v>0.38570257206973901</v>
      </c>
      <c r="C15" s="150">
        <v>14</v>
      </c>
      <c r="D15" s="150" t="s">
        <v>406</v>
      </c>
      <c r="F15" s="150">
        <f>B14/B15</f>
        <v>0.63713797418346652</v>
      </c>
      <c r="G15" s="150" t="s">
        <v>407</v>
      </c>
      <c r="I15" s="150">
        <v>0</v>
      </c>
      <c r="J15" s="150" t="s">
        <v>406</v>
      </c>
    </row>
    <row r="16" spans="1:13">
      <c r="A16" s="150">
        <v>14</v>
      </c>
      <c r="B16" s="150">
        <v>0.25249525027365299</v>
      </c>
      <c r="C16" s="150">
        <v>15</v>
      </c>
      <c r="D16" s="150" t="s">
        <v>408</v>
      </c>
      <c r="I16" s="150">
        <v>0</v>
      </c>
      <c r="J16" s="150" t="s">
        <v>408</v>
      </c>
    </row>
    <row r="17" spans="1:14">
      <c r="A17" s="150">
        <v>15</v>
      </c>
      <c r="B17" s="150">
        <v>0.167482202476638</v>
      </c>
      <c r="C17" s="150">
        <v>16</v>
      </c>
      <c r="D17" s="150" t="s">
        <v>409</v>
      </c>
      <c r="F17" s="150">
        <f>B16/B17</f>
        <v>1.5075945177450925</v>
      </c>
      <c r="G17" s="150" t="s">
        <v>410</v>
      </c>
      <c r="I17" s="150">
        <v>0</v>
      </c>
      <c r="J17" s="150" t="s">
        <v>409</v>
      </c>
    </row>
    <row r="18" spans="1:14">
      <c r="A18" s="150">
        <v>16</v>
      </c>
      <c r="B18" s="150">
        <v>0</v>
      </c>
      <c r="C18" s="150">
        <v>17</v>
      </c>
      <c r="D18" s="150" t="s">
        <v>411</v>
      </c>
      <c r="I18" s="150">
        <v>0</v>
      </c>
      <c r="J18" s="150" t="s">
        <v>411</v>
      </c>
    </row>
    <row r="19" spans="1:14">
      <c r="A19" s="150">
        <v>17</v>
      </c>
      <c r="B19" s="303">
        <v>5.52522819192432E-6</v>
      </c>
      <c r="C19" s="150">
        <v>18</v>
      </c>
      <c r="D19" s="150" t="s">
        <v>412</v>
      </c>
      <c r="I19" s="303">
        <v>1.1050456383848599E-5</v>
      </c>
      <c r="J19" s="150" t="s">
        <v>412</v>
      </c>
    </row>
    <row r="20" spans="1:14">
      <c r="A20" s="150">
        <v>18</v>
      </c>
      <c r="B20" s="303">
        <v>5.9315499139925202E-6</v>
      </c>
      <c r="C20" s="150">
        <v>19</v>
      </c>
      <c r="D20" s="150" t="s">
        <v>413</v>
      </c>
      <c r="I20" s="303">
        <v>3.5589299483955099E-5</v>
      </c>
      <c r="J20" s="150" t="s">
        <v>413</v>
      </c>
    </row>
    <row r="21" spans="1:14">
      <c r="A21" s="150">
        <v>19</v>
      </c>
      <c r="B21" s="150">
        <v>0</v>
      </c>
      <c r="C21" s="150">
        <v>20</v>
      </c>
      <c r="D21" s="150" t="s">
        <v>414</v>
      </c>
      <c r="I21" s="150">
        <v>0</v>
      </c>
      <c r="J21" s="150" t="s">
        <v>414</v>
      </c>
    </row>
    <row r="22" spans="1:14">
      <c r="A22" s="150">
        <v>20</v>
      </c>
      <c r="B22" s="150">
        <v>0</v>
      </c>
      <c r="C22" s="150">
        <v>21</v>
      </c>
      <c r="D22" s="150" t="s">
        <v>415</v>
      </c>
      <c r="I22" s="150">
        <v>0</v>
      </c>
      <c r="J22" s="150" t="s">
        <v>415</v>
      </c>
    </row>
    <row r="25" spans="1:14" ht="57.6">
      <c r="F25" s="150" t="s">
        <v>416</v>
      </c>
      <c r="G25" s="150" t="s">
        <v>417</v>
      </c>
      <c r="H25" s="150" t="s">
        <v>418</v>
      </c>
      <c r="I25" s="304" t="s">
        <v>419</v>
      </c>
      <c r="K25" s="150" t="s">
        <v>420</v>
      </c>
      <c r="L25" s="150" t="s">
        <v>421</v>
      </c>
      <c r="M25" s="150" t="s">
        <v>422</v>
      </c>
      <c r="N25" s="304" t="s">
        <v>423</v>
      </c>
    </row>
    <row r="26" spans="1:14">
      <c r="E26" s="150" t="s">
        <v>424</v>
      </c>
      <c r="F26" s="150">
        <f>F5</f>
        <v>3.1718170875454739</v>
      </c>
      <c r="G26" s="150">
        <f>F7</f>
        <v>1.9839356478803698</v>
      </c>
      <c r="H26" s="150">
        <f>F15</f>
        <v>0.63713797418346652</v>
      </c>
      <c r="I26" s="150">
        <f>F17</f>
        <v>1.5075945177450925</v>
      </c>
      <c r="K26" s="150">
        <f>L5</f>
        <v>1.3323117693813729</v>
      </c>
      <c r="L26" s="150">
        <f>L7</f>
        <v>2.0291991618442813</v>
      </c>
      <c r="M26" s="150">
        <f>L10</f>
        <v>0.92578094662690014</v>
      </c>
      <c r="N26" s="150">
        <f>L12</f>
        <v>2.5853257891817183</v>
      </c>
    </row>
  </sheetData>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Experiment</vt:lpstr>
      <vt:lpstr>Samples</vt:lpstr>
      <vt:lpstr>Experiment DNA sample</vt:lpstr>
      <vt:lpstr>Calibration DNA sample</vt:lpstr>
      <vt:lpstr>Layout</vt:lpstr>
      <vt:lpstr>Protocol by day</vt:lpstr>
      <vt:lpstr>Results_old</vt:lpstr>
      <vt:lpstr>Result_new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2019-05-24T23:01:46Z</cp:lastPrinted>
  <dcterms:created xsi:type="dcterms:W3CDTF">2019-05-07T19:21:10Z</dcterms:created>
  <dcterms:modified xsi:type="dcterms:W3CDTF">2019-06-02T08:59:32Z</dcterms:modified>
</cp:coreProperties>
</file>