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D:\Files\Portfolio_Data Analyst\Portfolio\Excel\Amazon India_Data Cleaning, Extraction, &amp; Viz\"/>
    </mc:Choice>
  </mc:AlternateContent>
  <xr:revisionPtr revIDLastSave="0" documentId="13_ncr:1_{C8F5F92F-420A-42EE-8B01-CD57AFB31527}" xr6:coauthVersionLast="47" xr6:coauthVersionMax="47" xr10:uidLastSave="{00000000-0000-0000-0000-000000000000}"/>
  <bookViews>
    <workbookView xWindow="28680" yWindow="-120" windowWidth="29040" windowHeight="15720" firstSheet="2" activeTab="6" xr2:uid="{A1853572-7EC6-4BDC-8759-496161D94F82}"/>
  </bookViews>
  <sheets>
    <sheet name="Task" sheetId="5" state="hidden" r:id="rId1"/>
    <sheet name="Data" sheetId="6" state="hidden" r:id="rId2"/>
    <sheet name="Reference Table" sheetId="2" r:id="rId3"/>
    <sheet name="Working File_Raw Data" sheetId="1" r:id="rId4"/>
    <sheet name="Summary Pivot" sheetId="7" r:id="rId5"/>
    <sheet name="Insights" sheetId="8" r:id="rId6"/>
    <sheet name="Dashboard" sheetId="9" r:id="rId7"/>
  </sheets>
  <definedNames>
    <definedName name="_xlnm._FilterDatabase" localSheetId="3" hidden="1">'Working File_Raw Data'!$A$1:$AA$172</definedName>
    <definedName name="NativeTimeline_Order_Date___Fixed">#N/A</definedName>
    <definedName name="Slicer_order_status">#N/A</definedName>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J93" i="1" s="1"/>
  <c r="K93" i="1" s="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J125" i="1" s="1"/>
  <c r="K125" i="1" s="1"/>
  <c r="H126" i="1"/>
  <c r="H127" i="1"/>
  <c r="H128" i="1"/>
  <c r="H129" i="1"/>
  <c r="H130" i="1"/>
  <c r="H131" i="1"/>
  <c r="H132" i="1"/>
  <c r="H133" i="1"/>
  <c r="J133" i="1" s="1"/>
  <c r="K133" i="1" s="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J165" i="1" s="1"/>
  <c r="K165" i="1" s="1"/>
  <c r="H166" i="1"/>
  <c r="H167" i="1"/>
  <c r="H168" i="1"/>
  <c r="H169" i="1"/>
  <c r="H170" i="1"/>
  <c r="H171" i="1"/>
  <c r="H172" i="1"/>
  <c r="H2" i="1"/>
  <c r="J2" i="1" s="1"/>
  <c r="K2" i="1" s="1"/>
  <c r="B3" i="1"/>
  <c r="C3" i="1" s="1"/>
  <c r="B4" i="1"/>
  <c r="C4" i="1" s="1"/>
  <c r="B5" i="1"/>
  <c r="C5" i="1" s="1"/>
  <c r="B6" i="1"/>
  <c r="C6" i="1" s="1"/>
  <c r="B7" i="1"/>
  <c r="C7" i="1" s="1"/>
  <c r="B8" i="1"/>
  <c r="C8" i="1" s="1"/>
  <c r="B9" i="1"/>
  <c r="C9" i="1" s="1"/>
  <c r="B10" i="1"/>
  <c r="C10" i="1" s="1"/>
  <c r="B11" i="1"/>
  <c r="C11" i="1" s="1"/>
  <c r="B12" i="1"/>
  <c r="C12" i="1" s="1"/>
  <c r="B13" i="1"/>
  <c r="C13" i="1" s="1"/>
  <c r="B14" i="1"/>
  <c r="C14" i="1" s="1"/>
  <c r="B15" i="1"/>
  <c r="C15" i="1" s="1"/>
  <c r="B16" i="1"/>
  <c r="C16" i="1" s="1"/>
  <c r="B17" i="1"/>
  <c r="C17" i="1" s="1"/>
  <c r="B18" i="1"/>
  <c r="C18" i="1" s="1"/>
  <c r="B19" i="1"/>
  <c r="C19" i="1" s="1"/>
  <c r="B20" i="1"/>
  <c r="C20" i="1" s="1"/>
  <c r="B21" i="1"/>
  <c r="C21" i="1" s="1"/>
  <c r="B22" i="1"/>
  <c r="C22" i="1" s="1"/>
  <c r="B23" i="1"/>
  <c r="C23" i="1" s="1"/>
  <c r="B24" i="1"/>
  <c r="C24" i="1" s="1"/>
  <c r="B25" i="1"/>
  <c r="C25" i="1" s="1"/>
  <c r="B26" i="1"/>
  <c r="C26" i="1" s="1"/>
  <c r="B27" i="1"/>
  <c r="C27" i="1" s="1"/>
  <c r="B28" i="1"/>
  <c r="C28" i="1" s="1"/>
  <c r="B29" i="1"/>
  <c r="C29" i="1" s="1"/>
  <c r="B30" i="1"/>
  <c r="C30" i="1" s="1"/>
  <c r="B31" i="1"/>
  <c r="C31" i="1" s="1"/>
  <c r="B32" i="1"/>
  <c r="C32" i="1" s="1"/>
  <c r="B33" i="1"/>
  <c r="C33" i="1" s="1"/>
  <c r="B34" i="1"/>
  <c r="C34" i="1" s="1"/>
  <c r="B35" i="1"/>
  <c r="C35" i="1" s="1"/>
  <c r="B36" i="1"/>
  <c r="C36" i="1" s="1"/>
  <c r="B37" i="1"/>
  <c r="C37" i="1" s="1"/>
  <c r="B38" i="1"/>
  <c r="C38" i="1" s="1"/>
  <c r="B39" i="1"/>
  <c r="C39" i="1" s="1"/>
  <c r="B40" i="1"/>
  <c r="C40" i="1" s="1"/>
  <c r="B41" i="1"/>
  <c r="C41" i="1" s="1"/>
  <c r="B42" i="1"/>
  <c r="C42" i="1" s="1"/>
  <c r="B43" i="1"/>
  <c r="C43" i="1" s="1"/>
  <c r="B44" i="1"/>
  <c r="C44" i="1" s="1"/>
  <c r="B45" i="1"/>
  <c r="C45" i="1" s="1"/>
  <c r="B46" i="1"/>
  <c r="C46" i="1" s="1"/>
  <c r="B47" i="1"/>
  <c r="C47" i="1" s="1"/>
  <c r="B48" i="1"/>
  <c r="C48" i="1" s="1"/>
  <c r="B49" i="1"/>
  <c r="C49" i="1" s="1"/>
  <c r="B50" i="1"/>
  <c r="C50" i="1" s="1"/>
  <c r="B51" i="1"/>
  <c r="C51" i="1" s="1"/>
  <c r="B52" i="1"/>
  <c r="C52" i="1" s="1"/>
  <c r="B53" i="1"/>
  <c r="C53" i="1" s="1"/>
  <c r="B54" i="1"/>
  <c r="C54" i="1" s="1"/>
  <c r="B55" i="1"/>
  <c r="C55" i="1" s="1"/>
  <c r="B56" i="1"/>
  <c r="C56" i="1" s="1"/>
  <c r="B57" i="1"/>
  <c r="C57" i="1" s="1"/>
  <c r="B58" i="1"/>
  <c r="C58" i="1" s="1"/>
  <c r="B59" i="1"/>
  <c r="C59" i="1" s="1"/>
  <c r="B60" i="1"/>
  <c r="C60" i="1" s="1"/>
  <c r="B61" i="1"/>
  <c r="C61" i="1" s="1"/>
  <c r="B62" i="1"/>
  <c r="C62" i="1" s="1"/>
  <c r="B63" i="1"/>
  <c r="C63" i="1" s="1"/>
  <c r="B64" i="1"/>
  <c r="C64" i="1" s="1"/>
  <c r="B65" i="1"/>
  <c r="C65" i="1" s="1"/>
  <c r="B66" i="1"/>
  <c r="C66" i="1" s="1"/>
  <c r="B67" i="1"/>
  <c r="C67" i="1" s="1"/>
  <c r="B68" i="1"/>
  <c r="C68" i="1" s="1"/>
  <c r="B69" i="1"/>
  <c r="C69" i="1" s="1"/>
  <c r="B70" i="1"/>
  <c r="C70" i="1" s="1"/>
  <c r="B71" i="1"/>
  <c r="C71" i="1" s="1"/>
  <c r="B72" i="1"/>
  <c r="C72" i="1" s="1"/>
  <c r="B73" i="1"/>
  <c r="C73" i="1" s="1"/>
  <c r="B74" i="1"/>
  <c r="C74" i="1" s="1"/>
  <c r="B75" i="1"/>
  <c r="C75" i="1" s="1"/>
  <c r="B76" i="1"/>
  <c r="C76" i="1" s="1"/>
  <c r="B77" i="1"/>
  <c r="C77" i="1" s="1"/>
  <c r="B78" i="1"/>
  <c r="C78" i="1" s="1"/>
  <c r="B79" i="1"/>
  <c r="C79" i="1" s="1"/>
  <c r="B80" i="1"/>
  <c r="C80" i="1" s="1"/>
  <c r="B81" i="1"/>
  <c r="C81" i="1" s="1"/>
  <c r="B82" i="1"/>
  <c r="C82" i="1" s="1"/>
  <c r="B83" i="1"/>
  <c r="C83" i="1" s="1"/>
  <c r="B84" i="1"/>
  <c r="C84" i="1" s="1"/>
  <c r="B85" i="1"/>
  <c r="C85" i="1" s="1"/>
  <c r="B86" i="1"/>
  <c r="C86" i="1" s="1"/>
  <c r="B87" i="1"/>
  <c r="C87" i="1" s="1"/>
  <c r="B88" i="1"/>
  <c r="C88" i="1" s="1"/>
  <c r="B89" i="1"/>
  <c r="C89" i="1" s="1"/>
  <c r="B90" i="1"/>
  <c r="C90" i="1" s="1"/>
  <c r="B91" i="1"/>
  <c r="C91" i="1" s="1"/>
  <c r="B92" i="1"/>
  <c r="C92" i="1" s="1"/>
  <c r="B93" i="1"/>
  <c r="C93" i="1" s="1"/>
  <c r="B94" i="1"/>
  <c r="C94" i="1" s="1"/>
  <c r="B95" i="1"/>
  <c r="C95" i="1" s="1"/>
  <c r="B96" i="1"/>
  <c r="C96" i="1" s="1"/>
  <c r="B97" i="1"/>
  <c r="C97" i="1" s="1"/>
  <c r="B98" i="1"/>
  <c r="C98" i="1" s="1"/>
  <c r="B99" i="1"/>
  <c r="C99" i="1" s="1"/>
  <c r="B100" i="1"/>
  <c r="C100" i="1" s="1"/>
  <c r="B101" i="1"/>
  <c r="C101" i="1" s="1"/>
  <c r="B102" i="1"/>
  <c r="C102" i="1" s="1"/>
  <c r="B103" i="1"/>
  <c r="C103" i="1" s="1"/>
  <c r="B104" i="1"/>
  <c r="C104" i="1" s="1"/>
  <c r="B105" i="1"/>
  <c r="C105" i="1" s="1"/>
  <c r="B106" i="1"/>
  <c r="C106" i="1" s="1"/>
  <c r="B107" i="1"/>
  <c r="C107" i="1" s="1"/>
  <c r="B108" i="1"/>
  <c r="C108" i="1" s="1"/>
  <c r="B109" i="1"/>
  <c r="C109" i="1" s="1"/>
  <c r="B110" i="1"/>
  <c r="C110" i="1" s="1"/>
  <c r="B111" i="1"/>
  <c r="C111" i="1" s="1"/>
  <c r="B112" i="1"/>
  <c r="C112" i="1" s="1"/>
  <c r="B113" i="1"/>
  <c r="C113" i="1" s="1"/>
  <c r="B114" i="1"/>
  <c r="C114" i="1" s="1"/>
  <c r="B115" i="1"/>
  <c r="C115" i="1" s="1"/>
  <c r="B116" i="1"/>
  <c r="C116" i="1" s="1"/>
  <c r="B117" i="1"/>
  <c r="C117" i="1" s="1"/>
  <c r="B118" i="1"/>
  <c r="C118" i="1" s="1"/>
  <c r="B119" i="1"/>
  <c r="C119" i="1" s="1"/>
  <c r="B120" i="1"/>
  <c r="C120" i="1" s="1"/>
  <c r="B121" i="1"/>
  <c r="C121" i="1" s="1"/>
  <c r="B122" i="1"/>
  <c r="C122" i="1" s="1"/>
  <c r="B123" i="1"/>
  <c r="C123" i="1" s="1"/>
  <c r="B124" i="1"/>
  <c r="C124" i="1" s="1"/>
  <c r="B125" i="1"/>
  <c r="C125" i="1" s="1"/>
  <c r="B126" i="1"/>
  <c r="C126" i="1" s="1"/>
  <c r="B127" i="1"/>
  <c r="C127" i="1" s="1"/>
  <c r="B128" i="1"/>
  <c r="C128" i="1" s="1"/>
  <c r="B129" i="1"/>
  <c r="C129" i="1" s="1"/>
  <c r="B130" i="1"/>
  <c r="C130" i="1" s="1"/>
  <c r="B131" i="1"/>
  <c r="C131" i="1" s="1"/>
  <c r="B132" i="1"/>
  <c r="C132" i="1" s="1"/>
  <c r="B133" i="1"/>
  <c r="C133" i="1" s="1"/>
  <c r="B134" i="1"/>
  <c r="C134" i="1" s="1"/>
  <c r="B135" i="1"/>
  <c r="C135" i="1" s="1"/>
  <c r="B136" i="1"/>
  <c r="C136" i="1" s="1"/>
  <c r="B137" i="1"/>
  <c r="C137" i="1" s="1"/>
  <c r="B138" i="1"/>
  <c r="C138" i="1" s="1"/>
  <c r="B139" i="1"/>
  <c r="C139" i="1" s="1"/>
  <c r="B140" i="1"/>
  <c r="C140" i="1" s="1"/>
  <c r="B141" i="1"/>
  <c r="C141" i="1" s="1"/>
  <c r="B142" i="1"/>
  <c r="C142" i="1" s="1"/>
  <c r="B143" i="1"/>
  <c r="C143" i="1" s="1"/>
  <c r="B144" i="1"/>
  <c r="C144" i="1" s="1"/>
  <c r="B145" i="1"/>
  <c r="C145" i="1" s="1"/>
  <c r="B146" i="1"/>
  <c r="C146" i="1" s="1"/>
  <c r="B147" i="1"/>
  <c r="C147" i="1" s="1"/>
  <c r="B148" i="1"/>
  <c r="C148" i="1" s="1"/>
  <c r="B149" i="1"/>
  <c r="C149" i="1" s="1"/>
  <c r="B150" i="1"/>
  <c r="C150" i="1" s="1"/>
  <c r="B151" i="1"/>
  <c r="C151" i="1" s="1"/>
  <c r="B152" i="1"/>
  <c r="C152" i="1" s="1"/>
  <c r="B153" i="1"/>
  <c r="C153" i="1" s="1"/>
  <c r="B154" i="1"/>
  <c r="C154" i="1" s="1"/>
  <c r="B155" i="1"/>
  <c r="C155" i="1" s="1"/>
  <c r="B156" i="1"/>
  <c r="C156" i="1" s="1"/>
  <c r="B157" i="1"/>
  <c r="C157" i="1" s="1"/>
  <c r="B158" i="1"/>
  <c r="C158" i="1" s="1"/>
  <c r="B159" i="1"/>
  <c r="C159" i="1" s="1"/>
  <c r="B160" i="1"/>
  <c r="C160" i="1" s="1"/>
  <c r="B161" i="1"/>
  <c r="C161" i="1" s="1"/>
  <c r="B162" i="1"/>
  <c r="C162" i="1" s="1"/>
  <c r="B163" i="1"/>
  <c r="C163" i="1" s="1"/>
  <c r="B164" i="1"/>
  <c r="C164" i="1" s="1"/>
  <c r="B165" i="1"/>
  <c r="C165" i="1" s="1"/>
  <c r="B166" i="1"/>
  <c r="C166" i="1" s="1"/>
  <c r="B167" i="1"/>
  <c r="C167" i="1" s="1"/>
  <c r="B168" i="1"/>
  <c r="C168" i="1" s="1"/>
  <c r="B169" i="1"/>
  <c r="C169" i="1" s="1"/>
  <c r="B170" i="1"/>
  <c r="C170" i="1" s="1"/>
  <c r="B171" i="1"/>
  <c r="C171" i="1" s="1"/>
  <c r="B172" i="1"/>
  <c r="C172" i="1" s="1"/>
  <c r="B2" i="1"/>
  <c r="C2" i="1" s="1"/>
  <c r="F37" i="7"/>
  <c r="E37" i="7"/>
  <c r="J16" i="7"/>
  <c r="J117" i="1" l="1"/>
  <c r="K117" i="1" s="1"/>
  <c r="J157" i="1"/>
  <c r="K157" i="1" s="1"/>
  <c r="J149" i="1"/>
  <c r="K149" i="1" s="1"/>
  <c r="J109" i="1"/>
  <c r="K109" i="1" s="1"/>
  <c r="J141" i="1"/>
  <c r="K141" i="1" s="1"/>
  <c r="J101" i="1"/>
  <c r="K101" i="1" s="1"/>
  <c r="J96" i="1"/>
  <c r="K96" i="1" s="1"/>
  <c r="J85" i="1"/>
  <c r="K85" i="1" s="1"/>
  <c r="J77" i="1"/>
  <c r="K77" i="1" s="1"/>
  <c r="J69" i="1"/>
  <c r="K69" i="1" s="1"/>
  <c r="J61" i="1"/>
  <c r="K61" i="1" s="1"/>
  <c r="J53" i="1"/>
  <c r="K53" i="1" s="1"/>
  <c r="J45" i="1"/>
  <c r="K45" i="1" s="1"/>
  <c r="J37" i="1"/>
  <c r="K37" i="1" s="1"/>
  <c r="J29" i="1"/>
  <c r="K29" i="1" s="1"/>
  <c r="J21" i="1"/>
  <c r="K21" i="1" s="1"/>
  <c r="J13" i="1"/>
  <c r="K13" i="1" s="1"/>
  <c r="J88" i="1"/>
  <c r="K88" i="1" s="1"/>
  <c r="J167" i="1"/>
  <c r="K167" i="1" s="1"/>
  <c r="J159" i="1"/>
  <c r="K159" i="1" s="1"/>
  <c r="J151" i="1"/>
  <c r="K151" i="1" s="1"/>
  <c r="J143" i="1"/>
  <c r="K143" i="1" s="1"/>
  <c r="J135" i="1"/>
  <c r="K135" i="1" s="1"/>
  <c r="J127" i="1"/>
  <c r="K127" i="1" s="1"/>
  <c r="J119" i="1"/>
  <c r="K119" i="1" s="1"/>
  <c r="J111" i="1"/>
  <c r="K111" i="1" s="1"/>
  <c r="J103" i="1"/>
  <c r="K103" i="1" s="1"/>
  <c r="J95" i="1"/>
  <c r="K95" i="1" s="1"/>
  <c r="J87" i="1"/>
  <c r="K87" i="1" s="1"/>
  <c r="J79" i="1"/>
  <c r="K79" i="1" s="1"/>
  <c r="J71" i="1"/>
  <c r="K71" i="1" s="1"/>
  <c r="J63" i="1"/>
  <c r="K63" i="1" s="1"/>
  <c r="J55" i="1"/>
  <c r="K55" i="1" s="1"/>
  <c r="J47" i="1"/>
  <c r="K47" i="1" s="1"/>
  <c r="J39" i="1"/>
  <c r="K39" i="1" s="1"/>
  <c r="J31" i="1"/>
  <c r="K31" i="1" s="1"/>
  <c r="J23" i="1"/>
  <c r="K23" i="1" s="1"/>
  <c r="J15" i="1"/>
  <c r="K15" i="1" s="1"/>
  <c r="J7" i="1"/>
  <c r="K7" i="1" s="1"/>
  <c r="J5" i="1"/>
  <c r="K5" i="1" s="1"/>
  <c r="J166" i="1"/>
  <c r="K166" i="1" s="1"/>
  <c r="J158" i="1"/>
  <c r="K158" i="1" s="1"/>
  <c r="J150" i="1"/>
  <c r="K150" i="1" s="1"/>
  <c r="J142" i="1"/>
  <c r="K142" i="1" s="1"/>
  <c r="J134" i="1"/>
  <c r="K134" i="1" s="1"/>
  <c r="J126" i="1"/>
  <c r="K126" i="1" s="1"/>
  <c r="J118" i="1"/>
  <c r="K118" i="1" s="1"/>
  <c r="J110" i="1"/>
  <c r="K110" i="1" s="1"/>
  <c r="J102" i="1"/>
  <c r="K102" i="1" s="1"/>
  <c r="J94" i="1"/>
  <c r="K94" i="1" s="1"/>
  <c r="J86" i="1"/>
  <c r="K86" i="1" s="1"/>
  <c r="J78" i="1"/>
  <c r="K78" i="1" s="1"/>
  <c r="J70" i="1"/>
  <c r="K70" i="1" s="1"/>
  <c r="J62" i="1"/>
  <c r="K62" i="1" s="1"/>
  <c r="J54" i="1"/>
  <c r="K54" i="1" s="1"/>
  <c r="J46" i="1"/>
  <c r="K46" i="1" s="1"/>
  <c r="J38" i="1"/>
  <c r="K38" i="1" s="1"/>
  <c r="J30" i="1"/>
  <c r="K30" i="1" s="1"/>
  <c r="J22" i="1"/>
  <c r="K22" i="1" s="1"/>
  <c r="J14" i="1"/>
  <c r="K14" i="1" s="1"/>
  <c r="J6" i="1"/>
  <c r="K6" i="1" s="1"/>
  <c r="J168" i="1"/>
  <c r="K168" i="1" s="1"/>
  <c r="J160" i="1"/>
  <c r="K160" i="1" s="1"/>
  <c r="J152" i="1"/>
  <c r="K152" i="1" s="1"/>
  <c r="J144" i="1"/>
  <c r="K144" i="1" s="1"/>
  <c r="J136" i="1"/>
  <c r="K136" i="1" s="1"/>
  <c r="J120" i="1"/>
  <c r="K120" i="1" s="1"/>
  <c r="J112" i="1"/>
  <c r="K112" i="1" s="1"/>
  <c r="J104" i="1"/>
  <c r="K104" i="1" s="1"/>
  <c r="J80" i="1"/>
  <c r="K80" i="1" s="1"/>
  <c r="J72" i="1"/>
  <c r="K72" i="1" s="1"/>
  <c r="J56" i="1"/>
  <c r="K56" i="1" s="1"/>
  <c r="J48" i="1"/>
  <c r="K48" i="1" s="1"/>
  <c r="J40" i="1"/>
  <c r="K40" i="1" s="1"/>
  <c r="J32" i="1"/>
  <c r="K32" i="1" s="1"/>
  <c r="J24" i="1"/>
  <c r="K24" i="1" s="1"/>
  <c r="J16" i="1"/>
  <c r="K16" i="1" s="1"/>
  <c r="J8" i="1"/>
  <c r="K8" i="1" s="1"/>
  <c r="J172" i="1"/>
  <c r="K172" i="1" s="1"/>
  <c r="J164" i="1"/>
  <c r="K164" i="1" s="1"/>
  <c r="J156" i="1"/>
  <c r="K156" i="1" s="1"/>
  <c r="J148" i="1"/>
  <c r="K148" i="1" s="1"/>
  <c r="J140" i="1"/>
  <c r="K140" i="1" s="1"/>
  <c r="J132" i="1"/>
  <c r="K132" i="1" s="1"/>
  <c r="J124" i="1"/>
  <c r="K124" i="1" s="1"/>
  <c r="J116" i="1"/>
  <c r="K116" i="1" s="1"/>
  <c r="J108" i="1"/>
  <c r="K108" i="1" s="1"/>
  <c r="J100" i="1"/>
  <c r="K100" i="1" s="1"/>
  <c r="J92" i="1"/>
  <c r="K92" i="1" s="1"/>
  <c r="J84" i="1"/>
  <c r="K84" i="1" s="1"/>
  <c r="J76" i="1"/>
  <c r="K76" i="1" s="1"/>
  <c r="J68" i="1"/>
  <c r="K68" i="1" s="1"/>
  <c r="J60" i="1"/>
  <c r="K60" i="1" s="1"/>
  <c r="J52" i="1"/>
  <c r="K52" i="1" s="1"/>
  <c r="J44" i="1"/>
  <c r="K44" i="1" s="1"/>
  <c r="J36" i="1"/>
  <c r="K36" i="1" s="1"/>
  <c r="J28" i="1"/>
  <c r="K28" i="1" s="1"/>
  <c r="J20" i="1"/>
  <c r="K20" i="1" s="1"/>
  <c r="J12" i="1"/>
  <c r="K12" i="1" s="1"/>
  <c r="J4" i="1"/>
  <c r="K4" i="1" s="1"/>
  <c r="J171" i="1"/>
  <c r="K171" i="1" s="1"/>
  <c r="J163" i="1"/>
  <c r="K163" i="1" s="1"/>
  <c r="J155" i="1"/>
  <c r="K155" i="1" s="1"/>
  <c r="J147" i="1"/>
  <c r="K147" i="1" s="1"/>
  <c r="J139" i="1"/>
  <c r="K139" i="1" s="1"/>
  <c r="J131" i="1"/>
  <c r="K131" i="1" s="1"/>
  <c r="J123" i="1"/>
  <c r="K123" i="1" s="1"/>
  <c r="J115" i="1"/>
  <c r="K115" i="1" s="1"/>
  <c r="J107" i="1"/>
  <c r="K107" i="1" s="1"/>
  <c r="J99" i="1"/>
  <c r="K99" i="1" s="1"/>
  <c r="J91" i="1"/>
  <c r="K91" i="1" s="1"/>
  <c r="J83" i="1"/>
  <c r="K83" i="1" s="1"/>
  <c r="J75" i="1"/>
  <c r="K75" i="1" s="1"/>
  <c r="J67" i="1"/>
  <c r="K67" i="1" s="1"/>
  <c r="J59" i="1"/>
  <c r="K59" i="1" s="1"/>
  <c r="J51" i="1"/>
  <c r="K51" i="1" s="1"/>
  <c r="J43" i="1"/>
  <c r="K43" i="1" s="1"/>
  <c r="J35" i="1"/>
  <c r="K35" i="1" s="1"/>
  <c r="J27" i="1"/>
  <c r="K27" i="1" s="1"/>
  <c r="J19" i="1"/>
  <c r="K19" i="1" s="1"/>
  <c r="J11" i="1"/>
  <c r="K11" i="1" s="1"/>
  <c r="J3" i="1"/>
  <c r="K3" i="1" s="1"/>
  <c r="J170" i="1"/>
  <c r="K170" i="1" s="1"/>
  <c r="J154" i="1"/>
  <c r="K154" i="1" s="1"/>
  <c r="J138" i="1"/>
  <c r="K138" i="1" s="1"/>
  <c r="J122" i="1"/>
  <c r="K122" i="1" s="1"/>
  <c r="J106" i="1"/>
  <c r="K106" i="1" s="1"/>
  <c r="J90" i="1"/>
  <c r="K90" i="1" s="1"/>
  <c r="J74" i="1"/>
  <c r="K74" i="1" s="1"/>
  <c r="J58" i="1"/>
  <c r="K58" i="1" s="1"/>
  <c r="J50" i="1"/>
  <c r="K50" i="1" s="1"/>
  <c r="J34" i="1"/>
  <c r="K34" i="1" s="1"/>
  <c r="J10" i="1"/>
  <c r="K10" i="1" s="1"/>
  <c r="J162" i="1"/>
  <c r="K162" i="1" s="1"/>
  <c r="J146" i="1"/>
  <c r="K146" i="1" s="1"/>
  <c r="J130" i="1"/>
  <c r="K130" i="1" s="1"/>
  <c r="J114" i="1"/>
  <c r="K114" i="1" s="1"/>
  <c r="J98" i="1"/>
  <c r="K98" i="1" s="1"/>
  <c r="J82" i="1"/>
  <c r="K82" i="1" s="1"/>
  <c r="J66" i="1"/>
  <c r="K66" i="1" s="1"/>
  <c r="J42" i="1"/>
  <c r="K42" i="1" s="1"/>
  <c r="J26" i="1"/>
  <c r="K26" i="1" s="1"/>
  <c r="J18" i="1"/>
  <c r="K18" i="1" s="1"/>
  <c r="J128" i="1"/>
  <c r="K128" i="1" s="1"/>
  <c r="J64" i="1"/>
  <c r="K64" i="1" s="1"/>
  <c r="J169" i="1"/>
  <c r="K169" i="1" s="1"/>
  <c r="J161" i="1"/>
  <c r="K161" i="1" s="1"/>
  <c r="J153" i="1"/>
  <c r="K153" i="1" s="1"/>
  <c r="J145" i="1"/>
  <c r="K145" i="1" s="1"/>
  <c r="J137" i="1"/>
  <c r="K137" i="1" s="1"/>
  <c r="J129" i="1"/>
  <c r="K129" i="1" s="1"/>
  <c r="J121" i="1"/>
  <c r="K121" i="1" s="1"/>
  <c r="J113" i="1"/>
  <c r="K113" i="1" s="1"/>
  <c r="J105" i="1"/>
  <c r="K105" i="1" s="1"/>
  <c r="J97" i="1"/>
  <c r="K97" i="1" s="1"/>
  <c r="J89" i="1"/>
  <c r="K89" i="1" s="1"/>
  <c r="J81" i="1"/>
  <c r="K81" i="1" s="1"/>
  <c r="J73" i="1"/>
  <c r="K73" i="1" s="1"/>
  <c r="J65" i="1"/>
  <c r="K65" i="1" s="1"/>
  <c r="J57" i="1"/>
  <c r="K57" i="1" s="1"/>
  <c r="J49" i="1"/>
  <c r="K49" i="1" s="1"/>
  <c r="J41" i="1"/>
  <c r="K41" i="1" s="1"/>
  <c r="J33" i="1"/>
  <c r="K33" i="1" s="1"/>
  <c r="J25" i="1"/>
  <c r="K25" i="1" s="1"/>
  <c r="J17" i="1"/>
  <c r="K17" i="1" s="1"/>
  <c r="J9" i="1"/>
  <c r="K9" i="1" s="1"/>
</calcChain>
</file>

<file path=xl/sharedStrings.xml><?xml version="1.0" encoding="utf-8"?>
<sst xmlns="http://schemas.openxmlformats.org/spreadsheetml/2006/main" count="3884" uniqueCount="1162">
  <si>
    <t>order_no/SKU</t>
  </si>
  <si>
    <t>order_date</t>
  </si>
  <si>
    <t>buyer</t>
  </si>
  <si>
    <t>ship_city</t>
  </si>
  <si>
    <t>ship_state</t>
  </si>
  <si>
    <t>description</t>
  </si>
  <si>
    <t>quantity</t>
  </si>
  <si>
    <t>item_total</t>
  </si>
  <si>
    <t>shipping_fee</t>
  </si>
  <si>
    <t>cod</t>
  </si>
  <si>
    <t>order_status</t>
  </si>
  <si>
    <t>405-9763961-5211537/SKU:  2X-3C0F-KNJE</t>
  </si>
  <si>
    <t>Sun, 18 Jul, 2021, 10:38 pm IST</t>
  </si>
  <si>
    <t>Mr.</t>
  </si>
  <si>
    <t>CHANDIGARH,</t>
  </si>
  <si>
    <t>CHANDIGARH</t>
  </si>
  <si>
    <t>100% Leather Elephant Shaped Piggy Coin Bank | Block Printed West Bengal Handicrafts (Shantiniketan Art) | Money Bank for Kids | Children's Gift Ideas</t>
  </si>
  <si>
    <t>₹449.00</t>
  </si>
  <si>
    <t/>
  </si>
  <si>
    <t>Delivered to buyer</t>
  </si>
  <si>
    <t>404-3964908-7850720/SKU:  DN-0WDX-VYOT</t>
  </si>
  <si>
    <t>Tue, 19 Oct, 2021, 6:05 pm IST</t>
  </si>
  <si>
    <t>Minam</t>
  </si>
  <si>
    <t>PASIGHAT,</t>
  </si>
  <si>
    <t>ARUNACHAL PRADESH</t>
  </si>
  <si>
    <t>Women's Set of 5 Multicolor Pure Leather Single Lipstick Cases with Mirror, Handy and Compact Handcrafted Shantiniketan Block Printed Jewelry Boxes</t>
  </si>
  <si>
    <t>₹60.18</t>
  </si>
  <si>
    <t>171-8103182-4289117/SKU:  DN-0WDX-VYOT</t>
  </si>
  <si>
    <t>Sun, 28 Nov, 2021, 10:20 pm IST</t>
  </si>
  <si>
    <t>yatipertin</t>
  </si>
  <si>
    <t>405-3171677-9557154/SKU:  AH-J3AO-R7DN</t>
  </si>
  <si>
    <t>Wed, 28 Jul, 2021, 4:06 am IST</t>
  </si>
  <si>
    <t>aciya</t>
  </si>
  <si>
    <t>DEVARAKONDA,</t>
  </si>
  <si>
    <t>TELANGANA</t>
  </si>
  <si>
    <t>Pure 100% Leather Block Print Rectangular Jewelry Box with Mirror | Button Closure Multiple Utility Case (Shantiniketan Handicrafts) (Yellow)</t>
  </si>
  <si>
    <t>Cash On Delivery</t>
  </si>
  <si>
    <t>402-8910771-1215552/SKU:  KL-7WAA-Z82I</t>
  </si>
  <si>
    <t>Tue, 28 Sept, 2021, 2:50 pm IST</t>
  </si>
  <si>
    <t>Susmita</t>
  </si>
  <si>
    <t>MUMBAI,</t>
  </si>
  <si>
    <t>MAHARASHTRA</t>
  </si>
  <si>
    <t>Pure Leather Sling Bag with Multiple Pockets and Adjustable Strap | Shantiniketan Block Print Cross-Body Bags for Women (1 pc) (Brown)</t>
  </si>
  <si>
    <t>₹1,099.00</t>
  </si>
  <si>
    <t>₹84.96</t>
  </si>
  <si>
    <t>406-9292208-6725123/SKU:  HH-FOWV-5YWO</t>
  </si>
  <si>
    <t>Thu, 17 Jun, 2021, 9:12 pm IST</t>
  </si>
  <si>
    <t>Subinita</t>
  </si>
  <si>
    <t>HOWRAH,</t>
  </si>
  <si>
    <t>WEST BENGAL</t>
  </si>
  <si>
    <t>Women's Trendy Pure Leather Clutch Purse | Leather Zipper Wallet</t>
  </si>
  <si>
    <t>₹200.00</t>
  </si>
  <si>
    <t>404-5794317-7737924/SKU:  TQ-OE6K-9DIK</t>
  </si>
  <si>
    <t>Thu, 12 Aug, 2021, 8:03 pm IST</t>
  </si>
  <si>
    <t>shailendra</t>
  </si>
  <si>
    <t>ORAI,</t>
  </si>
  <si>
    <t>UTTAR PRADESH</t>
  </si>
  <si>
    <t>Ultra Slim 100% Pure Leather Men's Wallet with Cash, Card and Coin Compartments | Jet Black Gent's Money Organizer with Cover (1 pc)</t>
  </si>
  <si>
    <t>Returned to seller</t>
  </si>
  <si>
    <t>405-8702211-4054722/SKU:  S1-A92Q-JU3X</t>
  </si>
  <si>
    <t>Wed, 29 Sept, 2021, 2:55 pm IST</t>
  </si>
  <si>
    <t>Pratima</t>
  </si>
  <si>
    <t>BAREILLY,</t>
  </si>
  <si>
    <t>100% Pure Leather Shantiniketan Clutch Purse: Traditional Block Print Bi-color Women's Wallets with Multiple Pockets and Zipper Compartments (1 pc) (G</t>
  </si>
  <si>
    <t>₹399.00</t>
  </si>
  <si>
    <t>171-1434812-8061163/SKU:  3F-4R9N-Z8NJ</t>
  </si>
  <si>
    <t>Sat, 13 Nov, 2021, 7:37 pm IST</t>
  </si>
  <si>
    <t>Ipshita</t>
  </si>
  <si>
    <t>BENGALURU,</t>
  </si>
  <si>
    <t>KARNATAKA</t>
  </si>
  <si>
    <t>Set of 2 Pure Leather Block Print Round Jewelry Boxes | Button Closure Multiple Utility Case (Shantiniketan Handicrafts) (Yellow)</t>
  </si>
  <si>
    <t>171-7954707-4463549/SKU:  NU-CKZ5-4O49</t>
  </si>
  <si>
    <t>Mon, 9 Aug, 2021, 4:47 pm IST</t>
  </si>
  <si>
    <t>A.Jayaprada</t>
  </si>
  <si>
    <t>Bhilai,</t>
  </si>
  <si>
    <t>CHHATTISGARH</t>
  </si>
  <si>
    <t>Pure Leather Sling Bag with Multiple Pockets and Adjustable Strap | Shantiniketan Block Print Cross-Body Bags for Women (1 pc) (Yellow)</t>
  </si>
  <si>
    <t>403-3146183-4920328/SKU:  2X-3C0F-KNJE</t>
  </si>
  <si>
    <t>Sat, 4 Sept, 2021, 11:53 am IST</t>
  </si>
  <si>
    <t>Sumeet</t>
  </si>
  <si>
    <t>FARIDABAD,</t>
  </si>
  <si>
    <t>HARYANA</t>
  </si>
  <si>
    <t>₹114.46</t>
  </si>
  <si>
    <t>404-4406917-9569950/SKU:  DN-0WDX-VYOT</t>
  </si>
  <si>
    <t>Tue, 16 Nov, 2021, 7:43 am IST</t>
  </si>
  <si>
    <t>Rolipar</t>
  </si>
  <si>
    <t>AGARTALA,</t>
  </si>
  <si>
    <t>TRIPURA</t>
  </si>
  <si>
    <t>402-5321389-8685152/SKU:  94-TSV3-EIW6</t>
  </si>
  <si>
    <t>Sat, 16 Oct, 2021, 10:11 am IST</t>
  </si>
  <si>
    <t>Blessan</t>
  </si>
  <si>
    <t>COONOOR,</t>
  </si>
  <si>
    <t>TAMIL NADU</t>
  </si>
  <si>
    <t>Bright and Colorful Shantiniketan Leather Elephant Piggy Coin Bank for Kids/Adults | Light-Weight Handcrafted Elephant Shaped Money Bank (Green, Large</t>
  </si>
  <si>
    <t>403-4385783-1379508/SKU:  FL-4CMG-CU48</t>
  </si>
  <si>
    <t>Mon, 4 Oct, 2021, 10:05 am IST</t>
  </si>
  <si>
    <t>Aditi</t>
  </si>
  <si>
    <t>PUNE,</t>
  </si>
  <si>
    <t>Pure Leather Sling Bag with Multiple Pockets and Adjustable Strap | Shantiniketan Block Print Cross-Body Bags for Women (1 pc) (Black)</t>
  </si>
  <si>
    <t>408-9557300-6760347/SKU:  YJ-5CCT-M3PP</t>
  </si>
  <si>
    <t>Thu, 14 Oct, 2021, 11:14 pm IST</t>
  </si>
  <si>
    <t>Satish</t>
  </si>
  <si>
    <t>MANTHA,</t>
  </si>
  <si>
    <t>Pure Leather Camel Color Gent's Wallet with Coin Compartment and Card Holders | Men's Ultra Slim Money Organiser (1 pc)</t>
  </si>
  <si>
    <t>402-4179660-9937142/SKU:  KL-7WAA-Z82I</t>
  </si>
  <si>
    <t>Sun, 5 Sept, 2021, 9:10 am IST</t>
  </si>
  <si>
    <t>K</t>
  </si>
  <si>
    <t>KOLKATA,</t>
  </si>
  <si>
    <t>₹62.54</t>
  </si>
  <si>
    <t>405-6918787-5602743/SKU:  TQ-OE6K-9DIK</t>
  </si>
  <si>
    <t>Wed, 25 Aug, 2021, 7:48 am IST</t>
  </si>
  <si>
    <t>Mosin</t>
  </si>
  <si>
    <t>MAHALINGPUR,</t>
  </si>
  <si>
    <t>₹649.00</t>
  </si>
  <si>
    <t>₹81.42</t>
  </si>
  <si>
    <t>406-1403658-9371527/SKU:  PG-WS6J-89DG</t>
  </si>
  <si>
    <t>Sat, 27 Nov, 2021, 12:46 pm IST</t>
  </si>
  <si>
    <t>shilpin</t>
  </si>
  <si>
    <t>Bright and Colorful Shantiniketan Leather Elephant Piggy Coin Bank for Kids/Adults | Light-Weight Handcrafted Elephant Shaped Money Bank (Blue, Large)</t>
  </si>
  <si>
    <t>407-2082022-4357107/SKU:  O9-OVS7-G9XK</t>
  </si>
  <si>
    <t>Sun, 21 Nov, 2021, 1:08 pm IST</t>
  </si>
  <si>
    <t>prithi</t>
  </si>
  <si>
    <t>HYDERABAD,</t>
  </si>
  <si>
    <t>Set of 2 Pure Leather Block Print Round Jewelry Boxes | Button Closure Multiple Utility Case (Shantiniketan Handicrafts) (Black)</t>
  </si>
  <si>
    <t>402-8678022-3083562/SKU:  S1-A92Q-JU3X</t>
  </si>
  <si>
    <t>Fri, 1 Oct, 2021, 11:34 pm IST</t>
  </si>
  <si>
    <t>Heena</t>
  </si>
  <si>
    <t>402-1146202-1933154/SKU:  AY-Z7BT-BMVM</t>
  </si>
  <si>
    <t>Fri, 10 Sept, 2021, 8:36 pm IST</t>
  </si>
  <si>
    <t>Hemal</t>
  </si>
  <si>
    <t>MUMBAI 400 026,</t>
  </si>
  <si>
    <t>Women's Pure Leather Jhallar Clutch Purse with Zipper Compartments | Floral Block Print Ladies Wallet (Red, 1 pc)</t>
  </si>
  <si>
    <t>402-6406639-0884351/SKU:  DN-0WDX-VYOT</t>
  </si>
  <si>
    <t>Wed, 10 Nov, 2021, 9:07 am IST</t>
  </si>
  <si>
    <t>Neha</t>
  </si>
  <si>
    <t>CUTTACK,</t>
  </si>
  <si>
    <t>ODISHA</t>
  </si>
  <si>
    <t>171-6105173-4790734/SKU:  DN-0WDX-VYOT</t>
  </si>
  <si>
    <t>Fri, 26 Nov, 2021, 7:22 pm IST</t>
  </si>
  <si>
    <t>Geetika</t>
  </si>
  <si>
    <t>GURUGRAM,</t>
  </si>
  <si>
    <t>406-9975868-3000368/SKU:  AY-Z7BT-BMVM</t>
  </si>
  <si>
    <t>Wed, 20 Oct, 2021, 10:15 pm IST</t>
  </si>
  <si>
    <t>Hema</t>
  </si>
  <si>
    <t>403-7876698-8356365/SKU:  3O-GBSM-TYZE</t>
  </si>
  <si>
    <t>Fri, 25 Jun, 2021, 7:48 am IST</t>
  </si>
  <si>
    <t>Yash</t>
  </si>
  <si>
    <t>100% Leather Ganesh Ji Piggy Coin Bank | Block Printed West Bengal Handicrafts (Shantiniketan Art) | Money Bank for Kids | Children's Gift Ideas (Red,</t>
  </si>
  <si>
    <t>402-2054361-4513137/SKU:  TQ-OE6K-9DIK</t>
  </si>
  <si>
    <t>Mon, 6 Sept, 2021, 12:46 pm IST</t>
  </si>
  <si>
    <t>Ramesh</t>
  </si>
  <si>
    <t>JALESWAR,</t>
  </si>
  <si>
    <t>405-0695973-7365161/SKU:  AH-J3AO-R7DN</t>
  </si>
  <si>
    <t>Thu, 22 Jul, 2021, 9:32 am IST</t>
  </si>
  <si>
    <t>Sailaja</t>
  </si>
  <si>
    <t>VISAKHAPATNAM,</t>
  </si>
  <si>
    <t>ANDHRA PRADESH</t>
  </si>
  <si>
    <t>₹250.00</t>
  </si>
  <si>
    <t>404-9680499-3084319/SKU:  DN-0WDX-VYOT</t>
  </si>
  <si>
    <t>Fri, 29 Oct, 2021, 6:58 am IST</t>
  </si>
  <si>
    <t>Manisha</t>
  </si>
  <si>
    <t>PUNEpune,</t>
  </si>
  <si>
    <t>406-3518585-4093925/SKU:  0M-RFE6-443C</t>
  </si>
  <si>
    <t>Mon, 20 Sept, 2021, 6:41 pm IST</t>
  </si>
  <si>
    <t>m</t>
  </si>
  <si>
    <t>NEW DELHI,</t>
  </si>
  <si>
    <t>DELHI</t>
  </si>
  <si>
    <t>Set of 2 Pure Leather Block Print Round Jewelry Boxes | Button Closure Multiple Utility Case (Shantiniketan Handicrafts) (Green)</t>
  </si>
  <si>
    <t>404-6883107-8347508/SKU:  DN-0WDX-VYOT</t>
  </si>
  <si>
    <t>Wed, 4 Aug, 2021, 8:16 pm IST</t>
  </si>
  <si>
    <t>chirag</t>
  </si>
  <si>
    <t>RAIA,</t>
  </si>
  <si>
    <t>GOA</t>
  </si>
  <si>
    <t>404-8244254-9274747/SKU:  DN-0WDX-VYOT</t>
  </si>
  <si>
    <t>Mon, 11 Oct, 2021, 9:30 am IST</t>
  </si>
  <si>
    <t>Subhendu</t>
  </si>
  <si>
    <t>Bhubaneswar,</t>
  </si>
  <si>
    <t>Odisha</t>
  </si>
  <si>
    <t>407-2330390-9441923/SKU:  TY-4GPW-U54J</t>
  </si>
  <si>
    <t>Sat, 16 Oct, 2021, 9:51 am IST</t>
  </si>
  <si>
    <t>Harsimranjit</t>
  </si>
  <si>
    <t>JAGDALPUR,</t>
  </si>
  <si>
    <t>Set of 2 Pure Leather Block Print Round Jewelry Boxes | Button Closure Multiple Utility Case (Shantiniketan Handicrafts) (Red)</t>
  </si>
  <si>
    <t>407-0864859-8033111/SKU:  DN-0WDX-VYOT</t>
  </si>
  <si>
    <t>Fri, 29 Oct, 2021, 2:19 pm IST</t>
  </si>
  <si>
    <t>Deepshikha</t>
  </si>
  <si>
    <t>402-0249599-9225933/SKU:  DN-0WDX-VYOT</t>
  </si>
  <si>
    <t>Sat, 18 Sept, 2021, 8:06 am IST</t>
  </si>
  <si>
    <t>Elizabeth</t>
  </si>
  <si>
    <t>403-0713090-0169940/SKU:  9S-GE8P-RIR4</t>
  </si>
  <si>
    <t>Thu, 28 Oct, 2021, 3:54 pm IST</t>
  </si>
  <si>
    <t>sayani</t>
  </si>
  <si>
    <t>Pure 100% Leather Block Print Rectangular Jewelry Box with Mirror | Button Closure Multiple Utility Case (Shantiniketan Handicrafts) (Brown)</t>
  </si>
  <si>
    <t>₹47.20</t>
  </si>
  <si>
    <t>403-7215480-9090745/SKU:  3F-4R9N-Z8NJ</t>
  </si>
  <si>
    <t>Tue, 7 Sept, 2021, 7:11 am IST</t>
  </si>
  <si>
    <t>Madan</t>
  </si>
  <si>
    <t>403-7217325-7956317/SKU:  0M-RFE6-443C</t>
  </si>
  <si>
    <t>Thu, 2 Sept, 2021, 2:35 pm IST</t>
  </si>
  <si>
    <t>maha</t>
  </si>
  <si>
    <t>SALEM,</t>
  </si>
  <si>
    <t>405-8876256-0913907/SKU:  CR-6E69-UXFW</t>
  </si>
  <si>
    <t>Sat, 18 Sept, 2021, 5:03 pm IST</t>
  </si>
  <si>
    <t>Shreyasi</t>
  </si>
  <si>
    <t>Bright and Colorful Shantiniketan Leather Elephant Piggy Coin Bank for Kids/Adults | Light-Weight Handcrafted Elephant Shaped Money Bank (Black, Large</t>
  </si>
  <si>
    <t>407-0539421-4069143/SKU:  0M-RFE6-443C</t>
  </si>
  <si>
    <t>Mon, 1 Nov, 2021, 11:33 am IST</t>
  </si>
  <si>
    <t>Parmeet</t>
  </si>
  <si>
    <t>JAMMU,</t>
  </si>
  <si>
    <t>JAMMU &amp; KASHMIR</t>
  </si>
  <si>
    <t>404-8031085-1381943/SKU:  54-D265-B74K</t>
  </si>
  <si>
    <t>Fri, 26 Nov, 2021, 9:12 pm IST</t>
  </si>
  <si>
    <t>Kangana</t>
  </si>
  <si>
    <t>Set of 2 Pure Leather Block Print Round Jewelry Boxes | Button Closure Multiple Utility Case (Shantiniketan Handicrafts) (Brown)</t>
  </si>
  <si>
    <t>407-6856738-1928342/SKU:  D4-UD68-TMXH</t>
  </si>
  <si>
    <t>Mon, 6 Sept, 2021, 3:15 pm IST</t>
  </si>
  <si>
    <t>Nina</t>
  </si>
  <si>
    <t>Set of 3 Multiple Utility Leather Boxes | Bright Polka Dot Jewelry Cases in Different Size (Shantiniketan Handcrafted Gifts) (Yellow)</t>
  </si>
  <si>
    <t>₹549.00</t>
  </si>
  <si>
    <t>405-4776641-5401922/SKU:  9S-GE8P-RIR4</t>
  </si>
  <si>
    <t>Fri, 1 Oct, 2021, 2:18 pm IST</t>
  </si>
  <si>
    <t>Rathish</t>
  </si>
  <si>
    <t>AHMEDABAD,</t>
  </si>
  <si>
    <t>GUJARAT</t>
  </si>
  <si>
    <t>407-7181943-1725128/SKU:  DN-0WDX-VYOT</t>
  </si>
  <si>
    <t>Mon, 4 Oct, 2021, 1:10 am IST</t>
  </si>
  <si>
    <t>Rohan</t>
  </si>
  <si>
    <t>405-8481932-1229966/SKU:  S1-A92Q-JU3X</t>
  </si>
  <si>
    <t>Sun, 31 Oct, 2021, 11:38 am IST</t>
  </si>
  <si>
    <t>Amala</t>
  </si>
  <si>
    <t>404-9914447-5578722/SKU:  DN-0WDX-VYOT</t>
  </si>
  <si>
    <t>Fri, 6 Aug, 2021, 9:16 am IST</t>
  </si>
  <si>
    <t>Dipali</t>
  </si>
  <si>
    <t>Mumbai,</t>
  </si>
  <si>
    <t>404-6735919-2773947/SKU:  9S-GE8P-RIR4</t>
  </si>
  <si>
    <t>Sun, 31 Oct, 2021, 11:28 pm IST</t>
  </si>
  <si>
    <t>swagata13051978</t>
  </si>
  <si>
    <t>SILCHAR,</t>
  </si>
  <si>
    <t>ASSAM</t>
  </si>
  <si>
    <t>407-1526604-7803547/SKU:  KL-7WAA-Z82I</t>
  </si>
  <si>
    <t>Fri, 13 Aug, 2021, 12:02 pm IST</t>
  </si>
  <si>
    <t>Jolly</t>
  </si>
  <si>
    <t>GUWAHATI,</t>
  </si>
  <si>
    <t>405-1981073-5970737/SKU:  I1-AWVT-2QOL</t>
  </si>
  <si>
    <t>Tue, 5 Oct, 2021, 8:53 pm IST</t>
  </si>
  <si>
    <t>Jitu</t>
  </si>
  <si>
    <t>Women's Pure Leather Jhallar Clutch Purse with Zipper Compartments | Polka Dot Block Print Ladies Wallet (Brown, 1 pc)</t>
  </si>
  <si>
    <t>171-5705929-2195543/SKU:  NU-CKZ5-4O49</t>
  </si>
  <si>
    <t>Mon, 16 Aug, 2021, 9:27 pm IST</t>
  </si>
  <si>
    <t>John</t>
  </si>
  <si>
    <t>Ernakulam,</t>
  </si>
  <si>
    <t>KERALA</t>
  </si>
  <si>
    <t>405-1111150-1834754/SKU:  TQ-OE6K-9DIK</t>
  </si>
  <si>
    <t>Sun, 5 Sept, 2021, 12:22 am IST</t>
  </si>
  <si>
    <t>Jai</t>
  </si>
  <si>
    <t>403-1631300-1893901/SKU:  WR-ANCX-U28C</t>
  </si>
  <si>
    <t>Sat, 13 Nov, 2021, 4:47 pm IST</t>
  </si>
  <si>
    <t>saravanan</t>
  </si>
  <si>
    <t>KARAIKKUDI,</t>
  </si>
  <si>
    <t>Bright and Colorful Shantiniketan Leather Elephant Piggy Coin Bank for Kids/Adults | Light-Weight Handcrafted Elephant Shaped Money Bank (Orange, Larg</t>
  </si>
  <si>
    <t>402-5621007-4266725/SKU:  W4-JQ2J-ZUF2</t>
  </si>
  <si>
    <t>Tue, 24 Aug, 2021, 5:18 pm IST</t>
  </si>
  <si>
    <t>Tarek</t>
  </si>
  <si>
    <t>100% Pure Leather Shantiniketan Clutch Purse: Traditional Block Print Bi-color Women's Wallets with Multiple Pockets and Zipper Compartments (1 pc) (O</t>
  </si>
  <si>
    <t>404-7918321-6528342/SKU:  5B-NW9K-L3AO</t>
  </si>
  <si>
    <t>Wed, 16 Jun, 2021, 8:53 pm IST</t>
  </si>
  <si>
    <t>narendra</t>
  </si>
  <si>
    <t>KODAD,</t>
  </si>
  <si>
    <t>Pure Leather Elephant Shaped Piggy Coin Bank | Money Bank for Kids | Gift Ideas (Red, S)</t>
  </si>
  <si>
    <t>₹175.00</t>
  </si>
  <si>
    <t>406-5723826-0192341/SKU:  DN-0WDX-VYOT</t>
  </si>
  <si>
    <t>Fri, 22 Oct, 2021, 2:57 pm IST</t>
  </si>
  <si>
    <t>Sailee</t>
  </si>
  <si>
    <t>406-5208445-6151521/SKU:  86-JXO3-EJ7K</t>
  </si>
  <si>
    <t>Tue, 26 Oct, 2021, 9:59 am IST</t>
  </si>
  <si>
    <t>Saravana</t>
  </si>
  <si>
    <t>Bright and Colorful Handmade Shantiniketan Leather Ganesh Ji Piggy Coin Bank for Kids/Adults | Home Décor Handicrafts (Green)</t>
  </si>
  <si>
    <t>404-5515061-6165137/SKU:  0M-RFE6-443C</t>
  </si>
  <si>
    <t>Fri, 15 Oct, 2021, 8:27 pm IST</t>
  </si>
  <si>
    <t>Arpita</t>
  </si>
  <si>
    <t>406-4504814-5756357/SKU:  3O-GBSM-TYZE</t>
  </si>
  <si>
    <t>Wed, 16 Jun, 2021, 10:35 pm IST</t>
  </si>
  <si>
    <t>Shamal</t>
  </si>
  <si>
    <t>BADLAPUR,</t>
  </si>
  <si>
    <t>Pure Leather Ganesh Piggy Bank | Money Bank for Kids (Red, M)</t>
  </si>
  <si>
    <t>403-7364233-8411519/SKU:  0M-RFE6-443C</t>
  </si>
  <si>
    <t>Thu, 4 Nov, 2021, 7:38 am IST</t>
  </si>
  <si>
    <t>Salima</t>
  </si>
  <si>
    <t>402-0413922-0000337/SKU:  SB-WDQN-SDN9</t>
  </si>
  <si>
    <t>Thu, 11 Nov, 2021, 6:16 am IST</t>
  </si>
  <si>
    <t>Hemant</t>
  </si>
  <si>
    <t>Surat,</t>
  </si>
  <si>
    <t>Traditional Block-Printed Women's 100% Pure Leather Shoulder Bag: Double Handle Red Handbag | Multi-pocket Shantiniketan Leather Bag for Women</t>
  </si>
  <si>
    <t>₹1,299.00</t>
  </si>
  <si>
    <t>₹178.18</t>
  </si>
  <si>
    <t>171-1070115-6195560/SKU:  3O-GBSM-TYZE</t>
  </si>
  <si>
    <t>Wed, 16 Jun, 2021, 4:27 pm IST</t>
  </si>
  <si>
    <t>soumya</t>
  </si>
  <si>
    <t>THANE,</t>
  </si>
  <si>
    <t>407-5532335-4314768/SKU:  QV-PHXY-LGY8</t>
  </si>
  <si>
    <t>Sun, 13 Jun, 2021, 7:08 pm IST</t>
  </si>
  <si>
    <t>Pavithra</t>
  </si>
  <si>
    <t>POLLACHI,</t>
  </si>
  <si>
    <t>Pure Leather Ganesh Piggy Bank | Money Bank for Kids (Black, M)</t>
  </si>
  <si>
    <t>402-6806027-8773139/SKU:  0M-RFE6-443C</t>
  </si>
  <si>
    <t>Mon, 29 Nov, 2021, 10:34 am IST</t>
  </si>
  <si>
    <t>Rana</t>
  </si>
  <si>
    <t>Pune,</t>
  </si>
  <si>
    <t>Maharashtra</t>
  </si>
  <si>
    <t>407-5896934-9005133/SKU:  H6-A9OJ-C0Q1</t>
  </si>
  <si>
    <t>Tue, 26 Oct, 2021, 10:32 am IST</t>
  </si>
  <si>
    <t>Sumita</t>
  </si>
  <si>
    <t>100% Pure Leather Shantiniketan Clutch Purse: Traditional Block Print Bi-color Women's Wallets with Multiple Pockets and Zipper Compartments (1 pc) (R</t>
  </si>
  <si>
    <t>403-3892336-2999521/SKU:  3O-GBSM-TYZE</t>
  </si>
  <si>
    <t>Mon, 28 Jun, 2021, 5:15 pm IST</t>
  </si>
  <si>
    <t>Ajay</t>
  </si>
  <si>
    <t>RAIPUR,</t>
  </si>
  <si>
    <t>₹349.00</t>
  </si>
  <si>
    <t>406-9458224-2717157/SKU:  DN-0WDX-VYOT</t>
  </si>
  <si>
    <t>Tue, 9 Nov, 2021, 11:23 pm IST</t>
  </si>
  <si>
    <t>Pooja</t>
  </si>
  <si>
    <t>408-4317100-7692318/SKU:  DN-0WDX-VYOT</t>
  </si>
  <si>
    <t>Sun, 7 Nov, 2021, 6:58 pm IST</t>
  </si>
  <si>
    <t>Priyanka</t>
  </si>
  <si>
    <t>402-6701060-6592325/SKU:  1T-RAUZ-UZKO</t>
  </si>
  <si>
    <t>Fri, 1 Oct, 2021, 11:35 pm IST</t>
  </si>
  <si>
    <t>Women's Pure Leather Jhallar Clutch Purse with Zipper Compartments | Floral Block Print Ladies Wallet (Green, 1 pc)</t>
  </si>
  <si>
    <t>405-0978927-9443544/SKU:  DN-0WDX-VYOT</t>
  </si>
  <si>
    <t>Wed, 10 Nov, 2021, 9:24 pm IST</t>
  </si>
  <si>
    <t>A</t>
  </si>
  <si>
    <t>JALANDHAR,</t>
  </si>
  <si>
    <t>PUNJAB</t>
  </si>
  <si>
    <t>407-4805322-7498725/SKU:  CR-6E69-UXFW</t>
  </si>
  <si>
    <t>Wed, 23 Jun, 2021, 6:09 am IST</t>
  </si>
  <si>
    <t>Velmurugan</t>
  </si>
  <si>
    <t>THISAYANVILAI,</t>
  </si>
  <si>
    <t>Pure Leather Elephant Shaped Piggy Coin Bank | Money Bank for Kids | Gift Ideas (Black, L)</t>
  </si>
  <si>
    <t>406-6432664-4853932/SKU:  DN-0WDX-VYOT</t>
  </si>
  <si>
    <t>Sun, 19 Sept, 2021, 11:57 am IST</t>
  </si>
  <si>
    <t>Nilanjana</t>
  </si>
  <si>
    <t>BIDHAN NAGAR,</t>
  </si>
  <si>
    <t>407-8790284-0125124/SKU:  0M-RFE6-443C</t>
  </si>
  <si>
    <t>Sun, 10 Oct, 2021, 11:02 pm IST</t>
  </si>
  <si>
    <t>402-4834476-0320360/SKU:  UR-WJJ0-I3TN</t>
  </si>
  <si>
    <t>Mon, 16 Aug, 2021, 1:37 pm IST</t>
  </si>
  <si>
    <t>Abhishek</t>
  </si>
  <si>
    <t>Pure 100% Leather Block Print Rectangular Jewelry Box with Mirror | Button Closure Multiple Utility Case (Shantiniketan Handicrafts) (Red)</t>
  </si>
  <si>
    <t>171-2479820-8391565/SKU:  RG-29TH-MROF</t>
  </si>
  <si>
    <t>Thu, 29 Jul, 2021, 6:04 pm IST</t>
  </si>
  <si>
    <t>Rajat</t>
  </si>
  <si>
    <t>New Delhi,</t>
  </si>
  <si>
    <t>Bright and Colorful Handmade Shantiniketan Leather Ganesh Ji Piggy Coin Bank for Kids/Adults | Home Décor Handicrafts (Blue)</t>
  </si>
  <si>
    <t>408-0358198-6688308/SKU:  GP-RMI4-GJ6L</t>
  </si>
  <si>
    <t>Wed, 21 Jul, 2021, 7:40 pm IST</t>
  </si>
  <si>
    <t>S.</t>
  </si>
  <si>
    <t>Tuticorin,</t>
  </si>
  <si>
    <t>Bright &amp; Colorful Shantiniketan Leather Piggy Bank for Kids/Adults | Light-Weight Handcrafted Owl Shaped Coin Bank (Green)</t>
  </si>
  <si>
    <t>171-2095880-5548309/SKU:  SB-WDQN-SDN9</t>
  </si>
  <si>
    <t>Fri, 12 Nov, 2021, 7:10 pm IST</t>
  </si>
  <si>
    <t>Kusum</t>
  </si>
  <si>
    <t>JAIPUR,</t>
  </si>
  <si>
    <t>RAJASTHAN</t>
  </si>
  <si>
    <t>₹210.04</t>
  </si>
  <si>
    <t>403-3087278-4501963/SKU:  U1-8YOK-510E</t>
  </si>
  <si>
    <t>Sat, 27 Nov, 2021, 9:28 pm IST</t>
  </si>
  <si>
    <t>Vinithra</t>
  </si>
  <si>
    <t>CHENNAI,</t>
  </si>
  <si>
    <t>100% Leather Cat Shaped Piggy Coin Bank | Block Printed West Bengal Handicrafts (Shantiniketan Art) | Money Bank for Kids | Children's Gift Ideas (Blu</t>
  </si>
  <si>
    <t>406-6774677-4553965/SKU:  5B-NW9K-L3AO</t>
  </si>
  <si>
    <t>Tue, 13 Jul, 2021, 12:04 pm IST</t>
  </si>
  <si>
    <t>402-6614720-2475547/SKU:  9S-GE8P-RIR4</t>
  </si>
  <si>
    <t>Sun, 19 Sept, 2021, 7:52 pm IST</t>
  </si>
  <si>
    <t>Anjana</t>
  </si>
  <si>
    <t>PALAI,</t>
  </si>
  <si>
    <t>405-4735668-0393136/SKU:  DN-0WDX-VYOT</t>
  </si>
  <si>
    <t>Thu, 23 Sept, 2021, 3:19 pm IST</t>
  </si>
  <si>
    <t>Noopur</t>
  </si>
  <si>
    <t>KORBA,</t>
  </si>
  <si>
    <t>408-7282076-9330761/SKU:  D9-CVL3-8JF6</t>
  </si>
  <si>
    <t>Sun, 24 Oct, 2021, 6:56 pm IST</t>
  </si>
  <si>
    <t>Deepak</t>
  </si>
  <si>
    <t>Bright and Colorful Handmade Shantiniketan Leather Ganesh Ji Piggy Coin Bank for Kids/Adults | Home Décor Handicrafts (Black)</t>
  </si>
  <si>
    <t>403-9782961-0644358/SKU:  54-D265-B74K</t>
  </si>
  <si>
    <t>Wed, 10 Nov, 2021, 6:00 pm IST</t>
  </si>
  <si>
    <t>Madhavi</t>
  </si>
  <si>
    <t>402-3054284-1226754/SKU:  G4-B5GQ-8V30</t>
  </si>
  <si>
    <t>Thu, 18 Nov, 2021, 12:32 am IST</t>
  </si>
  <si>
    <t>Sayantani</t>
  </si>
  <si>
    <t>100% Pure Leather Shantiniketan Clutch Purse: Traditional Block Print Bi-color Women's Wallets with Multiple Pockets and Zipper Compartments (1 pc) (B</t>
  </si>
  <si>
    <t>403-4722970-7103536/SKU:  TY-4GPW-U54J</t>
  </si>
  <si>
    <t>Thu, 4 Nov, 2021, 8:52 am IST</t>
  </si>
  <si>
    <t>407-8029342-1162714/SKU:  NV-1DWM-41VX</t>
  </si>
  <si>
    <t>Wed, 1 Sept, 2021, 11:32 am IST</t>
  </si>
  <si>
    <t>Sharad</t>
  </si>
  <si>
    <t>Bright &amp; Colorful Shantiniketan Leather Piggy Bank for Kids/Adults | Light-Weight Handcrafted Owl Shaped Coin Bank (Red)</t>
  </si>
  <si>
    <t>406-9976360-8935534/SKU:  PG-WS6J-89DG</t>
  </si>
  <si>
    <t>Sat, 20 Nov, 2021, 2:41 am IST</t>
  </si>
  <si>
    <t>406-0702616-4123501/SKU:  9W-AS6W-6O9X</t>
  </si>
  <si>
    <t>Sun, 29 Aug, 2021, 11:28 pm IST</t>
  </si>
  <si>
    <t>Mahalakshmi</t>
  </si>
  <si>
    <t>Pure 100% Leather Block Print Rectangular Jewelry Box with Mirror | Button Closure Multiple Utility Case (Shantiniketan Handicrafts) (Blue)</t>
  </si>
  <si>
    <t>408-6770537-3774707/SKU:  DN-0WDX-VYOT</t>
  </si>
  <si>
    <t>Sun, 17 Oct, 2021, 10:22 am IST</t>
  </si>
  <si>
    <t>Paromita</t>
  </si>
  <si>
    <t>₹898.00</t>
  </si>
  <si>
    <t>403-4274611-4049927/SKU:  UR-WJJ0-I3TN</t>
  </si>
  <si>
    <t>Thu, 7 Oct, 2021, 11:23 am IST</t>
  </si>
  <si>
    <t>SAHARANPUR,</t>
  </si>
  <si>
    <t>407-7598159-3965161/SKU:  S1-A92Q-JU3X</t>
  </si>
  <si>
    <t>Mon, 15 Nov, 2021, 12:29 pm IST</t>
  </si>
  <si>
    <t>chandni</t>
  </si>
  <si>
    <t>THAMARASSERY,</t>
  </si>
  <si>
    <t>403-0124463-2966723/SKU:  QD-RNE2-2FH8</t>
  </si>
  <si>
    <t>Mon, 26 Jul, 2021, 8:15 am IST</t>
  </si>
  <si>
    <t>Thanigaivel</t>
  </si>
  <si>
    <t>Colourful and Bright Peacock Shaped Piggy Coin Bank | Block Printed West Bengal's 100% Leather Handicrafts (Shantiniketan Art) | Money Bank for Kids |</t>
  </si>
  <si>
    <t>403-5745034-5441137/SKU:  3V-FKXN-C4QJ</t>
  </si>
  <si>
    <t>Fri, 20 Aug, 2021, 11:07 pm IST</t>
  </si>
  <si>
    <t>parul</t>
  </si>
  <si>
    <t>Handcrafted Women's Traditional Block Printed Handbag: 100% Pure Leather Shantiniketan Shoulder Bag | Multi Pocket with Highly Durable Leather Handles</t>
  </si>
  <si>
    <t>404-1364960-1146735/SKU:  0M-RFE6-443C</t>
  </si>
  <si>
    <t>Thu, 25 Nov, 2021, 10:09 pm IST</t>
  </si>
  <si>
    <t>swati</t>
  </si>
  <si>
    <t>171-5917046-2682765/SKU:  TQ-OE6K-9DIK</t>
  </si>
  <si>
    <t>Thu, 7 Oct, 2021, 10:04 am IST</t>
  </si>
  <si>
    <t>Anku</t>
  </si>
  <si>
    <t>408-9069501-2731541/SKU:  O9-OVS7-G9XK</t>
  </si>
  <si>
    <t>Wed, 18 Aug, 2021, 11:10 am IST</t>
  </si>
  <si>
    <t>shweta</t>
  </si>
  <si>
    <t>403-3308024-9965128/SKU:  G4-B5GQ-8V30</t>
  </si>
  <si>
    <t>Tue, 16 Nov, 2021, 9:04 am IST</t>
  </si>
  <si>
    <t>405-7861224-4380325/SKU:  2X-3C0F-KNJE</t>
  </si>
  <si>
    <t>Sat, 13 Nov, 2021, 12:48 pm IST</t>
  </si>
  <si>
    <t>Gaurang</t>
  </si>
  <si>
    <t>406-9977841-6948310/SKU:  0M-RFE6-443C</t>
  </si>
  <si>
    <t>Thu, 16 Sept, 2021, 6:59 am IST</t>
  </si>
  <si>
    <t>Pramod</t>
  </si>
  <si>
    <t>GAUTAM BUDDHA NAGAR,</t>
  </si>
  <si>
    <t>171-6267238-3345112/SKU:  DN-0WDX-VYOT</t>
  </si>
  <si>
    <t>Thu, 18 Nov, 2021, 9:55 pm IST</t>
  </si>
  <si>
    <t>₹1,347.00</t>
  </si>
  <si>
    <t>405-3304794-2671568/SKU:  D9-CVL3-8JF6</t>
  </si>
  <si>
    <t>Sat, 9 Oct, 2021, 8:46 pm IST</t>
  </si>
  <si>
    <t>Shobhit</t>
  </si>
  <si>
    <t>404-3621013-4015566/SKU:  54-D265-B74K</t>
  </si>
  <si>
    <t>Sun, 8 Aug, 2021, 7:08 am IST</t>
  </si>
  <si>
    <t>roohi</t>
  </si>
  <si>
    <t>407-9473791-2643568/SKU:  P1-LF2X-L3ZC</t>
  </si>
  <si>
    <t>Fri, 25 Feb, 2022, 12:04 am IST</t>
  </si>
  <si>
    <t>chandrima</t>
  </si>
  <si>
    <t>KATWA,</t>
  </si>
  <si>
    <t>Colourful and Bright Peacock Shaped Piggy Coin Bank | Block Printed West Bengal's 100% Leather Handicrafts (Shantiniketan Art) | Money Bank for Kids | Children's Gift Ideas (1 pc) (Red)</t>
  </si>
  <si>
    <t>171-5463316-4433940/SKU:  GP-RMI4-GJ6L</t>
  </si>
  <si>
    <t>Thu, 27 Jan, 2022, 5:31 pm IST</t>
  </si>
  <si>
    <t>Vadim</t>
  </si>
  <si>
    <t>406-8570816-2548324/SKU:  UR-WJJ0-I3TN</t>
  </si>
  <si>
    <t>Sun, 30 Jan, 2022, 10:25 am IST</t>
  </si>
  <si>
    <t>pallavi</t>
  </si>
  <si>
    <t>Set of 2 Pure 100% Leather Block Print Rectangular Jewelry Box with Mirror | Button Closure Multiple Utility Case (Shantiniketan Handicrafts)</t>
  </si>
  <si>
    <t>₹499.00</t>
  </si>
  <si>
    <t>171-1925470-1621156/SKU:  DN-0WDX-VYOT</t>
  </si>
  <si>
    <t>Tue, 25 Jan, 2022, 11:42 am IST</t>
  </si>
  <si>
    <t>Deepali</t>
  </si>
  <si>
    <t>JODHPUR,</t>
  </si>
  <si>
    <t>404-9528809-9494717/SKU:  TQ-OE6K-9DIK</t>
  </si>
  <si>
    <t>Mon, 3 Jan, 2022, 9:43 pm IST</t>
  </si>
  <si>
    <t>Dr.</t>
  </si>
  <si>
    <t>MALDA,</t>
  </si>
  <si>
    <t>404-3361026-0027538/SKU:  7K-6YIU-KO0R</t>
  </si>
  <si>
    <t>Mon, 29 Nov, 2021, 6:09 pm IST</t>
  </si>
  <si>
    <t>Sayanti</t>
  </si>
  <si>
    <t>NOIDA,</t>
  </si>
  <si>
    <t>Women's Pure Leather Jhallar Clutch Purse with Zipper Compartments | Polka Dot Block Print Ladies Wallet (Dark Green, 1 pc)</t>
  </si>
  <si>
    <t>408-1794879-4342714/SKU:  PG-WS6J-89DG</t>
  </si>
  <si>
    <t>Thu, 23 Dec, 2021, 12:02 pm IST</t>
  </si>
  <si>
    <t>Apoorva</t>
  </si>
  <si>
    <t>403-2108547-9065907/SKU:  54-D265-B74K</t>
  </si>
  <si>
    <t>Thu, 10 Feb, 2022, 11:22 pm IST</t>
  </si>
  <si>
    <t>RishuGarg</t>
  </si>
  <si>
    <t>Set of 3 Pure Leather Block Print Round Jewelry Boxes | Button Closure Multiple Utility Case (Shantiniketan Handicrafts) (Brown)</t>
  </si>
  <si>
    <t>₹475.00</t>
  </si>
  <si>
    <t>405-0789055-6741110/SKU:  W4-JQ2J-ZUF2</t>
  </si>
  <si>
    <t>Fri, 25 Feb, 2022, 8:44 pm IST</t>
  </si>
  <si>
    <t>Harshini</t>
  </si>
  <si>
    <t>SECUNDERABAD,</t>
  </si>
  <si>
    <t>100% Pure Leather Shantiniketan Clutch Purse: Traditional Block Print Bi-color Women's Wallets with Multiple Pockets and Zipper Compartments (1 pc) (Orange)</t>
  </si>
  <si>
    <t>171-4664401-7903525/SKU:  NT-6I2C-2TWX</t>
  </si>
  <si>
    <t>Sun, 26 Dec, 2021, 6:00 am IST</t>
  </si>
  <si>
    <t>Madhuparna</t>
  </si>
  <si>
    <t>Kolkata,</t>
  </si>
  <si>
    <t>Handcrafted Women's Handbag: 100% Pure Shantiniketan Leather Polka Dotted Shoulder Bag | Multi Pocket with Highly Durable Leather Handles (Black)</t>
  </si>
  <si>
    <t>₹80.24</t>
  </si>
  <si>
    <t>406-1051099-3807565/SKU:  2X-3C0F-KNJE</t>
  </si>
  <si>
    <t>Wed, 19 Jan, 2022, 7:13 pm IST</t>
  </si>
  <si>
    <t>Shakti</t>
  </si>
  <si>
    <t>408-9435263-6891514/SKU:  SB-WDQN-SDN9</t>
  </si>
  <si>
    <t>Thu, 9 Dec, 2021, 3:48 pm IST</t>
  </si>
  <si>
    <t>Sharmila</t>
  </si>
  <si>
    <t>₹146.32</t>
  </si>
  <si>
    <t>405-0868310-6684357/SKU:  X2-PMD5-PL2D</t>
  </si>
  <si>
    <t>Fri, 17 Dec, 2021, 3:57 pm IST</t>
  </si>
  <si>
    <t>Monali</t>
  </si>
  <si>
    <t>SIWAN,</t>
  </si>
  <si>
    <t>BIHAR</t>
  </si>
  <si>
    <t>Bright and Colorful Handmade Shantiniketan Leather Ganesh Ji Piggy Coin Bank for Kids/Adults | Home Décor Handicrafts (Yellow)</t>
  </si>
  <si>
    <t>407-2925312-1225952/SKU:  54-D265-B74K</t>
  </si>
  <si>
    <t>Wed, 8 Dec, 2021, 9:22 pm IST</t>
  </si>
  <si>
    <t>anjali</t>
  </si>
  <si>
    <t>405-0209265-6273962/SKU:  V6-KQJX-XGP2</t>
  </si>
  <si>
    <t>Sun, 23 Jan, 2022, 9:37 am IST</t>
  </si>
  <si>
    <t>Gargi</t>
  </si>
  <si>
    <t>Women's Pure Leather Jhallar Clutch Purse with Zipper Compartments | Motif Block Print Ladies Wallet (Blue, 1 pc)</t>
  </si>
  <si>
    <t>403-0102354-2668323/SKU:  2X-3C0F-KNJE</t>
  </si>
  <si>
    <t>Sun, 30 Jan, 2022, 2:42 am IST</t>
  </si>
  <si>
    <t>Jeevan</t>
  </si>
  <si>
    <t>407-3924859-8788324/SKU:  SB-WDQN-SDN9</t>
  </si>
  <si>
    <t>Mon, 6 Dec, 2021, 4:22 pm IST</t>
  </si>
  <si>
    <t>kritika</t>
  </si>
  <si>
    <t>NAVI MUMBAI,</t>
  </si>
  <si>
    <t>402-6563725-6606725/SKU:  SB-WDQN-SDN9</t>
  </si>
  <si>
    <t>Tue, 21 Dec, 2021, 4:11 pm IST</t>
  </si>
  <si>
    <t>Mitra</t>
  </si>
  <si>
    <t>₹3,897.00</t>
  </si>
  <si>
    <t>₹133.34</t>
  </si>
  <si>
    <t>408-3173592-1224340/SKU:  DN-0WDX-VYOT</t>
  </si>
  <si>
    <t>Thu, 9 Dec, 2021, 1:22 pm IST</t>
  </si>
  <si>
    <t>406-6970801-9059504/SKU:  CR-6E69-UXFW</t>
  </si>
  <si>
    <t>Wed, 1 Dec, 2021, 7:12 pm IST</t>
  </si>
  <si>
    <t>Rebecca</t>
  </si>
  <si>
    <t>Bardez,</t>
  </si>
  <si>
    <t>407-7313002-2067527/SKU:  4H-Y62P-R483</t>
  </si>
  <si>
    <t>Fri, 4 Feb, 2022, 11:44 pm IST</t>
  </si>
  <si>
    <t>pavithra</t>
  </si>
  <si>
    <t>chennai,</t>
  </si>
  <si>
    <t>Stylish and Sleek Multiple Pockets 100% Leather Shoulder Bag | Contemporary Indian Leather Handicrafts for Women (Black)</t>
  </si>
  <si>
    <t>₹1,499.00</t>
  </si>
  <si>
    <t>402-9977250-1302757/SKU:  SB-WDQN-SDN9</t>
  </si>
  <si>
    <t>Tue, 21 Dec, 2021, 4:15 pm IST</t>
  </si>
  <si>
    <t>₹241.90</t>
  </si>
  <si>
    <t>404-7450458-9882702/SKU:  4V-I7XD-JQVR</t>
  </si>
  <si>
    <t>Mon, 6 Dec, 2021, 11:29 pm IST</t>
  </si>
  <si>
    <t>Thane District,</t>
  </si>
  <si>
    <t>Bright and Colorful Shantiniketan Leather Elephant Piggy Coin Bank for Kids/Adults | Light-Weight Handcrafted Elephant Shaped Money Bank (Black, Small</t>
  </si>
  <si>
    <t>402-4007700-9289906/SKU:  8V-OQ14-I63T</t>
  </si>
  <si>
    <t>Mon, 13 Dec, 2021, 1:03 pm IST</t>
  </si>
  <si>
    <t>Valli</t>
  </si>
  <si>
    <t>Bright and Colorful Shantiniketan Leather Elephant Piggy Coin Bank for Kids/Adults | Light-Weight Handcrafted Elephant Shaped Money Bank (Yellow, Larg</t>
  </si>
  <si>
    <t>408-9442756-9477100/SKU:  CR-6E69-UXFW</t>
  </si>
  <si>
    <t>Wed, 2 Feb, 2022, 11:58 am IST</t>
  </si>
  <si>
    <t>amit</t>
  </si>
  <si>
    <t>INDORE,</t>
  </si>
  <si>
    <t>MADHYA Pradesh</t>
  </si>
  <si>
    <t>403-7552858-2817166/SKU:  W4-JQ2J-ZUF2</t>
  </si>
  <si>
    <t>Sat, 4 Dec, 2021, 2:28 pm IST</t>
  </si>
  <si>
    <t>Anastasiia</t>
  </si>
  <si>
    <t>Visakhapatnam,</t>
  </si>
  <si>
    <t>404-9326436-3517161/SKU:  4V-I7XD-JQVR</t>
  </si>
  <si>
    <t>Wed, 29 Dec, 2021, 1:03 pm IST</t>
  </si>
  <si>
    <t>Santhosh</t>
  </si>
  <si>
    <t>405-8264291-1183552/SKU:  94-TSV3-EIW6</t>
  </si>
  <si>
    <t>Tue, 11 Jan, 2022, 1:46 pm IST</t>
  </si>
  <si>
    <t>403-9089686-7304307/SKU:  ST-27BR-VEMQ</t>
  </si>
  <si>
    <t>Mon, 6 Dec, 2021, 10:25 pm IST</t>
  </si>
  <si>
    <t>J</t>
  </si>
  <si>
    <t>Stunning Women's Finished Leather Handbag | Sleek and Elegant Party Bag with Glamorous Steel Rings and Multiple Pockets (Pink)</t>
  </si>
  <si>
    <t>₹899.00</t>
  </si>
  <si>
    <t>403-3882329-3552343/SKU:  3F-4R9N-Z8NJ</t>
  </si>
  <si>
    <t>Thu, 20 Jan, 2022, 11:49 am IST</t>
  </si>
  <si>
    <t>Set of 3 Pure Leather Block Print Round Jewelry Boxes | Button Closure Multiple Utility Case (Shantiniketan Handicrafts) (Yellow)</t>
  </si>
  <si>
    <t>407-4026447-7131527/SKU:  NV-1DWM-41VX</t>
  </si>
  <si>
    <t>Sat, 4 Dec, 2021, 10:32 pm IST</t>
  </si>
  <si>
    <t>171-5230421-3237921/SKU:  DN-0WDX-VYOT</t>
  </si>
  <si>
    <t>Wed, 8 Dec, 2021, 12:15 am IST</t>
  </si>
  <si>
    <t>403-2445664-7853913/SKU:  AY-Z7BT-BMVM</t>
  </si>
  <si>
    <t>Wed, 1 Dec, 2021, 12:58 pm IST</t>
  </si>
  <si>
    <t>vvijayakakshmi</t>
  </si>
  <si>
    <t>407-8892478-3863557/SKU:  NN-AGEZ-5DUM</t>
  </si>
  <si>
    <t>Mon, 14 Feb, 2022, 7:12 pm IST</t>
  </si>
  <si>
    <t>Tapan</t>
  </si>
  <si>
    <t>GHAZIABAD,</t>
  </si>
  <si>
    <t>171-3919731-3769907/SKU:  DN-0WDX-VYOT</t>
  </si>
  <si>
    <t>Tue, 25 Jan, 2022, 11:32 am IST</t>
  </si>
  <si>
    <t>171-3733329-6916359/SKU:  DN-0WDX-VYOT</t>
  </si>
  <si>
    <t>Fri, 10 Dec, 2021, 5:53 pm IST</t>
  </si>
  <si>
    <t>Shahin</t>
  </si>
  <si>
    <t>171-7361479-0297146/SKU:  DN-0WDX-VYOT</t>
  </si>
  <si>
    <t>Fri, 10 Dec, 2021, 11:38 am IST</t>
  </si>
  <si>
    <t>Amol</t>
  </si>
  <si>
    <t>₹1,796.00</t>
  </si>
  <si>
    <t>408-9200041-8517139/SKU:  CR-6E69-UXFW</t>
  </si>
  <si>
    <t>Sun, 2 Jan, 2022, 5:51 pm IST</t>
  </si>
  <si>
    <t>ROHIT</t>
  </si>
  <si>
    <t>408-3276798-6731502/SKU:  NN-AGEZ-5DUM</t>
  </si>
  <si>
    <t>Tue, 30 Nov, 2021, 7:49 pm IST</t>
  </si>
  <si>
    <t>Kumar</t>
  </si>
  <si>
    <t>405-7588425-0136360/SKU:  NV-1DWM-41VX</t>
  </si>
  <si>
    <t>Sat, 4 Dec, 2021, 12:43 am IST</t>
  </si>
  <si>
    <t>406-6034782-6293117/SKU:  W4-JQ2J-ZUF2</t>
  </si>
  <si>
    <t>Fri, 31 Dec, 2021, 9:55 pm IST</t>
  </si>
  <si>
    <t>NANDINI</t>
  </si>
  <si>
    <t>403-1376026-4537157/SKU:  5B-NW9K-L3AO</t>
  </si>
  <si>
    <t>Sun, 30 Jan, 2022, 7:13 pm IST</t>
  </si>
  <si>
    <t>ONGC</t>
  </si>
  <si>
    <t>VADODARA,</t>
  </si>
  <si>
    <t>Bright and Colorful Shantiniketan Leather Elephant Piggy Coin Bank for Kids/Adults | Light-Weight Handcrafted Elephant Shaped Money Bank (Red, Small)</t>
  </si>
  <si>
    <t>402-3108828-3083537/SKU:  DN-0WDX-VYOT</t>
  </si>
  <si>
    <t>Wed, 29 Dec, 2021, 8:44 am IST</t>
  </si>
  <si>
    <t>RAJAT</t>
  </si>
  <si>
    <t>MOHALI,</t>
  </si>
  <si>
    <t>171-5110229-2797921/SKU:  3F-4R9N-Z8NJ</t>
  </si>
  <si>
    <t>Sun, 16 Jan, 2022, 5:23 pm IST</t>
  </si>
  <si>
    <t>ria</t>
  </si>
  <si>
    <t>171-1659664-7877932/SKU:  CR-6E69-UXFW</t>
  </si>
  <si>
    <t>Wed, 23 Feb, 2022, 9:29 pm IST</t>
  </si>
  <si>
    <t>Saba</t>
  </si>
  <si>
    <t>AMROHA,</t>
  </si>
  <si>
    <t>404-5325305-3342738/SKU:  5B-NW9K-L3AO</t>
  </si>
  <si>
    <t>Wed, 9 Feb, 2022, 7:17 pm IST</t>
  </si>
  <si>
    <t>Poonam</t>
  </si>
  <si>
    <t>408-4117801-6732368/SKU:  PG-WS6J-89DG</t>
  </si>
  <si>
    <t>Thu, 13 Jan, 2022, 7:35 pm IST</t>
  </si>
  <si>
    <t>VAISHALI</t>
  </si>
  <si>
    <t>LUCKNOW,</t>
  </si>
  <si>
    <t>405-0409316-6263510/SKU:  3F-4R9N-Z8NJ</t>
  </si>
  <si>
    <t>Mon, 20 Dec, 2021, 8:29 pm IST</t>
  </si>
  <si>
    <t>Faruk</t>
  </si>
  <si>
    <t>BURDWAN,</t>
  </si>
  <si>
    <t>407-0369001-6370762/SKU:  G4-B5GQ-8V30</t>
  </si>
  <si>
    <t>Sun, 9 Jan, 2022, 12:28 am IST</t>
  </si>
  <si>
    <t>402-1369108-5988348/SKU:  DN-0WDX-VYOT</t>
  </si>
  <si>
    <t>Thu, 9 Dec, 2021, 11:29 am IST</t>
  </si>
  <si>
    <t>Mariatta</t>
  </si>
  <si>
    <t>Kodambakkam, Chennai,</t>
  </si>
  <si>
    <t>405-7352232-5348320/SKU:  DN-0WDX-VYOT</t>
  </si>
  <si>
    <t>Sun, 19 Dec, 2021, 7:41 am IST</t>
  </si>
  <si>
    <t>DIVYA</t>
  </si>
  <si>
    <t>171-8930811-8770760/SKU:  4V-I7XD-JQVR</t>
  </si>
  <si>
    <t>Mon, 21 Feb, 2022, 7:52 pm IST</t>
  </si>
  <si>
    <t>Shishir</t>
  </si>
  <si>
    <t>ALLAHABAD,</t>
  </si>
  <si>
    <t>404-5892855-1521926/SKU:  V6-VUWR-856W</t>
  </si>
  <si>
    <t>Wed, 15 Dec, 2021, 11:11 am IST</t>
  </si>
  <si>
    <t>veena</t>
  </si>
  <si>
    <t>Bright &amp; Colorful Shantiniketan Leather Piggy Bank for Kids/Adults | Light-Weight Handcrafted Owl Shaped Coin Bank (Black)</t>
  </si>
  <si>
    <t>403-0543607-1044310/SKU:  CR-6E69-UXFW</t>
  </si>
  <si>
    <t>Tue, 1 Feb, 2022, 6:45 am IST</t>
  </si>
  <si>
    <t>Gita</t>
  </si>
  <si>
    <t>171-4338001-7654754/SKU:  U1-8YOK-510E</t>
  </si>
  <si>
    <t>Sun, 9 Jan, 2022, 9:33 pm IST</t>
  </si>
  <si>
    <t>srisoma</t>
  </si>
  <si>
    <t>408-5721047-6522728/SKU:  DN-0WDX-VYOT</t>
  </si>
  <si>
    <t>Sun, 12 Dec, 2021, 7:09 pm IST</t>
  </si>
  <si>
    <t>Ashna</t>
  </si>
  <si>
    <t>402-5940762-2914747/SKU:  0M-RFE6-443C</t>
  </si>
  <si>
    <t>Sun, 2 Jan, 2022, 3:01 pm IST</t>
  </si>
  <si>
    <t>Swathi</t>
  </si>
  <si>
    <t>Set of 3 Pure Leather Block Print Round Jewelry Boxes | Button Closure Multiple Utility Case (Shantiniketan Handicrafts) (Green)</t>
  </si>
  <si>
    <t>407-6814126-3628337/SKU:  S1-A92Q-JU3X</t>
  </si>
  <si>
    <t>Wed, 8 Dec, 2021, 11:54 pm IST</t>
  </si>
  <si>
    <t>Aarti</t>
  </si>
  <si>
    <t>BILIMORA,</t>
  </si>
  <si>
    <t>171-3007462-1281169/SKU:  78-ZYA1-UMZH</t>
  </si>
  <si>
    <t>Thu, 17 Feb, 2022, 9:14 pm IST</t>
  </si>
  <si>
    <t>Captain</t>
  </si>
  <si>
    <t>Bright and Colorful Horse Shaped Piggy Coin Bank | Block Printed West Bengal's 100% Leather Handicrafts (Shantiniketan Art) | Money Bank for Kids | Ch</t>
  </si>
  <si>
    <t>403-8215280-0912306/SKU:  CR-6E69-UXFW</t>
  </si>
  <si>
    <t>Sun, 30 Jan, 2022, 1:37 pm IST</t>
  </si>
  <si>
    <t>402-2278272-1998728/SKU:  DN-0WDX-VYOT</t>
  </si>
  <si>
    <t>Fri, 10 Dec, 2021, 4:15 pm IST</t>
  </si>
  <si>
    <t>Dalreen</t>
  </si>
  <si>
    <t>405-3911719-8266724/SKU:  DN-0WDX-VYOT</t>
  </si>
  <si>
    <t>Wed, 1 Dec, 2021, 6:53 pm IST</t>
  </si>
  <si>
    <t>ANIL</t>
  </si>
  <si>
    <t>KANPUR,</t>
  </si>
  <si>
    <t>406-5755913-6641938/SKU:  WR-ANCX-U28C</t>
  </si>
  <si>
    <t>Thu, 17 Feb, 2022, 8:47 am IST</t>
  </si>
  <si>
    <t>Shikha</t>
  </si>
  <si>
    <t>171-7565385-5722750/SKU:  2X-3C0F-KNJE</t>
  </si>
  <si>
    <t>Thu, 20 Jan, 2022, 10:57 am IST</t>
  </si>
  <si>
    <t>402-8044719-8889119/SKU:  3F-4R9N-Z8NJ</t>
  </si>
  <si>
    <t>Sat, 4 Dec, 2021, 10:28 pm IST</t>
  </si>
  <si>
    <t>Andhra Pradesh</t>
  </si>
  <si>
    <t>402-1808225-2809140/SKU:  S1-A92Q-JU3X</t>
  </si>
  <si>
    <t>Sat, 25 Dec, 2021, 4:03 pm IST</t>
  </si>
  <si>
    <t>User</t>
  </si>
  <si>
    <t>Solan,</t>
  </si>
  <si>
    <t>Himachal Pradesh</t>
  </si>
  <si>
    <t>171-2829978-1258758/SKU:  DN-0WDX-VYOT</t>
  </si>
  <si>
    <t>Mon, 13 Dec, 2021, 11:30 am IST</t>
  </si>
  <si>
    <t>402-3045457-5360311/SKU:  SB-WDQN-SDN9</t>
  </si>
  <si>
    <t>Wed, 1 Dec, 2021, 12:18 pm IST</t>
  </si>
  <si>
    <t>Sharmistha</t>
  </si>
  <si>
    <t>DEHRADUN,</t>
  </si>
  <si>
    <t>UTTARAKHAND</t>
  </si>
  <si>
    <t>408-2260162-8323567/SKU:  SB-WDQN-SDN9</t>
  </si>
  <si>
    <t>Thu, 9 Dec, 2021, 6:55 pm IST</t>
  </si>
  <si>
    <t>shashank</t>
  </si>
  <si>
    <t>Durg,</t>
  </si>
  <si>
    <t>₹105.02</t>
  </si>
  <si>
    <t>403-5664951-8941100/SKU:  N8-YFZF-P74I</t>
  </si>
  <si>
    <t>Wed, 23 Feb, 2022, 12:43 am IST</t>
  </si>
  <si>
    <t>Jayeta</t>
  </si>
  <si>
    <t>Stylish and Sleek Multiple Pockets 100 Percent Leather Shoulder Bag Contemporary Indian Leather Handicrafts for Women (Yellow) (BL335)</t>
  </si>
  <si>
    <t>402-4845680-8041921/SKU:  2X-3C0F-KNJE</t>
  </si>
  <si>
    <t>Sun, 26 Dec, 2021, 6:21 pm IST</t>
  </si>
  <si>
    <t>Varun</t>
  </si>
  <si>
    <t>405</t>
  </si>
  <si>
    <t>404</t>
  </si>
  <si>
    <t>171</t>
  </si>
  <si>
    <t>402</t>
  </si>
  <si>
    <t>406</t>
  </si>
  <si>
    <t>403</t>
  </si>
  <si>
    <t>408</t>
  </si>
  <si>
    <t>407</t>
  </si>
  <si>
    <t>Order ID</t>
  </si>
  <si>
    <t>Processed By</t>
  </si>
  <si>
    <t>B</t>
  </si>
  <si>
    <t>C</t>
  </si>
  <si>
    <t>D</t>
  </si>
  <si>
    <t>E</t>
  </si>
  <si>
    <t>F</t>
  </si>
  <si>
    <t>G</t>
  </si>
  <si>
    <t>H</t>
  </si>
  <si>
    <t>I</t>
  </si>
  <si>
    <t>L</t>
  </si>
  <si>
    <t>M</t>
  </si>
  <si>
    <t>N</t>
  </si>
  <si>
    <t>O</t>
  </si>
  <si>
    <t>P</t>
  </si>
  <si>
    <t>Q</t>
  </si>
  <si>
    <t>R</t>
  </si>
  <si>
    <t>S</t>
  </si>
  <si>
    <t>T</t>
  </si>
  <si>
    <t>U</t>
  </si>
  <si>
    <t>V</t>
  </si>
  <si>
    <t>W</t>
  </si>
  <si>
    <t>X</t>
  </si>
  <si>
    <t>Y</t>
  </si>
  <si>
    <t>Z</t>
  </si>
  <si>
    <t>AA</t>
  </si>
  <si>
    <t>AB</t>
  </si>
  <si>
    <t>172</t>
  </si>
  <si>
    <t>173</t>
  </si>
  <si>
    <t>174</t>
  </si>
  <si>
    <t>175</t>
  </si>
  <si>
    <t>176</t>
  </si>
  <si>
    <t>177</t>
  </si>
  <si>
    <t>178</t>
  </si>
  <si>
    <t>179</t>
  </si>
  <si>
    <t>180</t>
  </si>
  <si>
    <t>409</t>
  </si>
  <si>
    <t>410</t>
  </si>
  <si>
    <t>411</t>
  </si>
  <si>
    <t>412</t>
  </si>
  <si>
    <t>413</t>
  </si>
  <si>
    <t>414</t>
  </si>
  <si>
    <t>415</t>
  </si>
  <si>
    <t>416</t>
  </si>
  <si>
    <t>417</t>
  </si>
  <si>
    <t>418</t>
  </si>
  <si>
    <t>419</t>
  </si>
  <si>
    <t>Rajasthan</t>
  </si>
  <si>
    <t>Northern</t>
  </si>
  <si>
    <t>2 (S2)</t>
  </si>
  <si>
    <t>Madhya Pradesh</t>
  </si>
  <si>
    <t>Central</t>
  </si>
  <si>
    <t>3 (S3)</t>
  </si>
  <si>
    <t>Western</t>
  </si>
  <si>
    <t>4 (S4)</t>
  </si>
  <si>
    <t>Uttar Pradesh</t>
  </si>
  <si>
    <t>5 (S5)</t>
  </si>
  <si>
    <t>Gujarat</t>
  </si>
  <si>
    <t>6 (S6)</t>
  </si>
  <si>
    <t>Karnataka</t>
  </si>
  <si>
    <t>Southern</t>
  </si>
  <si>
    <t>7 (S7)</t>
  </si>
  <si>
    <t>8 (S8)</t>
  </si>
  <si>
    <t>Eastern</t>
  </si>
  <si>
    <t>9 (S9)</t>
  </si>
  <si>
    <t>Chhattisgarh</t>
  </si>
  <si>
    <t>10 (S10)</t>
  </si>
  <si>
    <t>Tamil Nadu</t>
  </si>
  <si>
    <t>11 (S11)</t>
  </si>
  <si>
    <t>Telangana</t>
  </si>
  <si>
    <t>12 (S12)</t>
  </si>
  <si>
    <t>Bihar</t>
  </si>
  <si>
    <t>13 (S13)</t>
  </si>
  <si>
    <t>West Bengal</t>
  </si>
  <si>
    <t>14 (S14)</t>
  </si>
  <si>
    <t>Arunachal Pradesh</t>
  </si>
  <si>
    <t>Northeastern</t>
  </si>
  <si>
    <t>15 (S15)</t>
  </si>
  <si>
    <t>Jharkhand</t>
  </si>
  <si>
    <t>16 (S16)</t>
  </si>
  <si>
    <t>Assam</t>
  </si>
  <si>
    <t>17 (UT1)</t>
  </si>
  <si>
    <t>Ladakh</t>
  </si>
  <si>
    <t>18 (S17)</t>
  </si>
  <si>
    <t>19 (S18)</t>
  </si>
  <si>
    <t>Uttarakhand</t>
  </si>
  <si>
    <t>20 (S19)</t>
  </si>
  <si>
    <t>Punjab</t>
  </si>
  <si>
    <t>21 (S20)</t>
  </si>
  <si>
    <t>Haryana</t>
  </si>
  <si>
    <t>22 (UT2)</t>
  </si>
  <si>
    <t>Jammu and Kashmir</t>
  </si>
  <si>
    <t>23 (S21)</t>
  </si>
  <si>
    <t>Kerala</t>
  </si>
  <si>
    <t>24 (S22)</t>
  </si>
  <si>
    <t>Meghalaya</t>
  </si>
  <si>
    <t>25 (S23)</t>
  </si>
  <si>
    <t>Manipur</t>
  </si>
  <si>
    <t>26 (S24)</t>
  </si>
  <si>
    <t>Mizoram</t>
  </si>
  <si>
    <t>27 (S25)</t>
  </si>
  <si>
    <t>Nagaland</t>
  </si>
  <si>
    <t>28 (S26)</t>
  </si>
  <si>
    <t>Tripura</t>
  </si>
  <si>
    <t>29 (UT3)</t>
  </si>
  <si>
    <t>Andaman and Nicobar Islands</t>
  </si>
  <si>
    <t>Bay of Bengal</t>
  </si>
  <si>
    <t>30 (S27)</t>
  </si>
  <si>
    <t>Sikkim</t>
  </si>
  <si>
    <t>31 (S28)</t>
  </si>
  <si>
    <t>Goa</t>
  </si>
  <si>
    <t>32 (UT4)</t>
  </si>
  <si>
    <t>Delhi</t>
  </si>
  <si>
    <t>33 (UT5)</t>
  </si>
  <si>
    <t>Dadra and Nagar Haveli and Daman and Diu</t>
  </si>
  <si>
    <t>34 (UT6)</t>
  </si>
  <si>
    <t>Puducherry</t>
  </si>
  <si>
    <t>35 (UT7)</t>
  </si>
  <si>
    <t>Chandigarh</t>
  </si>
  <si>
    <t>36 (UT8)</t>
  </si>
  <si>
    <t>Lakshadweep</t>
  </si>
  <si>
    <t>Arabian Sea</t>
  </si>
  <si>
    <t>Region</t>
  </si>
  <si>
    <t>State</t>
  </si>
  <si>
    <t>Rank</t>
  </si>
  <si>
    <t>Area (km2)</t>
  </si>
  <si>
    <t>1 (S2)</t>
  </si>
  <si>
    <t>TASK: Explore the data to come up a report (with visuals) about that will answer the following:</t>
  </si>
  <si>
    <t>A. Do we have stable transaction trend?</t>
  </si>
  <si>
    <t>B. What is the distribution of the order status?</t>
  </si>
  <si>
    <t>C. Can you tell something on the shipping fee? Do you think shipping fee affects the number of orders?</t>
  </si>
  <si>
    <t>CLEANING:</t>
  </si>
  <si>
    <t>1.Clean the Date to be in the correct Date Format and convert some texts to numbers for analysis.</t>
  </si>
  <si>
    <t>2. You may also include Regions in your analysis. Lookup Regions field is from the Reference table tab.</t>
  </si>
  <si>
    <t>Sun</t>
  </si>
  <si>
    <t xml:space="preserve"> 18 Jul</t>
  </si>
  <si>
    <t xml:space="preserve"> 10:38 pm IST</t>
  </si>
  <si>
    <t>Tue</t>
  </si>
  <si>
    <t xml:space="preserve"> 19 Oct</t>
  </si>
  <si>
    <t xml:space="preserve"> 6:05 pm IST</t>
  </si>
  <si>
    <t xml:space="preserve"> 28 Nov</t>
  </si>
  <si>
    <t xml:space="preserve"> 10:20 pm IST</t>
  </si>
  <si>
    <t>Wed</t>
  </si>
  <si>
    <t xml:space="preserve"> 28 Jul</t>
  </si>
  <si>
    <t xml:space="preserve"> 4:06 am IST</t>
  </si>
  <si>
    <t xml:space="preserve"> 28 Sept</t>
  </si>
  <si>
    <t xml:space="preserve"> 2:50 pm IST</t>
  </si>
  <si>
    <t>Thu</t>
  </si>
  <si>
    <t xml:space="preserve"> 17 Jun</t>
  </si>
  <si>
    <t xml:space="preserve"> 9:12 pm IST</t>
  </si>
  <si>
    <t xml:space="preserve"> 12 Aug</t>
  </si>
  <si>
    <t xml:space="preserve"> 8:03 pm IST</t>
  </si>
  <si>
    <t xml:space="preserve"> 29 Sept</t>
  </si>
  <si>
    <t xml:space="preserve"> 2:55 pm IST</t>
  </si>
  <si>
    <t>Sat</t>
  </si>
  <si>
    <t xml:space="preserve"> 13 Nov</t>
  </si>
  <si>
    <t xml:space="preserve"> 7:37 pm IST</t>
  </si>
  <si>
    <t>Mon</t>
  </si>
  <si>
    <t xml:space="preserve"> 9 Aug</t>
  </si>
  <si>
    <t xml:space="preserve"> 4:47 pm IST</t>
  </si>
  <si>
    <t xml:space="preserve"> 4 Sept</t>
  </si>
  <si>
    <t xml:space="preserve"> 11:53 am IST</t>
  </si>
  <si>
    <t xml:space="preserve"> 16 Nov</t>
  </si>
  <si>
    <t xml:space="preserve"> 7:43 am IST</t>
  </si>
  <si>
    <t xml:space="preserve"> 16 Oct</t>
  </si>
  <si>
    <t xml:space="preserve"> 10:11 am IST</t>
  </si>
  <si>
    <t xml:space="preserve"> 4 Oct</t>
  </si>
  <si>
    <t xml:space="preserve"> 10:05 am IST</t>
  </si>
  <si>
    <t xml:space="preserve"> 14 Oct</t>
  </si>
  <si>
    <t xml:space="preserve"> 11:14 pm IST</t>
  </si>
  <si>
    <t xml:space="preserve"> 5 Sept</t>
  </si>
  <si>
    <t xml:space="preserve"> 9:10 am IST</t>
  </si>
  <si>
    <t xml:space="preserve"> 25 Aug</t>
  </si>
  <si>
    <t xml:space="preserve"> 7:48 am IST</t>
  </si>
  <si>
    <t xml:space="preserve"> 27 Nov</t>
  </si>
  <si>
    <t xml:space="preserve"> 12:46 pm IST</t>
  </si>
  <si>
    <t xml:space="preserve"> 21 Nov</t>
  </si>
  <si>
    <t xml:space="preserve"> 1:08 pm IST</t>
  </si>
  <si>
    <t>Fri</t>
  </si>
  <si>
    <t xml:space="preserve"> 1 Oct</t>
  </si>
  <si>
    <t xml:space="preserve"> 11:34 pm IST</t>
  </si>
  <si>
    <t xml:space="preserve"> 10 Sept</t>
  </si>
  <si>
    <t xml:space="preserve"> 8:36 pm IST</t>
  </si>
  <si>
    <t xml:space="preserve"> 10 Nov</t>
  </si>
  <si>
    <t xml:space="preserve"> 9:07 am IST</t>
  </si>
  <si>
    <t xml:space="preserve"> 26 Nov</t>
  </si>
  <si>
    <t xml:space="preserve"> 7:22 pm IST</t>
  </si>
  <si>
    <t xml:space="preserve"> 20 Oct</t>
  </si>
  <si>
    <t xml:space="preserve"> 10:15 pm IST</t>
  </si>
  <si>
    <t xml:space="preserve"> 25 Jun</t>
  </si>
  <si>
    <t xml:space="preserve"> 6 Sept</t>
  </si>
  <si>
    <t xml:space="preserve"> 22 Jul</t>
  </si>
  <si>
    <t xml:space="preserve"> 9:32 am IST</t>
  </si>
  <si>
    <t xml:space="preserve"> 29 Oct</t>
  </si>
  <si>
    <t xml:space="preserve"> 6:58 am IST</t>
  </si>
  <si>
    <t xml:space="preserve"> 20 Sept</t>
  </si>
  <si>
    <t xml:space="preserve"> 6:41 pm IST</t>
  </si>
  <si>
    <t xml:space="preserve"> 4 Aug</t>
  </si>
  <si>
    <t xml:space="preserve"> 8:16 pm IST</t>
  </si>
  <si>
    <t xml:space="preserve"> 11 Oct</t>
  </si>
  <si>
    <t xml:space="preserve"> 9:30 am IST</t>
  </si>
  <si>
    <t xml:space="preserve"> 9:51 am IST</t>
  </si>
  <si>
    <t xml:space="preserve"> 2:19 pm IST</t>
  </si>
  <si>
    <t xml:space="preserve"> 18 Sept</t>
  </si>
  <si>
    <t xml:space="preserve"> 8:06 am IST</t>
  </si>
  <si>
    <t xml:space="preserve"> 28 Oct</t>
  </si>
  <si>
    <t xml:space="preserve"> 3:54 pm IST</t>
  </si>
  <si>
    <t xml:space="preserve"> 7 Sept</t>
  </si>
  <si>
    <t xml:space="preserve"> 7:11 am IST</t>
  </si>
  <si>
    <t xml:space="preserve"> 2 Sept</t>
  </si>
  <si>
    <t xml:space="preserve"> 2:35 pm IST</t>
  </si>
  <si>
    <t xml:space="preserve"> 5:03 pm IST</t>
  </si>
  <si>
    <t xml:space="preserve"> 1 Nov</t>
  </si>
  <si>
    <t xml:space="preserve"> 11:33 am IST</t>
  </si>
  <si>
    <t xml:space="preserve"> 3:15 pm IST</t>
  </si>
  <si>
    <t xml:space="preserve"> 2:18 pm IST</t>
  </si>
  <si>
    <t xml:space="preserve"> 1:10 am IST</t>
  </si>
  <si>
    <t xml:space="preserve"> 31 Oct</t>
  </si>
  <si>
    <t xml:space="preserve"> 11:38 am IST</t>
  </si>
  <si>
    <t xml:space="preserve"> 6 Aug</t>
  </si>
  <si>
    <t xml:space="preserve"> 9:16 am IST</t>
  </si>
  <si>
    <t xml:space="preserve"> 11:28 pm IST</t>
  </si>
  <si>
    <t xml:space="preserve"> 13 Aug</t>
  </si>
  <si>
    <t xml:space="preserve"> 12:02 pm IST</t>
  </si>
  <si>
    <t xml:space="preserve"> 5 Oct</t>
  </si>
  <si>
    <t xml:space="preserve"> 8:53 pm IST</t>
  </si>
  <si>
    <t xml:space="preserve"> 16 Aug</t>
  </si>
  <si>
    <t xml:space="preserve"> 9:27 pm IST</t>
  </si>
  <si>
    <t xml:space="preserve"> 12:22 am IST</t>
  </si>
  <si>
    <t xml:space="preserve"> 24 Aug</t>
  </si>
  <si>
    <t xml:space="preserve"> 5:18 pm IST</t>
  </si>
  <si>
    <t xml:space="preserve"> 16 Jun</t>
  </si>
  <si>
    <t xml:space="preserve"> 22 Oct</t>
  </si>
  <si>
    <t xml:space="preserve"> 2:57 pm IST</t>
  </si>
  <si>
    <t xml:space="preserve"> 26 Oct</t>
  </si>
  <si>
    <t xml:space="preserve"> 9:59 am IST</t>
  </si>
  <si>
    <t xml:space="preserve"> 15 Oct</t>
  </si>
  <si>
    <t xml:space="preserve"> 8:27 pm IST</t>
  </si>
  <si>
    <t xml:space="preserve"> 10:35 pm IST</t>
  </si>
  <si>
    <t xml:space="preserve"> 4 Nov</t>
  </si>
  <si>
    <t xml:space="preserve"> 7:38 am IST</t>
  </si>
  <si>
    <t xml:space="preserve"> 11 Nov</t>
  </si>
  <si>
    <t xml:space="preserve"> 6:16 am IST</t>
  </si>
  <si>
    <t xml:space="preserve"> 4:27 pm IST</t>
  </si>
  <si>
    <t xml:space="preserve"> 13 Jun</t>
  </si>
  <si>
    <t xml:space="preserve"> 7:08 pm IST</t>
  </si>
  <si>
    <t xml:space="preserve"> 29 Nov</t>
  </si>
  <si>
    <t xml:space="preserve"> 10:34 am IST</t>
  </si>
  <si>
    <t xml:space="preserve"> 10:32 am IST</t>
  </si>
  <si>
    <t xml:space="preserve"> 28 Jun</t>
  </si>
  <si>
    <t xml:space="preserve"> 5:15 pm IST</t>
  </si>
  <si>
    <t xml:space="preserve"> 9 Nov</t>
  </si>
  <si>
    <t xml:space="preserve"> 11:23 pm IST</t>
  </si>
  <si>
    <t xml:space="preserve"> 7 Nov</t>
  </si>
  <si>
    <t xml:space="preserve"> 6:58 pm IST</t>
  </si>
  <si>
    <t xml:space="preserve"> 11:35 pm IST</t>
  </si>
  <si>
    <t xml:space="preserve"> 9:24 pm IST</t>
  </si>
  <si>
    <t xml:space="preserve"> 23 Jun</t>
  </si>
  <si>
    <t xml:space="preserve"> 6:09 am IST</t>
  </si>
  <si>
    <t xml:space="preserve"> 19 Sept</t>
  </si>
  <si>
    <t xml:space="preserve"> 11:57 am IST</t>
  </si>
  <si>
    <t xml:space="preserve"> 10 Oct</t>
  </si>
  <si>
    <t xml:space="preserve"> 11:02 pm IST</t>
  </si>
  <si>
    <t xml:space="preserve"> 1:37 pm IST</t>
  </si>
  <si>
    <t xml:space="preserve"> 29 Jul</t>
  </si>
  <si>
    <t xml:space="preserve"> 6:04 pm IST</t>
  </si>
  <si>
    <t xml:space="preserve"> 21 Jul</t>
  </si>
  <si>
    <t xml:space="preserve"> 7:40 pm IST</t>
  </si>
  <si>
    <t xml:space="preserve"> 12 Nov</t>
  </si>
  <si>
    <t xml:space="preserve"> 7:10 pm IST</t>
  </si>
  <si>
    <t xml:space="preserve"> 9:28 pm IST</t>
  </si>
  <si>
    <t xml:space="preserve"> 13 Jul</t>
  </si>
  <si>
    <t xml:space="preserve"> 12:04 pm IST</t>
  </si>
  <si>
    <t xml:space="preserve"> 7:52 pm IST</t>
  </si>
  <si>
    <t xml:space="preserve"> 23 Sept</t>
  </si>
  <si>
    <t xml:space="preserve"> 3:19 pm IST</t>
  </si>
  <si>
    <t xml:space="preserve"> 24 Oct</t>
  </si>
  <si>
    <t xml:space="preserve"> 6:56 pm IST</t>
  </si>
  <si>
    <t xml:space="preserve"> 6:00 pm IST</t>
  </si>
  <si>
    <t xml:space="preserve"> 18 Nov</t>
  </si>
  <si>
    <t xml:space="preserve"> 12:32 am IST</t>
  </si>
  <si>
    <t xml:space="preserve"> 8:52 am IST</t>
  </si>
  <si>
    <t xml:space="preserve"> 1 Sept</t>
  </si>
  <si>
    <t xml:space="preserve"> 11:32 am IST</t>
  </si>
  <si>
    <t xml:space="preserve"> 20 Nov</t>
  </si>
  <si>
    <t xml:space="preserve"> 2:41 am IST</t>
  </si>
  <si>
    <t xml:space="preserve"> 29 Aug</t>
  </si>
  <si>
    <t xml:space="preserve"> 17 Oct</t>
  </si>
  <si>
    <t xml:space="preserve"> 10:22 am IST</t>
  </si>
  <si>
    <t xml:space="preserve"> 7 Oct</t>
  </si>
  <si>
    <t xml:space="preserve"> 11:23 am IST</t>
  </si>
  <si>
    <t xml:space="preserve"> 15 Nov</t>
  </si>
  <si>
    <t xml:space="preserve"> 12:29 pm IST</t>
  </si>
  <si>
    <t xml:space="preserve"> 26 Jul</t>
  </si>
  <si>
    <t xml:space="preserve"> 8:15 am IST</t>
  </si>
  <si>
    <t xml:space="preserve"> 20 Aug</t>
  </si>
  <si>
    <t xml:space="preserve"> 11:07 pm IST</t>
  </si>
  <si>
    <t xml:space="preserve"> 25 Nov</t>
  </si>
  <si>
    <t xml:space="preserve"> 10:09 pm IST</t>
  </si>
  <si>
    <t xml:space="preserve"> 10:04 am IST</t>
  </si>
  <si>
    <t xml:space="preserve"> 18 Aug</t>
  </si>
  <si>
    <t xml:space="preserve"> 11:10 am IST</t>
  </si>
  <si>
    <t xml:space="preserve"> 9:04 am IST</t>
  </si>
  <si>
    <t xml:space="preserve"> 12:48 pm IST</t>
  </si>
  <si>
    <t xml:space="preserve"> 16 Sept</t>
  </si>
  <si>
    <t xml:space="preserve"> 6:59 am IST</t>
  </si>
  <si>
    <t xml:space="preserve"> 9:55 pm IST</t>
  </si>
  <si>
    <t xml:space="preserve"> 9 Oct</t>
  </si>
  <si>
    <t xml:space="preserve"> 8:46 pm IST</t>
  </si>
  <si>
    <t xml:space="preserve"> 8 Aug</t>
  </si>
  <si>
    <t xml:space="preserve"> 7:08 am IST</t>
  </si>
  <si>
    <t xml:space="preserve"> 25 Feb</t>
  </si>
  <si>
    <t xml:space="preserve"> 12:04 am IST</t>
  </si>
  <si>
    <t xml:space="preserve"> 27 Jan</t>
  </si>
  <si>
    <t xml:space="preserve"> 5:31 pm IST</t>
  </si>
  <si>
    <t xml:space="preserve"> 30 Jan</t>
  </si>
  <si>
    <t xml:space="preserve"> 10:25 am IST</t>
  </si>
  <si>
    <t xml:space="preserve"> 25 Jan</t>
  </si>
  <si>
    <t xml:space="preserve"> 11:42 am IST</t>
  </si>
  <si>
    <t xml:space="preserve"> 3 Jan</t>
  </si>
  <si>
    <t xml:space="preserve"> 9:43 pm IST</t>
  </si>
  <si>
    <t xml:space="preserve"> 6:09 pm IST</t>
  </si>
  <si>
    <t xml:space="preserve"> 23 Dec</t>
  </si>
  <si>
    <t xml:space="preserve"> 10 Feb</t>
  </si>
  <si>
    <t xml:space="preserve"> 11:22 pm IST</t>
  </si>
  <si>
    <t xml:space="preserve"> 8:44 pm IST</t>
  </si>
  <si>
    <t xml:space="preserve"> 26 Dec</t>
  </si>
  <si>
    <t xml:space="preserve"> 6:00 am IST</t>
  </si>
  <si>
    <t xml:space="preserve"> 19 Jan</t>
  </si>
  <si>
    <t xml:space="preserve"> 7:13 pm IST</t>
  </si>
  <si>
    <t xml:space="preserve"> 9 Dec</t>
  </si>
  <si>
    <t xml:space="preserve"> 3:48 pm IST</t>
  </si>
  <si>
    <t xml:space="preserve"> 17 Dec</t>
  </si>
  <si>
    <t xml:space="preserve"> 3:57 pm IST</t>
  </si>
  <si>
    <t xml:space="preserve"> 8 Dec</t>
  </si>
  <si>
    <t xml:space="preserve"> 9:22 pm IST</t>
  </si>
  <si>
    <t xml:space="preserve"> 23 Jan</t>
  </si>
  <si>
    <t xml:space="preserve"> 9:37 am IST</t>
  </si>
  <si>
    <t xml:space="preserve"> 2:42 am IST</t>
  </si>
  <si>
    <t xml:space="preserve"> 6 Dec</t>
  </si>
  <si>
    <t xml:space="preserve"> 4:22 pm IST</t>
  </si>
  <si>
    <t xml:space="preserve"> 21 Dec</t>
  </si>
  <si>
    <t xml:space="preserve"> 4:11 pm IST</t>
  </si>
  <si>
    <t xml:space="preserve"> 1:22 pm IST</t>
  </si>
  <si>
    <t xml:space="preserve"> 1 Dec</t>
  </si>
  <si>
    <t xml:space="preserve"> 7:12 pm IST</t>
  </si>
  <si>
    <t xml:space="preserve"> 4 Feb</t>
  </si>
  <si>
    <t xml:space="preserve"> 11:44 pm IST</t>
  </si>
  <si>
    <t xml:space="preserve"> 4:15 pm IST</t>
  </si>
  <si>
    <t xml:space="preserve"> 11:29 pm IST</t>
  </si>
  <si>
    <t xml:space="preserve"> 13 Dec</t>
  </si>
  <si>
    <t xml:space="preserve"> 1:03 pm IST</t>
  </si>
  <si>
    <t xml:space="preserve"> 2 Feb</t>
  </si>
  <si>
    <t xml:space="preserve"> 11:58 am IST</t>
  </si>
  <si>
    <t xml:space="preserve"> 4 Dec</t>
  </si>
  <si>
    <t xml:space="preserve"> 2:28 pm IST</t>
  </si>
  <si>
    <t xml:space="preserve"> 29 Dec</t>
  </si>
  <si>
    <t xml:space="preserve"> 11 Jan</t>
  </si>
  <si>
    <t xml:space="preserve"> 1:46 pm IST</t>
  </si>
  <si>
    <t xml:space="preserve"> 10:25 pm IST</t>
  </si>
  <si>
    <t xml:space="preserve"> 20 Jan</t>
  </si>
  <si>
    <t xml:space="preserve"> 11:49 am IST</t>
  </si>
  <si>
    <t xml:space="preserve"> 10:32 pm IST</t>
  </si>
  <si>
    <t xml:space="preserve"> 12:15 am IST</t>
  </si>
  <si>
    <t xml:space="preserve"> 12:58 pm IST</t>
  </si>
  <si>
    <t xml:space="preserve"> 14 Feb</t>
  </si>
  <si>
    <t xml:space="preserve"> 10 Dec</t>
  </si>
  <si>
    <t xml:space="preserve"> 5:53 pm IST</t>
  </si>
  <si>
    <t xml:space="preserve"> 2 Jan</t>
  </si>
  <si>
    <t xml:space="preserve"> 5:51 pm IST</t>
  </si>
  <si>
    <t xml:space="preserve"> 30 Nov</t>
  </si>
  <si>
    <t xml:space="preserve"> 7:49 pm IST</t>
  </si>
  <si>
    <t xml:space="preserve"> 12:43 am IST</t>
  </si>
  <si>
    <t xml:space="preserve"> 31 Dec</t>
  </si>
  <si>
    <t xml:space="preserve"> 8:44 am IST</t>
  </si>
  <si>
    <t xml:space="preserve"> 16 Jan</t>
  </si>
  <si>
    <t xml:space="preserve"> 5:23 pm IST</t>
  </si>
  <si>
    <t xml:space="preserve"> 23 Feb</t>
  </si>
  <si>
    <t xml:space="preserve"> 9:29 pm IST</t>
  </si>
  <si>
    <t xml:space="preserve"> 9 Feb</t>
  </si>
  <si>
    <t xml:space="preserve"> 7:17 pm IST</t>
  </si>
  <si>
    <t xml:space="preserve"> 13 Jan</t>
  </si>
  <si>
    <t xml:space="preserve"> 7:35 pm IST</t>
  </si>
  <si>
    <t xml:space="preserve"> 20 Dec</t>
  </si>
  <si>
    <t xml:space="preserve"> 8:29 pm IST</t>
  </si>
  <si>
    <t xml:space="preserve"> 9 Jan</t>
  </si>
  <si>
    <t xml:space="preserve"> 12:28 am IST</t>
  </si>
  <si>
    <t xml:space="preserve"> 11:29 am IST</t>
  </si>
  <si>
    <t xml:space="preserve"> 19 Dec</t>
  </si>
  <si>
    <t xml:space="preserve"> 7:41 am IST</t>
  </si>
  <si>
    <t xml:space="preserve"> 21 Feb</t>
  </si>
  <si>
    <t xml:space="preserve"> 15 Dec</t>
  </si>
  <si>
    <t xml:space="preserve"> 11:11 am IST</t>
  </si>
  <si>
    <t xml:space="preserve"> 1 Feb</t>
  </si>
  <si>
    <t xml:space="preserve"> 6:45 am IST</t>
  </si>
  <si>
    <t xml:space="preserve"> 9:33 pm IST</t>
  </si>
  <si>
    <t xml:space="preserve"> 12 Dec</t>
  </si>
  <si>
    <t xml:space="preserve"> 7:09 pm IST</t>
  </si>
  <si>
    <t xml:space="preserve"> 3:01 pm IST</t>
  </si>
  <si>
    <t xml:space="preserve"> 11:54 pm IST</t>
  </si>
  <si>
    <t xml:space="preserve"> 17 Feb</t>
  </si>
  <si>
    <t xml:space="preserve"> 9:14 pm IST</t>
  </si>
  <si>
    <t xml:space="preserve"> 6:53 pm IST</t>
  </si>
  <si>
    <t xml:space="preserve"> 8:47 am IST</t>
  </si>
  <si>
    <t xml:space="preserve"> 10:57 am IST</t>
  </si>
  <si>
    <t xml:space="preserve"> 10:28 pm IST</t>
  </si>
  <si>
    <t xml:space="preserve"> 25 Dec</t>
  </si>
  <si>
    <t xml:space="preserve"> 4:03 pm IST</t>
  </si>
  <si>
    <t xml:space="preserve"> 11:30 am IST</t>
  </si>
  <si>
    <t xml:space="preserve"> 12:18 pm IST</t>
  </si>
  <si>
    <t xml:space="preserve"> 6:55 pm IST</t>
  </si>
  <si>
    <t xml:space="preserve"> 6:21 pm IST</t>
  </si>
  <si>
    <t>Day</t>
  </si>
  <si>
    <t>Month</t>
  </si>
  <si>
    <t>Time</t>
  </si>
  <si>
    <t>Year</t>
  </si>
  <si>
    <t>Order Data - Day of the Week</t>
  </si>
  <si>
    <t>Month and Day</t>
  </si>
  <si>
    <t>Order Date</t>
  </si>
  <si>
    <t>MOHALI</t>
  </si>
  <si>
    <t>JAMMU and KASHMIR</t>
  </si>
  <si>
    <t>Jul</t>
  </si>
  <si>
    <t>Oct</t>
  </si>
  <si>
    <t>Nov</t>
  </si>
  <si>
    <t>Jun</t>
  </si>
  <si>
    <t>Aug</t>
  </si>
  <si>
    <t>Feb</t>
  </si>
  <si>
    <t>Jan</t>
  </si>
  <si>
    <t>Dec</t>
  </si>
  <si>
    <t>Count of order_no/SKU</t>
  </si>
  <si>
    <t>Column Labels</t>
  </si>
  <si>
    <t>Row Labels</t>
  </si>
  <si>
    <t>Grand Total</t>
  </si>
  <si>
    <t>Order Date - Fixed</t>
  </si>
  <si>
    <t>2021</t>
  </si>
  <si>
    <t>Sep</t>
  </si>
  <si>
    <t>2022</t>
  </si>
  <si>
    <t>June 2021- Feb 2022 Transaction Trend</t>
  </si>
  <si>
    <t>1) June 2021- Feb 2022 Transaction Trend Totals and by Region</t>
  </si>
  <si>
    <t>2) Distribution Status</t>
  </si>
  <si>
    <t>Count of order_status</t>
  </si>
  <si>
    <t>Distribution of Order Status by Region</t>
  </si>
  <si>
    <t>Distribution of Order Status by "Processed By"</t>
  </si>
  <si>
    <t>3) Relationship of Shipping Fee and Number of Orders</t>
  </si>
  <si>
    <t xml:space="preserve"> Relationship of Shipping Fee and Number of Orders</t>
  </si>
  <si>
    <t>shipping_fee2</t>
  </si>
  <si>
    <t>NO DATA</t>
  </si>
  <si>
    <t>Return to Seller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</si>
</sst>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 x16r2:formatCode16="#,##0.00\ [$؋-uz-Arab-AF]"/>
    <numFmt numFmtId="165" formatCode="[$₹-861]\ #,##0.00"/>
  </numFmts>
  <fonts count="7" x14ac:knownFonts="1">
    <font>
      <sz val="11"/>
      <color theme="1"/>
      <name val="Gill Sans MT"/>
      <family val="2"/>
      <scheme val="minor"/>
    </font>
    <font>
      <sz val="12"/>
      <color theme="1"/>
      <name val="Gill Sans MT"/>
      <family val="2"/>
      <scheme val="minor"/>
    </font>
    <font>
      <sz val="11"/>
      <color theme="1"/>
      <name val="Gill Sans MT"/>
      <family val="2"/>
      <scheme val="minor"/>
    </font>
    <font>
      <sz val="12"/>
      <name val="Gill Sans MT"/>
      <family val="2"/>
      <scheme val="minor"/>
    </font>
    <font>
      <sz val="11"/>
      <name val="Gill Sans MT"/>
      <family val="2"/>
      <scheme val="minor"/>
    </font>
    <font>
      <sz val="8"/>
      <name val="Gill Sans MT"/>
      <family val="2"/>
      <scheme val="minor"/>
    </font>
    <font>
      <b/>
      <sz val="11"/>
      <name val="Gill Sans MT"/>
      <family val="2"/>
      <scheme val="minor"/>
    </font>
  </fonts>
  <fills count="6">
    <fill>
      <patternFill patternType="none"/>
    </fill>
    <fill>
      <patternFill patternType="gray125"/>
    </fill>
    <fill>
      <patternFill patternType="solid">
        <fgColor rgb="FFFFFF00"/>
        <bgColor indexed="64"/>
      </patternFill>
    </fill>
    <fill>
      <patternFill patternType="solid">
        <fgColor rgb="FFFFE6C1"/>
        <bgColor indexed="64"/>
      </patternFill>
    </fill>
    <fill>
      <patternFill patternType="solid">
        <fgColor rgb="FFFFF9EF"/>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style="thin">
        <color rgb="FFFF9900"/>
      </right>
      <top/>
      <bottom/>
      <diagonal/>
    </border>
    <border>
      <left style="thin">
        <color rgb="FFFF9900"/>
      </left>
      <right/>
      <top style="thin">
        <color rgb="FFFF9900"/>
      </top>
      <bottom/>
      <diagonal/>
    </border>
    <border>
      <left/>
      <right/>
      <top style="thin">
        <color rgb="FFFF9900"/>
      </top>
      <bottom/>
      <diagonal/>
    </border>
    <border>
      <left/>
      <right style="thin">
        <color rgb="FFFF9900"/>
      </right>
      <top style="thin">
        <color rgb="FFFF9900"/>
      </top>
      <bottom/>
      <diagonal/>
    </border>
    <border>
      <left style="thin">
        <color rgb="FFFF9900"/>
      </left>
      <right/>
      <top/>
      <bottom/>
      <diagonal/>
    </border>
    <border>
      <left style="thin">
        <color rgb="FFFF9900"/>
      </left>
      <right/>
      <top/>
      <bottom style="thin">
        <color rgb="FFFF9900"/>
      </bottom>
      <diagonal/>
    </border>
    <border>
      <left/>
      <right/>
      <top/>
      <bottom style="thin">
        <color rgb="FFFF9900"/>
      </bottom>
      <diagonal/>
    </border>
    <border>
      <left/>
      <right style="thin">
        <color rgb="FFFF9900"/>
      </right>
      <top/>
      <bottom style="thin">
        <color rgb="FFFF9900"/>
      </bottom>
      <diagonal/>
    </border>
  </borders>
  <cellStyleXfs count="3">
    <xf numFmtId="0" fontId="0" fillId="0" borderId="0"/>
    <xf numFmtId="0" fontId="1" fillId="0" borderId="0"/>
    <xf numFmtId="9" fontId="2" fillId="0" borderId="0" applyFont="0" applyFill="0" applyBorder="0" applyAlignment="0" applyProtection="0"/>
  </cellStyleXfs>
  <cellXfs count="36">
    <xf numFmtId="0" fontId="0" fillId="0" borderId="0" xfId="0"/>
    <xf numFmtId="49" fontId="1" fillId="0" borderId="0" xfId="1" applyNumberFormat="1"/>
    <xf numFmtId="0" fontId="0" fillId="0" borderId="1" xfId="0" applyBorder="1"/>
    <xf numFmtId="0" fontId="1" fillId="0" borderId="0" xfId="1"/>
    <xf numFmtId="14" fontId="1" fillId="0" borderId="0" xfId="1" applyNumberFormat="1"/>
    <xf numFmtId="14" fontId="0" fillId="0" borderId="0" xfId="0" applyNumberFormat="1"/>
    <xf numFmtId="49" fontId="3" fillId="0" borderId="0" xfId="1" applyNumberFormat="1" applyFont="1"/>
    <xf numFmtId="0" fontId="3" fillId="2" borderId="0" xfId="1" applyFont="1" applyFill="1"/>
    <xf numFmtId="14" fontId="3" fillId="2" borderId="0" xfId="1" applyNumberFormat="1" applyFont="1" applyFill="1"/>
    <xf numFmtId="0" fontId="4" fillId="0" borderId="0" xfId="0" applyFont="1"/>
    <xf numFmtId="1" fontId="1" fillId="0" borderId="0" xfId="1"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2" borderId="0" xfId="0" applyFill="1"/>
    <xf numFmtId="164" fontId="1" fillId="0" borderId="2" xfId="1" applyNumberFormat="1" applyBorder="1"/>
    <xf numFmtId="165" fontId="3" fillId="0" borderId="0" xfId="1" applyNumberFormat="1" applyFont="1"/>
    <xf numFmtId="165" fontId="1" fillId="0" borderId="0" xfId="1" applyNumberFormat="1"/>
    <xf numFmtId="165" fontId="0" fillId="0" borderId="0" xfId="0" applyNumberFormat="1"/>
    <xf numFmtId="165" fontId="0" fillId="0" borderId="0" xfId="0" applyNumberFormat="1" applyAlignment="1">
      <alignment horizontal="left"/>
    </xf>
    <xf numFmtId="9" fontId="0" fillId="0" borderId="0" xfId="2" applyFont="1"/>
    <xf numFmtId="0" fontId="6" fillId="3" borderId="0" xfId="0" applyFont="1" applyFill="1"/>
    <xf numFmtId="0" fontId="4" fillId="3" borderId="0" xfId="0" applyFont="1" applyFill="1"/>
    <xf numFmtId="0" fontId="0" fillId="4" borderId="0" xfId="0" applyFill="1"/>
    <xf numFmtId="0" fontId="0" fillId="4" borderId="3" xfId="0" applyFill="1" applyBorder="1"/>
    <xf numFmtId="0" fontId="0" fillId="4" borderId="7" xfId="0" applyFill="1" applyBorder="1"/>
    <xf numFmtId="0" fontId="0" fillId="4" borderId="8" xfId="0" applyFill="1" applyBorder="1"/>
    <xf numFmtId="0" fontId="0" fillId="4" borderId="9" xfId="0" applyFill="1" applyBorder="1"/>
    <xf numFmtId="0" fontId="0" fillId="4" borderId="10" xfId="0" applyFill="1" applyBorder="1"/>
    <xf numFmtId="0" fontId="0" fillId="5" borderId="0" xfId="0" applyFill="1"/>
    <xf numFmtId="0" fontId="0" fillId="3" borderId="4"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0" xfId="0" applyFill="1" applyAlignment="1">
      <alignment horizontal="center"/>
    </xf>
    <xf numFmtId="0" fontId="0" fillId="3" borderId="3" xfId="0" applyFill="1" applyBorder="1" applyAlignment="1">
      <alignment horizontal="center"/>
    </xf>
  </cellXfs>
  <cellStyles count="3">
    <cellStyle name="Normal" xfId="0" builtinId="0"/>
    <cellStyle name="Normal 2" xfId="1" xr:uid="{9896C098-3028-4550-9D5F-BD2DB5E7F7C4}"/>
    <cellStyle name="Percent" xfId="2" builtinId="5"/>
  </cellStyles>
  <dxfs count="24">
    <dxf>
      <numFmt numFmtId="165" formatCode="[$₹-861]\ #,##0.00"/>
    </dxf>
    <dxf>
      <numFmt numFmtId="165" formatCode="[$₹-861]\ #,##0.00"/>
    </dxf>
    <dxf>
      <numFmt numFmtId="30" formatCode="@"/>
    </dxf>
    <dxf>
      <numFmt numFmtId="30" formatCode="@"/>
    </dxf>
    <dxf>
      <numFmt numFmtId="165" formatCode="[$₹-861]\ #,##0.00"/>
    </dxf>
    <dxf>
      <numFmt numFmtId="30" formatCode="@"/>
    </dxf>
    <dxf>
      <numFmt numFmtId="30" formatCode="@"/>
    </dxf>
    <dxf>
      <numFmt numFmtId="30" formatCode="@"/>
    </dxf>
    <dxf>
      <numFmt numFmtId="0" formatCode="General"/>
    </dxf>
    <dxf>
      <numFmt numFmtId="30" formatCode="@"/>
    </dxf>
    <dxf>
      <numFmt numFmtId="30" formatCode="@"/>
    </dxf>
    <dxf>
      <numFmt numFmtId="30" formatCode="@"/>
    </dxf>
    <dxf>
      <numFmt numFmtId="19" formatCode="dd/mm/yyyy"/>
      <fill>
        <patternFill patternType="none">
          <fgColor indexed="64"/>
          <bgColor indexed="65"/>
        </patternFill>
      </fill>
    </dxf>
    <dxf>
      <numFmt numFmtId="19" formatCode="dd/mm/yyyy"/>
      <fill>
        <patternFill patternType="none">
          <fgColor indexed="64"/>
          <bgColor indexed="65"/>
        </patternFill>
      </fill>
    </dxf>
    <dxf>
      <numFmt numFmtId="0" formatCode="General"/>
      <fill>
        <patternFill patternType="none">
          <fgColor indexed="64"/>
          <bgColor indexed="65"/>
        </patternFill>
      </fill>
    </dxf>
    <dxf>
      <numFmt numFmtId="1" formatCode="0"/>
      <fill>
        <patternFill patternType="none">
          <fgColor indexed="64"/>
          <bgColor indexed="65"/>
        </patternFill>
      </fill>
    </dxf>
    <dxf>
      <numFmt numFmtId="30" formatCode="@"/>
    </dxf>
    <dxf>
      <numFmt numFmtId="0" formatCode="General"/>
    </dxf>
    <dxf>
      <numFmt numFmtId="30" formatCode="@"/>
    </dxf>
    <dxf>
      <numFmt numFmtId="30" formatCode="@"/>
    </dxf>
    <dxf>
      <numFmt numFmtId="0" formatCode="General"/>
    </dxf>
    <dxf>
      <numFmt numFmtId="0" formatCode="General"/>
    </dxf>
    <dxf>
      <numFmt numFmtId="30" formatCode="@"/>
    </dxf>
    <dxf>
      <font>
        <strike val="0"/>
        <outline val="0"/>
        <shadow val="0"/>
        <u val="none"/>
        <vertAlign val="baseline"/>
        <color auto="1"/>
        <name val="Gill Sans MT"/>
        <family val="2"/>
        <scheme val="minor"/>
      </font>
      <numFmt numFmtId="30" formatCode="@"/>
    </dxf>
  </dxfs>
  <tableStyles count="0" defaultTableStyle="TableStyleMedium2" defaultPivotStyle="PivotStyleLight16"/>
  <colors>
    <mruColors>
      <color rgb="FFFF9900"/>
      <color rgb="FFFFF9EF"/>
      <color rgb="FFFFE6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India_Data Cleaning, Extraction, &amp; Viz.xlsx]Summary Pivot!PivotTable3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Transaction Trend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55880" dist="1524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5880" dist="1524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34925" cap="rnd">
            <a:solidFill>
              <a:schemeClr val="accent1"/>
            </a:solidFill>
            <a:round/>
          </a:ln>
          <a:effectLst>
            <a:outerShdw blurRad="55880" dist="1524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34925" cap="rnd">
            <a:solidFill>
              <a:schemeClr val="accent1"/>
            </a:solidFill>
            <a:round/>
          </a:ln>
          <a:effectLst>
            <a:outerShdw blurRad="55880" dist="1524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34925" cap="rnd">
            <a:solidFill>
              <a:schemeClr val="accent1"/>
            </a:solidFill>
            <a:round/>
          </a:ln>
          <a:effectLst>
            <a:outerShdw blurRad="55880" dist="1524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34925" cap="rnd">
            <a:solidFill>
              <a:schemeClr val="accent1"/>
            </a:solidFill>
            <a:round/>
          </a:ln>
          <a:effectLst>
            <a:outerShdw blurRad="55880" dist="1524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34925" cap="rnd">
            <a:solidFill>
              <a:schemeClr val="accent1"/>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'Summary Pivot'!$B$3:$B$4</c:f>
              <c:strCache>
                <c:ptCount val="1"/>
                <c:pt idx="0">
                  <c:v>Central</c:v>
                </c:pt>
              </c:strCache>
            </c:strRef>
          </c:tx>
          <c:spPr>
            <a:ln w="34925" cap="rnd">
              <a:solidFill>
                <a:schemeClr val="accent1"/>
              </a:solidFill>
              <a:round/>
            </a:ln>
            <a:effectLst>
              <a:outerShdw blurRad="55880" dist="15240" dir="5400000" algn="ctr" rotWithShape="0">
                <a:srgbClr val="000000">
                  <a:alpha val="45000"/>
                </a:srgbClr>
              </a:outerShdw>
            </a:effectLst>
          </c:spPr>
          <c:marker>
            <c:symbol val="none"/>
          </c:marker>
          <c:cat>
            <c:multiLvlStrRef>
              <c:f>'Summary Pivot'!$A$5:$A$16</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'Summary Pivot'!$B$5:$B$16</c:f>
              <c:numCache>
                <c:formatCode>General</c:formatCode>
                <c:ptCount val="9"/>
                <c:pt idx="0">
                  <c:v>1</c:v>
                </c:pt>
                <c:pt idx="2">
                  <c:v>1</c:v>
                </c:pt>
                <c:pt idx="3">
                  <c:v>1</c:v>
                </c:pt>
                <c:pt idx="4">
                  <c:v>2</c:v>
                </c:pt>
                <c:pt idx="6">
                  <c:v>1</c:v>
                </c:pt>
                <c:pt idx="8">
                  <c:v>1</c:v>
                </c:pt>
              </c:numCache>
            </c:numRef>
          </c:val>
          <c:smooth val="0"/>
          <c:extLst>
            <c:ext xmlns:c16="http://schemas.microsoft.com/office/drawing/2014/chart" uri="{C3380CC4-5D6E-409C-BE32-E72D297353CC}">
              <c16:uniqueId val="{00000000-3DEB-433F-851F-24BCF271FDAE}"/>
            </c:ext>
          </c:extLst>
        </c:ser>
        <c:ser>
          <c:idx val="1"/>
          <c:order val="1"/>
          <c:tx>
            <c:strRef>
              <c:f>'Summary Pivot'!$C$3:$C$4</c:f>
              <c:strCache>
                <c:ptCount val="1"/>
                <c:pt idx="0">
                  <c:v>Eastern</c:v>
                </c:pt>
              </c:strCache>
            </c:strRef>
          </c:tx>
          <c:spPr>
            <a:ln w="34925" cap="rnd">
              <a:solidFill>
                <a:schemeClr val="accent2"/>
              </a:solidFill>
              <a:round/>
            </a:ln>
            <a:effectLst>
              <a:outerShdw blurRad="55880" dist="15240" dir="5400000" algn="ctr" rotWithShape="0">
                <a:srgbClr val="000000">
                  <a:alpha val="45000"/>
                </a:srgbClr>
              </a:outerShdw>
            </a:effectLst>
          </c:spPr>
          <c:marker>
            <c:symbol val="none"/>
          </c:marker>
          <c:cat>
            <c:multiLvlStrRef>
              <c:f>'Summary Pivot'!$A$5:$A$16</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'Summary Pivot'!$C$5:$C$16</c:f>
              <c:numCache>
                <c:formatCode>General</c:formatCode>
                <c:ptCount val="9"/>
                <c:pt idx="0">
                  <c:v>1</c:v>
                </c:pt>
                <c:pt idx="2">
                  <c:v>1</c:v>
                </c:pt>
                <c:pt idx="3">
                  <c:v>3</c:v>
                </c:pt>
                <c:pt idx="4">
                  <c:v>5</c:v>
                </c:pt>
                <c:pt idx="5">
                  <c:v>2</c:v>
                </c:pt>
                <c:pt idx="6">
                  <c:v>6</c:v>
                </c:pt>
                <c:pt idx="7">
                  <c:v>2</c:v>
                </c:pt>
                <c:pt idx="8">
                  <c:v>3</c:v>
                </c:pt>
              </c:numCache>
            </c:numRef>
          </c:val>
          <c:smooth val="0"/>
          <c:extLst>
            <c:ext xmlns:c16="http://schemas.microsoft.com/office/drawing/2014/chart" uri="{C3380CC4-5D6E-409C-BE32-E72D297353CC}">
              <c16:uniqueId val="{0000001C-DE34-4802-A7ED-27F0833766C6}"/>
            </c:ext>
          </c:extLst>
        </c:ser>
        <c:ser>
          <c:idx val="2"/>
          <c:order val="2"/>
          <c:tx>
            <c:strRef>
              <c:f>'Summary Pivot'!$D$3:$D$4</c:f>
              <c:strCache>
                <c:ptCount val="1"/>
                <c:pt idx="0">
                  <c:v>Northeastern</c:v>
                </c:pt>
              </c:strCache>
            </c:strRef>
          </c:tx>
          <c:spPr>
            <a:ln w="34925" cap="rnd">
              <a:solidFill>
                <a:schemeClr val="accent3"/>
              </a:solidFill>
              <a:round/>
            </a:ln>
            <a:effectLst>
              <a:outerShdw blurRad="55880" dist="15240" dir="5400000" algn="ctr" rotWithShape="0">
                <a:srgbClr val="000000">
                  <a:alpha val="45000"/>
                </a:srgbClr>
              </a:outerShdw>
            </a:effectLst>
          </c:spPr>
          <c:marker>
            <c:symbol val="none"/>
          </c:marker>
          <c:cat>
            <c:multiLvlStrRef>
              <c:f>'Summary Pivot'!$A$5:$A$16</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'Summary Pivot'!$D$5:$D$16</c:f>
              <c:numCache>
                <c:formatCode>General</c:formatCode>
                <c:ptCount val="9"/>
                <c:pt idx="2">
                  <c:v>1</c:v>
                </c:pt>
                <c:pt idx="4">
                  <c:v>4</c:v>
                </c:pt>
                <c:pt idx="5">
                  <c:v>2</c:v>
                </c:pt>
              </c:numCache>
            </c:numRef>
          </c:val>
          <c:smooth val="0"/>
          <c:extLst>
            <c:ext xmlns:c16="http://schemas.microsoft.com/office/drawing/2014/chart" uri="{C3380CC4-5D6E-409C-BE32-E72D297353CC}">
              <c16:uniqueId val="{0000001D-DE34-4802-A7ED-27F0833766C6}"/>
            </c:ext>
          </c:extLst>
        </c:ser>
        <c:ser>
          <c:idx val="3"/>
          <c:order val="3"/>
          <c:tx>
            <c:strRef>
              <c:f>'Summary Pivot'!$E$3:$E$4</c:f>
              <c:strCache>
                <c:ptCount val="1"/>
                <c:pt idx="0">
                  <c:v>Northern</c:v>
                </c:pt>
              </c:strCache>
            </c:strRef>
          </c:tx>
          <c:spPr>
            <a:ln w="34925" cap="rnd">
              <a:solidFill>
                <a:schemeClr val="accent4"/>
              </a:solidFill>
              <a:round/>
            </a:ln>
            <a:effectLst>
              <a:outerShdw blurRad="55880" dist="15240" dir="5400000" algn="ctr" rotWithShape="0">
                <a:srgbClr val="000000">
                  <a:alpha val="45000"/>
                </a:srgbClr>
              </a:outerShdw>
            </a:effectLst>
          </c:spPr>
          <c:marker>
            <c:symbol val="none"/>
          </c:marker>
          <c:cat>
            <c:multiLvlStrRef>
              <c:f>'Summary Pivot'!$A$5:$A$16</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'Summary Pivot'!$E$5:$E$16</c:f>
              <c:numCache>
                <c:formatCode>General</c:formatCode>
                <c:ptCount val="9"/>
                <c:pt idx="1">
                  <c:v>2</c:v>
                </c:pt>
                <c:pt idx="2">
                  <c:v>1</c:v>
                </c:pt>
                <c:pt idx="3">
                  <c:v>4</c:v>
                </c:pt>
                <c:pt idx="4">
                  <c:v>3</c:v>
                </c:pt>
                <c:pt idx="5">
                  <c:v>10</c:v>
                </c:pt>
                <c:pt idx="6">
                  <c:v>8</c:v>
                </c:pt>
                <c:pt idx="7">
                  <c:v>8</c:v>
                </c:pt>
                <c:pt idx="8">
                  <c:v>4</c:v>
                </c:pt>
              </c:numCache>
            </c:numRef>
          </c:val>
          <c:smooth val="0"/>
          <c:extLst>
            <c:ext xmlns:c16="http://schemas.microsoft.com/office/drawing/2014/chart" uri="{C3380CC4-5D6E-409C-BE32-E72D297353CC}">
              <c16:uniqueId val="{0000001E-DE34-4802-A7ED-27F0833766C6}"/>
            </c:ext>
          </c:extLst>
        </c:ser>
        <c:ser>
          <c:idx val="4"/>
          <c:order val="4"/>
          <c:tx>
            <c:strRef>
              <c:f>'Summary Pivot'!$F$3:$F$4</c:f>
              <c:strCache>
                <c:ptCount val="1"/>
                <c:pt idx="0">
                  <c:v>Southern</c:v>
                </c:pt>
              </c:strCache>
            </c:strRef>
          </c:tx>
          <c:spPr>
            <a:ln w="34925" cap="rnd">
              <a:solidFill>
                <a:schemeClr val="accent5"/>
              </a:solidFill>
              <a:round/>
            </a:ln>
            <a:effectLst>
              <a:outerShdw blurRad="55880" dist="15240" dir="5400000" algn="ctr" rotWithShape="0">
                <a:srgbClr val="000000">
                  <a:alpha val="45000"/>
                </a:srgbClr>
              </a:outerShdw>
            </a:effectLst>
          </c:spPr>
          <c:marker>
            <c:symbol val="none"/>
          </c:marker>
          <c:cat>
            <c:multiLvlStrRef>
              <c:f>'Summary Pivot'!$A$5:$A$16</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'Summary Pivot'!$F$5:$F$16</c:f>
              <c:numCache>
                <c:formatCode>General</c:formatCode>
                <c:ptCount val="9"/>
                <c:pt idx="0">
                  <c:v>3</c:v>
                </c:pt>
                <c:pt idx="1">
                  <c:v>5</c:v>
                </c:pt>
                <c:pt idx="2">
                  <c:v>4</c:v>
                </c:pt>
                <c:pt idx="3">
                  <c:v>7</c:v>
                </c:pt>
                <c:pt idx="4">
                  <c:v>4</c:v>
                </c:pt>
                <c:pt idx="5">
                  <c:v>8</c:v>
                </c:pt>
                <c:pt idx="6">
                  <c:v>13</c:v>
                </c:pt>
                <c:pt idx="7">
                  <c:v>7</c:v>
                </c:pt>
                <c:pt idx="8">
                  <c:v>3</c:v>
                </c:pt>
              </c:numCache>
            </c:numRef>
          </c:val>
          <c:smooth val="0"/>
          <c:extLst>
            <c:ext xmlns:c16="http://schemas.microsoft.com/office/drawing/2014/chart" uri="{C3380CC4-5D6E-409C-BE32-E72D297353CC}">
              <c16:uniqueId val="{0000001F-DE34-4802-A7ED-27F0833766C6}"/>
            </c:ext>
          </c:extLst>
        </c:ser>
        <c:ser>
          <c:idx val="5"/>
          <c:order val="5"/>
          <c:tx>
            <c:strRef>
              <c:f>'Summary Pivot'!$G$3:$G$4</c:f>
              <c:strCache>
                <c:ptCount val="1"/>
                <c:pt idx="0">
                  <c:v>Western</c:v>
                </c:pt>
              </c:strCache>
            </c:strRef>
          </c:tx>
          <c:spPr>
            <a:ln w="34925" cap="rnd">
              <a:solidFill>
                <a:schemeClr val="accent6"/>
              </a:solidFill>
              <a:round/>
            </a:ln>
            <a:effectLst>
              <a:outerShdw blurRad="55880" dist="15240" dir="5400000" algn="ctr" rotWithShape="0">
                <a:srgbClr val="000000">
                  <a:alpha val="45000"/>
                </a:srgbClr>
              </a:outerShdw>
            </a:effectLst>
          </c:spPr>
          <c:marker>
            <c:symbol val="none"/>
          </c:marker>
          <c:cat>
            <c:multiLvlStrRef>
              <c:f>'Summary Pivot'!$A$5:$A$16</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'Summary Pivot'!$G$5:$G$16</c:f>
              <c:numCache>
                <c:formatCode>General</c:formatCode>
                <c:ptCount val="9"/>
                <c:pt idx="0">
                  <c:v>3</c:v>
                </c:pt>
                <c:pt idx="2">
                  <c:v>5</c:v>
                </c:pt>
                <c:pt idx="3">
                  <c:v>3</c:v>
                </c:pt>
                <c:pt idx="4">
                  <c:v>9</c:v>
                </c:pt>
                <c:pt idx="5">
                  <c:v>7</c:v>
                </c:pt>
                <c:pt idx="6">
                  <c:v>9</c:v>
                </c:pt>
                <c:pt idx="7">
                  <c:v>2</c:v>
                </c:pt>
                <c:pt idx="8">
                  <c:v>2</c:v>
                </c:pt>
              </c:numCache>
            </c:numRef>
          </c:val>
          <c:smooth val="0"/>
          <c:extLst>
            <c:ext xmlns:c16="http://schemas.microsoft.com/office/drawing/2014/chart" uri="{C3380CC4-5D6E-409C-BE32-E72D297353CC}">
              <c16:uniqueId val="{00000020-DE34-4802-A7ED-27F0833766C6}"/>
            </c:ext>
          </c:extLst>
        </c:ser>
        <c:dLbls>
          <c:showLegendKey val="0"/>
          <c:showVal val="0"/>
          <c:showCatName val="0"/>
          <c:showSerName val="0"/>
          <c:showPercent val="0"/>
          <c:showBubbleSize val="0"/>
        </c:dLbls>
        <c:smooth val="0"/>
        <c:axId val="1417027679"/>
        <c:axId val="1417028095"/>
      </c:lineChart>
      <c:catAx>
        <c:axId val="141702767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7028095"/>
        <c:crosses val="autoZero"/>
        <c:auto val="1"/>
        <c:lblAlgn val="ctr"/>
        <c:lblOffset val="100"/>
        <c:noMultiLvlLbl val="0"/>
      </c:catAx>
      <c:valAx>
        <c:axId val="1417028095"/>
        <c:scaling>
          <c:orientation val="minMax"/>
        </c:scaling>
        <c:delete val="1"/>
        <c:axPos val="l"/>
        <c:numFmt formatCode="General" sourceLinked="1"/>
        <c:majorTickMark val="none"/>
        <c:minorTickMark val="none"/>
        <c:tickLblPos val="nextTo"/>
        <c:crossAx val="141702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India_Data Cleaning, Extraction, &amp; Viz.xlsx]Summary Pivot!PivotTable7</c:name>
    <c:fmtId val="20"/>
  </c:pivotSource>
  <c:chart>
    <c:title>
      <c:tx>
        <c:rich>
          <a:bodyPr rot="0" spcFirstLastPara="1" vertOverflow="ellipsis" vert="horz" wrap="square" anchor="ctr" anchorCtr="1"/>
          <a:lstStyle/>
          <a:p>
            <a:pPr>
              <a:defRPr lang="en-US" sz="1400" b="0" i="0" u="none" strike="noStrike" kern="1200" spc="100" baseline="0">
                <a:solidFill>
                  <a:schemeClr val="dk1"/>
                </a:solidFill>
                <a:effectLst/>
                <a:latin typeface="+mn-lt"/>
                <a:ea typeface="+mn-ea"/>
                <a:cs typeface="+mn-cs"/>
              </a:defRPr>
            </a:pPr>
            <a:r>
              <a:rPr lang="en-PH" sz="1400" b="0" i="0" u="none" strike="noStrike" baseline="0">
                <a:effectLst/>
              </a:rPr>
              <a:t>Shipping Fees vs Order Quantity</a:t>
            </a:r>
            <a:endParaRPr lang="en-PH" sz="1400">
              <a:effectLst/>
            </a:endParaRPr>
          </a:p>
        </c:rich>
      </c:tx>
      <c:overlay val="0"/>
      <c:spPr>
        <a:noFill/>
        <a:ln>
          <a:noFill/>
        </a:ln>
        <a:effectLst/>
      </c:spPr>
      <c:txPr>
        <a:bodyPr rot="0" spcFirstLastPara="1" vertOverflow="ellipsis" vert="horz" wrap="square" anchor="ctr" anchorCtr="1"/>
        <a:lstStyle/>
        <a:p>
          <a:pPr>
            <a:defRPr lang="en-US" sz="1400" b="0" i="0" u="none" strike="noStrike" kern="1200" spc="100" baseline="0">
              <a:solidFill>
                <a:schemeClr val="dk1"/>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'Summary Pivot'!$B$60</c:f>
              <c:strCache>
                <c:ptCount val="1"/>
                <c:pt idx="0">
                  <c:v>Total</c:v>
                </c:pt>
              </c:strCache>
            </c:strRef>
          </c:tx>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Pivot'!$A$61:$A$75</c:f>
              <c:strCache>
                <c:ptCount val="14"/>
                <c:pt idx="0">
                  <c:v>241.9</c:v>
                </c:pt>
                <c:pt idx="1">
                  <c:v>210.04</c:v>
                </c:pt>
                <c:pt idx="2">
                  <c:v>178.18</c:v>
                </c:pt>
                <c:pt idx="3">
                  <c:v>146.32</c:v>
                </c:pt>
                <c:pt idx="4">
                  <c:v>133.34</c:v>
                </c:pt>
                <c:pt idx="5">
                  <c:v>114.46</c:v>
                </c:pt>
                <c:pt idx="6">
                  <c:v>105.02</c:v>
                </c:pt>
                <c:pt idx="7">
                  <c:v>84.96</c:v>
                </c:pt>
                <c:pt idx="8">
                  <c:v>81.42</c:v>
                </c:pt>
                <c:pt idx="9">
                  <c:v>80.24</c:v>
                </c:pt>
                <c:pt idx="10">
                  <c:v>62.54</c:v>
                </c:pt>
                <c:pt idx="11">
                  <c:v>60.18</c:v>
                </c:pt>
                <c:pt idx="12">
                  <c:v>47.2</c:v>
                </c:pt>
                <c:pt idx="13">
                  <c:v>NO DATA</c:v>
                </c:pt>
              </c:strCache>
            </c:strRef>
          </c:cat>
          <c:val>
            <c:numRef>
              <c:f>'Summary Pivot'!$B$61:$B$75</c:f>
              <c:numCache>
                <c:formatCode>General</c:formatCode>
                <c:ptCount val="14"/>
                <c:pt idx="0">
                  <c:v>1</c:v>
                </c:pt>
                <c:pt idx="1">
                  <c:v>2</c:v>
                </c:pt>
                <c:pt idx="2">
                  <c:v>1</c:v>
                </c:pt>
                <c:pt idx="3">
                  <c:v>1</c:v>
                </c:pt>
                <c:pt idx="4">
                  <c:v>1</c:v>
                </c:pt>
                <c:pt idx="5">
                  <c:v>6</c:v>
                </c:pt>
                <c:pt idx="6">
                  <c:v>1</c:v>
                </c:pt>
                <c:pt idx="7">
                  <c:v>100</c:v>
                </c:pt>
                <c:pt idx="8">
                  <c:v>2</c:v>
                </c:pt>
                <c:pt idx="9">
                  <c:v>2</c:v>
                </c:pt>
                <c:pt idx="10">
                  <c:v>1</c:v>
                </c:pt>
                <c:pt idx="11">
                  <c:v>17</c:v>
                </c:pt>
                <c:pt idx="12">
                  <c:v>10</c:v>
                </c:pt>
                <c:pt idx="13">
                  <c:v>26</c:v>
                </c:pt>
              </c:numCache>
            </c:numRef>
          </c:val>
          <c:extLst>
            <c:ext xmlns:c16="http://schemas.microsoft.com/office/drawing/2014/chart" uri="{C3380CC4-5D6E-409C-BE32-E72D297353CC}">
              <c16:uniqueId val="{00000000-BA8E-4797-9A62-15C8E630BE79}"/>
            </c:ext>
          </c:extLst>
        </c:ser>
        <c:dLbls>
          <c:dLblPos val="outEnd"/>
          <c:showLegendKey val="0"/>
          <c:showVal val="1"/>
          <c:showCatName val="0"/>
          <c:showSerName val="0"/>
          <c:showPercent val="0"/>
          <c:showBubbleSize val="0"/>
        </c:dLbls>
        <c:gapWidth val="115"/>
        <c:overlap val="-20"/>
        <c:axId val="1871767519"/>
        <c:axId val="1871755455"/>
      </c:barChart>
      <c:catAx>
        <c:axId val="1871767519"/>
        <c:scaling>
          <c:orientation val="minMax"/>
        </c:scaling>
        <c:delete val="0"/>
        <c:axPos val="l"/>
        <c:title>
          <c:tx>
            <c:rich>
              <a:bodyPr rot="-5400000" spcFirstLastPara="1" vertOverflow="ellipsis" vert="horz" wrap="square" anchor="ctr" anchorCtr="1"/>
              <a:lstStyle/>
              <a:p>
                <a:pPr>
                  <a:defRPr lang="en-US" sz="1000" b="0" i="0" u="none" strike="noStrike" kern="1200" cap="all" baseline="0">
                    <a:solidFill>
                      <a:schemeClr val="dk1"/>
                    </a:solidFill>
                    <a:latin typeface="+mn-lt"/>
                    <a:ea typeface="+mn-ea"/>
                    <a:cs typeface="+mn-cs"/>
                  </a:defRPr>
                </a:pPr>
                <a:r>
                  <a:rPr lang="en-PH"/>
                  <a:t>Shipping fee (INR)</a:t>
                </a:r>
              </a:p>
            </c:rich>
          </c:tx>
          <c:overlay val="0"/>
          <c:spPr>
            <a:noFill/>
            <a:ln>
              <a:noFill/>
            </a:ln>
            <a:effectLst/>
          </c:spPr>
          <c:txPr>
            <a:bodyPr rot="-5400000" spcFirstLastPara="1" vertOverflow="ellipsis" vert="horz" wrap="square" anchor="ctr" anchorCtr="1"/>
            <a:lstStyle/>
            <a:p>
              <a:pPr>
                <a:defRPr lang="en-US" sz="1000" b="0" i="0" u="none" strike="noStrike" kern="1200" cap="all" baseline="0">
                  <a:solidFill>
                    <a:schemeClr val="dk1"/>
                  </a:solidFill>
                  <a:latin typeface="+mn-lt"/>
                  <a:ea typeface="+mn-ea"/>
                  <a:cs typeface="+mn-cs"/>
                </a:defRPr>
              </a:pPr>
              <a:endParaRPr lang="en-US"/>
            </a:p>
          </c:txPr>
        </c:title>
        <c:numFmt formatCode="[$INR]\ #,##0.00"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1871755455"/>
        <c:crosses val="autoZero"/>
        <c:auto val="1"/>
        <c:lblAlgn val="ctr"/>
        <c:lblOffset val="100"/>
        <c:noMultiLvlLbl val="0"/>
      </c:catAx>
      <c:valAx>
        <c:axId val="187175545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lang="en-US" sz="1000" b="0" i="0" u="none" strike="noStrike" kern="1200" cap="all" baseline="0">
                    <a:solidFill>
                      <a:schemeClr val="dk1"/>
                    </a:solidFill>
                    <a:latin typeface="+mn-lt"/>
                    <a:ea typeface="+mn-ea"/>
                    <a:cs typeface="+mn-cs"/>
                  </a:defRPr>
                </a:pPr>
                <a:r>
                  <a:rPr lang="en-PH"/>
                  <a:t>Number of orders</a:t>
                </a:r>
              </a:p>
            </c:rich>
          </c:tx>
          <c:overlay val="0"/>
          <c:spPr>
            <a:noFill/>
            <a:ln>
              <a:noFill/>
            </a:ln>
            <a:effectLst/>
          </c:spPr>
          <c:txPr>
            <a:bodyPr rot="0" spcFirstLastPara="1" vertOverflow="ellipsis" vert="horz" wrap="square" anchor="ctr" anchorCtr="1"/>
            <a:lstStyle/>
            <a:p>
              <a:pPr>
                <a:defRPr lang="en-US" sz="1000" b="0" i="0" u="none" strike="noStrike" kern="1200" cap="all"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1871767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rgbClr val="FFF9EF"/>
      </a:solidFill>
    </a:ln>
    <a:effectLst>
      <a:outerShdw blurRad="50800" dist="38100" dir="5400000" algn="t" rotWithShape="0">
        <a:prstClr val="black">
          <a:alpha val="40000"/>
        </a:prstClr>
      </a:outerShdw>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India_Data Cleaning, Extraction, &amp; Viz.xlsx]Summary Pivot!PivotTable4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Transaction Trend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5880" dist="15240" dir="5400000" algn="ctr" rotWithShape="0">
              <a:srgbClr val="000000">
                <a:alpha val="45000"/>
              </a:srgbClr>
            </a:outerShdw>
          </a:effectLst>
        </c:spPr>
        <c:marker>
          <c:symbol val="circle"/>
          <c:size val="6"/>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9525">
              <a:solidFill>
                <a:schemeClr val="accent1"/>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 Pivot'!$B$18</c:f>
              <c:strCache>
                <c:ptCount val="1"/>
                <c:pt idx="0">
                  <c:v>Total</c:v>
                </c:pt>
              </c:strCache>
            </c:strRef>
          </c:tx>
          <c:spPr>
            <a:ln w="34925" cap="rnd">
              <a:solidFill>
                <a:schemeClr val="accent1"/>
              </a:solidFill>
              <a:round/>
            </a:ln>
            <a:effectLst>
              <a:outerShdw blurRad="55880" dist="15240" dir="5400000" algn="ctr" rotWithShape="0">
                <a:srgbClr val="000000">
                  <a:alpha val="45000"/>
                </a:srgbClr>
              </a:outerShdw>
            </a:effectLst>
          </c:spPr>
          <c:marker>
            <c:symbol val="circle"/>
            <c:size val="6"/>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9525">
                <a:solidFill>
                  <a:schemeClr val="accent1"/>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'Summary Pivot'!$A$19:$A$30</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'Summary Pivot'!$B$19:$B$30</c:f>
              <c:numCache>
                <c:formatCode>General</c:formatCode>
                <c:ptCount val="9"/>
                <c:pt idx="0">
                  <c:v>8</c:v>
                </c:pt>
                <c:pt idx="1">
                  <c:v>7</c:v>
                </c:pt>
                <c:pt idx="2">
                  <c:v>13</c:v>
                </c:pt>
                <c:pt idx="3">
                  <c:v>18</c:v>
                </c:pt>
                <c:pt idx="4">
                  <c:v>27</c:v>
                </c:pt>
                <c:pt idx="5">
                  <c:v>29</c:v>
                </c:pt>
                <c:pt idx="6">
                  <c:v>37</c:v>
                </c:pt>
                <c:pt idx="7">
                  <c:v>19</c:v>
                </c:pt>
                <c:pt idx="8">
                  <c:v>13</c:v>
                </c:pt>
              </c:numCache>
            </c:numRef>
          </c:val>
          <c:smooth val="0"/>
          <c:extLst>
            <c:ext xmlns:c16="http://schemas.microsoft.com/office/drawing/2014/chart" uri="{C3380CC4-5D6E-409C-BE32-E72D297353CC}">
              <c16:uniqueId val="{00000000-0672-44C6-9768-162A6D478B09}"/>
            </c:ext>
          </c:extLst>
        </c:ser>
        <c:dLbls>
          <c:dLblPos val="t"/>
          <c:showLegendKey val="0"/>
          <c:showVal val="1"/>
          <c:showCatName val="0"/>
          <c:showSerName val="0"/>
          <c:showPercent val="0"/>
          <c:showBubbleSize val="0"/>
        </c:dLbls>
        <c:marker val="1"/>
        <c:smooth val="0"/>
        <c:axId val="1249910847"/>
        <c:axId val="1247066879"/>
      </c:lineChart>
      <c:catAx>
        <c:axId val="12499108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7066879"/>
        <c:crosses val="autoZero"/>
        <c:auto val="1"/>
        <c:lblAlgn val="ctr"/>
        <c:lblOffset val="100"/>
        <c:noMultiLvlLbl val="0"/>
      </c:catAx>
      <c:valAx>
        <c:axId val="124706687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Number of Orders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9910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India_Data Cleaning, Extraction, &amp; Viz.xlsx]Summary Pivot!PivotTable5</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Order Status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dLblPos val="outEnd"/>
          <c:showLegendKey val="0"/>
          <c:showVal val="1"/>
          <c:showCatName val="0"/>
          <c:showSerName val="0"/>
          <c:showPercent val="1"/>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26"/>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28"/>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9"/>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solidFill>
              <a:schemeClr val="tx1">
                <a:lumMod val="75000"/>
                <a:lumOff val="2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30"/>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31"/>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32"/>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33"/>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34"/>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35"/>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36"/>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37"/>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38"/>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39"/>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s>
    <c:plotArea>
      <c:layout/>
      <c:pieChart>
        <c:varyColors val="1"/>
        <c:ser>
          <c:idx val="0"/>
          <c:order val="0"/>
          <c:tx>
            <c:strRef>
              <c:f>'Summary Pivot'!$B$35:$B$36</c:f>
              <c:strCache>
                <c:ptCount val="1"/>
                <c:pt idx="0">
                  <c:v>Delivered to buyer</c:v>
                </c:pt>
              </c:strCache>
            </c:strRef>
          </c:tx>
          <c:dPt>
            <c:idx val="0"/>
            <c:bubble3D val="0"/>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1-03B9-49FA-8FE8-D17DAA8C2E69}"/>
              </c:ext>
            </c:extLst>
          </c:dPt>
          <c:dPt>
            <c:idx val="1"/>
            <c:bubble3D val="0"/>
            <c:spPr>
              <a:gradFill rotWithShape="1">
                <a:gsLst>
                  <a:gs pos="0">
                    <a:schemeClr val="accent2">
                      <a:tint val="97000"/>
                      <a:satMod val="100000"/>
                      <a:lumMod val="102000"/>
                    </a:schemeClr>
                  </a:gs>
                  <a:gs pos="50000">
                    <a:schemeClr val="accent2">
                      <a:shade val="100000"/>
                      <a:satMod val="103000"/>
                      <a:lumMod val="100000"/>
                    </a:schemeClr>
                  </a:gs>
                  <a:gs pos="100000">
                    <a:schemeClr val="accent2">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3-03B9-49FA-8FE8-D17DAA8C2E69}"/>
              </c:ext>
            </c:extLst>
          </c:dPt>
          <c:dPt>
            <c:idx val="2"/>
            <c:bubble3D val="0"/>
            <c:spPr>
              <a:gradFill rotWithShape="1">
                <a:gsLst>
                  <a:gs pos="0">
                    <a:schemeClr val="accent3">
                      <a:tint val="97000"/>
                      <a:satMod val="100000"/>
                      <a:lumMod val="102000"/>
                    </a:schemeClr>
                  </a:gs>
                  <a:gs pos="50000">
                    <a:schemeClr val="accent3">
                      <a:shade val="100000"/>
                      <a:satMod val="103000"/>
                      <a:lumMod val="100000"/>
                    </a:schemeClr>
                  </a:gs>
                  <a:gs pos="100000">
                    <a:schemeClr val="accent3">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5-03B9-49FA-8FE8-D17DAA8C2E69}"/>
              </c:ext>
            </c:extLst>
          </c:dPt>
          <c:dPt>
            <c:idx val="3"/>
            <c:bubble3D val="0"/>
            <c:spPr>
              <a:gradFill rotWithShape="1">
                <a:gsLst>
                  <a:gs pos="0">
                    <a:schemeClr val="accent4">
                      <a:tint val="97000"/>
                      <a:satMod val="100000"/>
                      <a:lumMod val="102000"/>
                    </a:schemeClr>
                  </a:gs>
                  <a:gs pos="50000">
                    <a:schemeClr val="accent4">
                      <a:shade val="100000"/>
                      <a:satMod val="103000"/>
                      <a:lumMod val="100000"/>
                    </a:schemeClr>
                  </a:gs>
                  <a:gs pos="100000">
                    <a:schemeClr val="accent4">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7-03B9-49FA-8FE8-D17DAA8C2E69}"/>
              </c:ext>
            </c:extLst>
          </c:dPt>
          <c:dPt>
            <c:idx val="4"/>
            <c:bubble3D val="0"/>
            <c:spPr>
              <a:gradFill rotWithShape="1">
                <a:gsLst>
                  <a:gs pos="0">
                    <a:schemeClr val="accent5">
                      <a:tint val="97000"/>
                      <a:satMod val="100000"/>
                      <a:lumMod val="102000"/>
                    </a:schemeClr>
                  </a:gs>
                  <a:gs pos="50000">
                    <a:schemeClr val="accent5">
                      <a:shade val="100000"/>
                      <a:satMod val="103000"/>
                      <a:lumMod val="100000"/>
                    </a:schemeClr>
                  </a:gs>
                  <a:gs pos="100000">
                    <a:schemeClr val="accent5">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9-03B9-49FA-8FE8-D17DAA8C2E69}"/>
              </c:ext>
            </c:extLst>
          </c:dPt>
          <c:dPt>
            <c:idx val="5"/>
            <c:bubble3D val="0"/>
            <c:spPr>
              <a:gradFill rotWithShape="1">
                <a:gsLst>
                  <a:gs pos="0">
                    <a:schemeClr val="accent6">
                      <a:tint val="97000"/>
                      <a:satMod val="100000"/>
                      <a:lumMod val="102000"/>
                    </a:schemeClr>
                  </a:gs>
                  <a:gs pos="50000">
                    <a:schemeClr val="accent6">
                      <a:shade val="100000"/>
                      <a:satMod val="103000"/>
                      <a:lumMod val="100000"/>
                    </a:schemeClr>
                  </a:gs>
                  <a:gs pos="100000">
                    <a:schemeClr val="accent6">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B-03B9-49FA-8FE8-D17DAA8C2E69}"/>
              </c:ext>
            </c:extLst>
          </c:dPt>
          <c:dLbls>
            <c:spPr>
              <a:solidFill>
                <a:schemeClr val="tx1">
                  <a:lumMod val="75000"/>
                  <a:lumOff val="2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'Summary Pivot'!$A$37:$A$43</c:f>
              <c:strCache>
                <c:ptCount val="6"/>
                <c:pt idx="0">
                  <c:v>Southern</c:v>
                </c:pt>
                <c:pt idx="1">
                  <c:v>Western</c:v>
                </c:pt>
                <c:pt idx="2">
                  <c:v>Northern</c:v>
                </c:pt>
                <c:pt idx="3">
                  <c:v>Eastern</c:v>
                </c:pt>
                <c:pt idx="4">
                  <c:v>Central</c:v>
                </c:pt>
                <c:pt idx="5">
                  <c:v>Northeastern</c:v>
                </c:pt>
              </c:strCache>
            </c:strRef>
          </c:cat>
          <c:val>
            <c:numRef>
              <c:f>'Summary Pivot'!$B$37:$B$43</c:f>
              <c:numCache>
                <c:formatCode>General</c:formatCode>
                <c:ptCount val="6"/>
                <c:pt idx="0">
                  <c:v>51</c:v>
                </c:pt>
                <c:pt idx="1">
                  <c:v>38</c:v>
                </c:pt>
                <c:pt idx="2">
                  <c:v>36</c:v>
                </c:pt>
                <c:pt idx="3">
                  <c:v>22</c:v>
                </c:pt>
                <c:pt idx="4">
                  <c:v>7</c:v>
                </c:pt>
                <c:pt idx="5">
                  <c:v>6</c:v>
                </c:pt>
              </c:numCache>
            </c:numRef>
          </c:val>
          <c:extLst>
            <c:ext xmlns:c16="http://schemas.microsoft.com/office/drawing/2014/chart" uri="{C3380CC4-5D6E-409C-BE32-E72D297353CC}">
              <c16:uniqueId val="{0000000C-03B9-49FA-8FE8-D17DAA8C2E69}"/>
            </c:ext>
          </c:extLst>
        </c:ser>
        <c:ser>
          <c:idx val="1"/>
          <c:order val="1"/>
          <c:tx>
            <c:strRef>
              <c:f>'Summary Pivot'!$C$35:$C$36</c:f>
              <c:strCache>
                <c:ptCount val="1"/>
                <c:pt idx="0">
                  <c:v>Returned to seller</c:v>
                </c:pt>
              </c:strCache>
            </c:strRef>
          </c:tx>
          <c:dPt>
            <c:idx val="0"/>
            <c:bubble3D val="0"/>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D-FDC4-40F3-B479-9355ED9A8D68}"/>
              </c:ext>
            </c:extLst>
          </c:dPt>
          <c:dPt>
            <c:idx val="1"/>
            <c:bubble3D val="0"/>
            <c:spPr>
              <a:gradFill rotWithShape="1">
                <a:gsLst>
                  <a:gs pos="0">
                    <a:schemeClr val="accent2">
                      <a:tint val="97000"/>
                      <a:satMod val="100000"/>
                      <a:lumMod val="102000"/>
                    </a:schemeClr>
                  </a:gs>
                  <a:gs pos="50000">
                    <a:schemeClr val="accent2">
                      <a:shade val="100000"/>
                      <a:satMod val="103000"/>
                      <a:lumMod val="100000"/>
                    </a:schemeClr>
                  </a:gs>
                  <a:gs pos="100000">
                    <a:schemeClr val="accent2">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F-FDC4-40F3-B479-9355ED9A8D68}"/>
              </c:ext>
            </c:extLst>
          </c:dPt>
          <c:dPt>
            <c:idx val="2"/>
            <c:bubble3D val="0"/>
            <c:spPr>
              <a:gradFill rotWithShape="1">
                <a:gsLst>
                  <a:gs pos="0">
                    <a:schemeClr val="accent3">
                      <a:tint val="97000"/>
                      <a:satMod val="100000"/>
                      <a:lumMod val="102000"/>
                    </a:schemeClr>
                  </a:gs>
                  <a:gs pos="50000">
                    <a:schemeClr val="accent3">
                      <a:shade val="100000"/>
                      <a:satMod val="103000"/>
                      <a:lumMod val="100000"/>
                    </a:schemeClr>
                  </a:gs>
                  <a:gs pos="100000">
                    <a:schemeClr val="accent3">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11-FDC4-40F3-B479-9355ED9A8D68}"/>
              </c:ext>
            </c:extLst>
          </c:dPt>
          <c:dPt>
            <c:idx val="3"/>
            <c:bubble3D val="0"/>
            <c:spPr>
              <a:gradFill rotWithShape="1">
                <a:gsLst>
                  <a:gs pos="0">
                    <a:schemeClr val="accent4">
                      <a:tint val="97000"/>
                      <a:satMod val="100000"/>
                      <a:lumMod val="102000"/>
                    </a:schemeClr>
                  </a:gs>
                  <a:gs pos="50000">
                    <a:schemeClr val="accent4">
                      <a:shade val="100000"/>
                      <a:satMod val="103000"/>
                      <a:lumMod val="100000"/>
                    </a:schemeClr>
                  </a:gs>
                  <a:gs pos="100000">
                    <a:schemeClr val="accent4">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13-FDC4-40F3-B479-9355ED9A8D68}"/>
              </c:ext>
            </c:extLst>
          </c:dPt>
          <c:dPt>
            <c:idx val="4"/>
            <c:bubble3D val="0"/>
            <c:spPr>
              <a:gradFill rotWithShape="1">
                <a:gsLst>
                  <a:gs pos="0">
                    <a:schemeClr val="accent5">
                      <a:tint val="97000"/>
                      <a:satMod val="100000"/>
                      <a:lumMod val="102000"/>
                    </a:schemeClr>
                  </a:gs>
                  <a:gs pos="50000">
                    <a:schemeClr val="accent5">
                      <a:shade val="100000"/>
                      <a:satMod val="103000"/>
                      <a:lumMod val="100000"/>
                    </a:schemeClr>
                  </a:gs>
                  <a:gs pos="100000">
                    <a:schemeClr val="accent5">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15-FDC4-40F3-B479-9355ED9A8D68}"/>
              </c:ext>
            </c:extLst>
          </c:dPt>
          <c:dPt>
            <c:idx val="5"/>
            <c:bubble3D val="0"/>
            <c:spPr>
              <a:gradFill rotWithShape="1">
                <a:gsLst>
                  <a:gs pos="0">
                    <a:schemeClr val="accent6">
                      <a:tint val="97000"/>
                      <a:satMod val="100000"/>
                      <a:lumMod val="102000"/>
                    </a:schemeClr>
                  </a:gs>
                  <a:gs pos="50000">
                    <a:schemeClr val="accent6">
                      <a:shade val="100000"/>
                      <a:satMod val="103000"/>
                      <a:lumMod val="100000"/>
                    </a:schemeClr>
                  </a:gs>
                  <a:gs pos="100000">
                    <a:schemeClr val="accent6">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17-FDC4-40F3-B479-9355ED9A8D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'Summary Pivot'!$A$37:$A$43</c:f>
              <c:strCache>
                <c:ptCount val="6"/>
                <c:pt idx="0">
                  <c:v>Southern</c:v>
                </c:pt>
                <c:pt idx="1">
                  <c:v>Western</c:v>
                </c:pt>
                <c:pt idx="2">
                  <c:v>Northern</c:v>
                </c:pt>
                <c:pt idx="3">
                  <c:v>Eastern</c:v>
                </c:pt>
                <c:pt idx="4">
                  <c:v>Central</c:v>
                </c:pt>
                <c:pt idx="5">
                  <c:v>Northeastern</c:v>
                </c:pt>
              </c:strCache>
            </c:strRef>
          </c:cat>
          <c:val>
            <c:numRef>
              <c:f>'Summary Pivot'!$C$37:$C$43</c:f>
              <c:numCache>
                <c:formatCode>General</c:formatCode>
                <c:ptCount val="6"/>
                <c:pt idx="0">
                  <c:v>3</c:v>
                </c:pt>
                <c:pt idx="1">
                  <c:v>2</c:v>
                </c:pt>
                <c:pt idx="2">
                  <c:v>4</c:v>
                </c:pt>
                <c:pt idx="3">
                  <c:v>1</c:v>
                </c:pt>
                <c:pt idx="5">
                  <c:v>1</c:v>
                </c:pt>
              </c:numCache>
            </c:numRef>
          </c:val>
          <c:extLst>
            <c:ext xmlns:c16="http://schemas.microsoft.com/office/drawing/2014/chart" uri="{C3380CC4-5D6E-409C-BE32-E72D297353CC}">
              <c16:uniqueId val="{00000027-276E-4C30-B72E-C14BDD9E723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India_Data Cleaning, Extraction, &amp; Viz.xlsx]Summary Pivot!PivotTable5</c:name>
    <c:fmtId val="15"/>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1" i="0" baseline="0">
                <a:effectLst>
                  <a:outerShdw blurRad="50800" dist="38100" dir="5400000" algn="t" rotWithShape="0">
                    <a:srgbClr val="000000">
                      <a:alpha val="40000"/>
                    </a:srgbClr>
                  </a:outerShdw>
                </a:effectLst>
              </a:rPr>
              <a:t>Distribution of Order Status by Region</a:t>
            </a:r>
            <a:endParaRPr lang="en-PH" sz="1400">
              <a:effectLst/>
            </a:endParaRP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'Summary Pivot'!$B$35:$B$36</c:f>
              <c:strCache>
                <c:ptCount val="1"/>
                <c:pt idx="0">
                  <c:v>Delivered to buyer</c:v>
                </c:pt>
              </c:strCache>
            </c:strRef>
          </c:tx>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Pivot'!$A$37:$A$43</c:f>
              <c:strCache>
                <c:ptCount val="6"/>
                <c:pt idx="0">
                  <c:v>Southern</c:v>
                </c:pt>
                <c:pt idx="1">
                  <c:v>Western</c:v>
                </c:pt>
                <c:pt idx="2">
                  <c:v>Northern</c:v>
                </c:pt>
                <c:pt idx="3">
                  <c:v>Eastern</c:v>
                </c:pt>
                <c:pt idx="4">
                  <c:v>Central</c:v>
                </c:pt>
                <c:pt idx="5">
                  <c:v>Northeastern</c:v>
                </c:pt>
              </c:strCache>
            </c:strRef>
          </c:cat>
          <c:val>
            <c:numRef>
              <c:f>'Summary Pivot'!$B$37:$B$43</c:f>
              <c:numCache>
                <c:formatCode>General</c:formatCode>
                <c:ptCount val="6"/>
                <c:pt idx="0">
                  <c:v>51</c:v>
                </c:pt>
                <c:pt idx="1">
                  <c:v>38</c:v>
                </c:pt>
                <c:pt idx="2">
                  <c:v>36</c:v>
                </c:pt>
                <c:pt idx="3">
                  <c:v>22</c:v>
                </c:pt>
                <c:pt idx="4">
                  <c:v>7</c:v>
                </c:pt>
                <c:pt idx="5">
                  <c:v>6</c:v>
                </c:pt>
              </c:numCache>
            </c:numRef>
          </c:val>
          <c:extLst>
            <c:ext xmlns:c16="http://schemas.microsoft.com/office/drawing/2014/chart" uri="{C3380CC4-5D6E-409C-BE32-E72D297353CC}">
              <c16:uniqueId val="{00000000-5870-4781-BD92-8FC45C9CC7C9}"/>
            </c:ext>
          </c:extLst>
        </c:ser>
        <c:ser>
          <c:idx val="1"/>
          <c:order val="1"/>
          <c:tx>
            <c:strRef>
              <c:f>'Summary Pivot'!$C$35:$C$36</c:f>
              <c:strCache>
                <c:ptCount val="1"/>
                <c:pt idx="0">
                  <c:v>Returned to seller</c:v>
                </c:pt>
              </c:strCache>
            </c:strRef>
          </c:tx>
          <c:spPr>
            <a:gradFill rotWithShape="1">
              <a:gsLst>
                <a:gs pos="0">
                  <a:schemeClr val="accent2">
                    <a:tint val="97000"/>
                    <a:satMod val="100000"/>
                    <a:lumMod val="102000"/>
                  </a:schemeClr>
                </a:gs>
                <a:gs pos="50000">
                  <a:schemeClr val="accent2">
                    <a:shade val="100000"/>
                    <a:satMod val="103000"/>
                    <a:lumMod val="100000"/>
                  </a:schemeClr>
                </a:gs>
                <a:gs pos="100000">
                  <a:schemeClr val="accent2">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Pivot'!$A$37:$A$43</c:f>
              <c:strCache>
                <c:ptCount val="6"/>
                <c:pt idx="0">
                  <c:v>Southern</c:v>
                </c:pt>
                <c:pt idx="1">
                  <c:v>Western</c:v>
                </c:pt>
                <c:pt idx="2">
                  <c:v>Northern</c:v>
                </c:pt>
                <c:pt idx="3">
                  <c:v>Eastern</c:v>
                </c:pt>
                <c:pt idx="4">
                  <c:v>Central</c:v>
                </c:pt>
                <c:pt idx="5">
                  <c:v>Northeastern</c:v>
                </c:pt>
              </c:strCache>
            </c:strRef>
          </c:cat>
          <c:val>
            <c:numRef>
              <c:f>'Summary Pivot'!$C$37:$C$43</c:f>
              <c:numCache>
                <c:formatCode>General</c:formatCode>
                <c:ptCount val="6"/>
                <c:pt idx="0">
                  <c:v>3</c:v>
                </c:pt>
                <c:pt idx="1">
                  <c:v>2</c:v>
                </c:pt>
                <c:pt idx="2">
                  <c:v>4</c:v>
                </c:pt>
                <c:pt idx="3">
                  <c:v>1</c:v>
                </c:pt>
                <c:pt idx="5">
                  <c:v>1</c:v>
                </c:pt>
              </c:numCache>
            </c:numRef>
          </c:val>
          <c:extLst>
            <c:ext xmlns:c16="http://schemas.microsoft.com/office/drawing/2014/chart" uri="{C3380CC4-5D6E-409C-BE32-E72D297353CC}">
              <c16:uniqueId val="{0000000F-EA88-4CFA-88C8-DE18FB0634A5}"/>
            </c:ext>
          </c:extLst>
        </c:ser>
        <c:dLbls>
          <c:dLblPos val="ctr"/>
          <c:showLegendKey val="0"/>
          <c:showVal val="1"/>
          <c:showCatName val="0"/>
          <c:showSerName val="0"/>
          <c:showPercent val="0"/>
          <c:showBubbleSize val="0"/>
        </c:dLbls>
        <c:gapWidth val="150"/>
        <c:overlap val="100"/>
        <c:axId val="1249684655"/>
        <c:axId val="1249685071"/>
      </c:barChart>
      <c:catAx>
        <c:axId val="12496846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9685071"/>
        <c:crosses val="autoZero"/>
        <c:auto val="1"/>
        <c:lblAlgn val="ctr"/>
        <c:lblOffset val="100"/>
        <c:noMultiLvlLbl val="0"/>
      </c:catAx>
      <c:valAx>
        <c:axId val="1249685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968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India_Data Cleaning, Extraction, &amp; Viz.xlsx]Summary Pivot!PivotTable7</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Effect of</a:t>
            </a:r>
            <a:r>
              <a:rPr lang="en-PH" baseline="0"/>
              <a:t>  </a:t>
            </a:r>
            <a:r>
              <a:rPr lang="en-PH"/>
              <a:t>Shipping</a:t>
            </a:r>
            <a:r>
              <a:rPr lang="en-PH" baseline="0"/>
              <a:t> Fee on Number of Orders </a:t>
            </a:r>
            <a:endParaRPr lang="en-P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'Summary Pivot'!$B$60</c:f>
              <c:strCache>
                <c:ptCount val="1"/>
                <c:pt idx="0">
                  <c:v>Total</c:v>
                </c:pt>
              </c:strCache>
            </c:strRef>
          </c:tx>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Pivot'!$A$61:$A$75</c:f>
              <c:strCache>
                <c:ptCount val="14"/>
                <c:pt idx="0">
                  <c:v>241.9</c:v>
                </c:pt>
                <c:pt idx="1">
                  <c:v>210.04</c:v>
                </c:pt>
                <c:pt idx="2">
                  <c:v>178.18</c:v>
                </c:pt>
                <c:pt idx="3">
                  <c:v>146.32</c:v>
                </c:pt>
                <c:pt idx="4">
                  <c:v>133.34</c:v>
                </c:pt>
                <c:pt idx="5">
                  <c:v>114.46</c:v>
                </c:pt>
                <c:pt idx="6">
                  <c:v>105.02</c:v>
                </c:pt>
                <c:pt idx="7">
                  <c:v>84.96</c:v>
                </c:pt>
                <c:pt idx="8">
                  <c:v>81.42</c:v>
                </c:pt>
                <c:pt idx="9">
                  <c:v>80.24</c:v>
                </c:pt>
                <c:pt idx="10">
                  <c:v>62.54</c:v>
                </c:pt>
                <c:pt idx="11">
                  <c:v>60.18</c:v>
                </c:pt>
                <c:pt idx="12">
                  <c:v>47.2</c:v>
                </c:pt>
                <c:pt idx="13">
                  <c:v>NO DATA</c:v>
                </c:pt>
              </c:strCache>
            </c:strRef>
          </c:cat>
          <c:val>
            <c:numRef>
              <c:f>'Summary Pivot'!$B$61:$B$75</c:f>
              <c:numCache>
                <c:formatCode>General</c:formatCode>
                <c:ptCount val="14"/>
                <c:pt idx="0">
                  <c:v>1</c:v>
                </c:pt>
                <c:pt idx="1">
                  <c:v>2</c:v>
                </c:pt>
                <c:pt idx="2">
                  <c:v>1</c:v>
                </c:pt>
                <c:pt idx="3">
                  <c:v>1</c:v>
                </c:pt>
                <c:pt idx="4">
                  <c:v>1</c:v>
                </c:pt>
                <c:pt idx="5">
                  <c:v>6</c:v>
                </c:pt>
                <c:pt idx="6">
                  <c:v>1</c:v>
                </c:pt>
                <c:pt idx="7">
                  <c:v>100</c:v>
                </c:pt>
                <c:pt idx="8">
                  <c:v>2</c:v>
                </c:pt>
                <c:pt idx="9">
                  <c:v>2</c:v>
                </c:pt>
                <c:pt idx="10">
                  <c:v>1</c:v>
                </c:pt>
                <c:pt idx="11">
                  <c:v>17</c:v>
                </c:pt>
                <c:pt idx="12">
                  <c:v>10</c:v>
                </c:pt>
                <c:pt idx="13">
                  <c:v>26</c:v>
                </c:pt>
              </c:numCache>
            </c:numRef>
          </c:val>
          <c:extLst>
            <c:ext xmlns:c16="http://schemas.microsoft.com/office/drawing/2014/chart" uri="{C3380CC4-5D6E-409C-BE32-E72D297353CC}">
              <c16:uniqueId val="{00000000-659F-4DD5-A2F1-A2F424BACD83}"/>
            </c:ext>
          </c:extLst>
        </c:ser>
        <c:dLbls>
          <c:dLblPos val="outEnd"/>
          <c:showLegendKey val="0"/>
          <c:showVal val="1"/>
          <c:showCatName val="0"/>
          <c:showSerName val="0"/>
          <c:showPercent val="0"/>
          <c:showBubbleSize val="0"/>
        </c:dLbls>
        <c:gapWidth val="115"/>
        <c:overlap val="-20"/>
        <c:axId val="1871767519"/>
        <c:axId val="1871755455"/>
      </c:barChart>
      <c:catAx>
        <c:axId val="187176751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Shipping fee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1755455"/>
        <c:crosses val="autoZero"/>
        <c:auto val="1"/>
        <c:lblAlgn val="ctr"/>
        <c:lblOffset val="100"/>
        <c:noMultiLvlLbl val="0"/>
      </c:catAx>
      <c:valAx>
        <c:axId val="187175545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Number of</a:t>
                </a:r>
                <a:r>
                  <a:rPr lang="en-PH" baseline="0"/>
                  <a:t> orders</a:t>
                </a:r>
                <a:endParaRPr lang="en-PH"/>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1767519"/>
        <c:crosses val="autoZero"/>
        <c:crossBetween val="between"/>
      </c:valAx>
      <c:spPr>
        <a:noFill/>
        <a:ln>
          <a:solidFill>
            <a:schemeClr val="tx1">
              <a:lumMod val="75000"/>
              <a:lumOff val="2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India_Data Cleaning, Extraction, &amp; Viz.xlsx]Summary Pivot!PivotTable3</c:name>
    <c:fmtId val="7"/>
  </c:pivotSource>
  <c:chart>
    <c:title>
      <c:tx>
        <c:rich>
          <a:bodyPr rot="0" spcFirstLastPara="1" vertOverflow="ellipsis" vert="horz" wrap="square" anchor="ctr" anchorCtr="1"/>
          <a:lstStyle/>
          <a:p>
            <a:pPr algn="ctr" rtl="0">
              <a:defRPr lang="en-US" sz="1400" b="0" i="0" u="none" strike="noStrike" kern="1200" spc="100" baseline="0">
                <a:solidFill>
                  <a:schemeClr val="dk1"/>
                </a:solidFill>
                <a:effectLst/>
                <a:latin typeface="+mn-lt"/>
                <a:ea typeface="+mn-ea"/>
                <a:cs typeface="+mn-cs"/>
              </a:defRPr>
            </a:pPr>
            <a:r>
              <a:rPr lang="en-PH" sz="1400">
                <a:effectLst/>
              </a:rPr>
              <a:t>Transaction Trend by Region</a:t>
            </a:r>
          </a:p>
        </c:rich>
      </c:tx>
      <c:overlay val="0"/>
      <c:spPr>
        <a:noFill/>
        <a:ln>
          <a:noFill/>
        </a:ln>
        <a:effectLst/>
      </c:spPr>
      <c:txPr>
        <a:bodyPr rot="0" spcFirstLastPara="1" vertOverflow="ellipsis" vert="horz" wrap="square" anchor="ctr" anchorCtr="1"/>
        <a:lstStyle/>
        <a:p>
          <a:pPr algn="ctr" rtl="0">
            <a:defRPr lang="en-US" sz="1400" b="0" i="0" u="none" strike="noStrike" kern="1200" spc="100" baseline="0">
              <a:solidFill>
                <a:schemeClr val="dk1"/>
              </a:solidFill>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34925" cap="rnd">
            <a:solidFill>
              <a:schemeClr val="accent1"/>
            </a:solidFill>
            <a:round/>
          </a:ln>
          <a:effectLst>
            <a:outerShdw blurRad="55880" dist="1524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34925" cap="rnd">
            <a:solidFill>
              <a:schemeClr val="accent1"/>
            </a:solidFill>
            <a:round/>
          </a:ln>
          <a:effectLst>
            <a:outerShdw blurRad="55880" dist="1524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34925" cap="rnd">
            <a:solidFill>
              <a:schemeClr val="accent1"/>
            </a:solidFill>
            <a:round/>
          </a:ln>
          <a:effectLst>
            <a:outerShdw blurRad="55880" dist="1524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34925" cap="rnd">
            <a:solidFill>
              <a:schemeClr val="accent1"/>
            </a:solidFill>
            <a:round/>
          </a:ln>
          <a:effectLst>
            <a:outerShdw blurRad="55880" dist="1524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34925" cap="rnd">
            <a:solidFill>
              <a:schemeClr val="accent1"/>
            </a:solidFill>
            <a:round/>
          </a:ln>
          <a:effectLst>
            <a:outerShdw blurRad="55880" dist="1524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34925" cap="rnd">
            <a:solidFill>
              <a:schemeClr val="accent1"/>
            </a:solidFill>
            <a:round/>
          </a:ln>
          <a:effectLst>
            <a:outerShdw blurRad="55880" dist="1524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34925" cap="rnd">
            <a:solidFill>
              <a:schemeClr val="accent1"/>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'Summary Pivot'!$B$3:$B$4</c:f>
              <c:strCache>
                <c:ptCount val="1"/>
                <c:pt idx="0">
                  <c:v>Central</c:v>
                </c:pt>
              </c:strCache>
            </c:strRef>
          </c:tx>
          <c:spPr>
            <a:ln w="34925" cap="rnd">
              <a:solidFill>
                <a:schemeClr val="accent1"/>
              </a:solidFill>
              <a:round/>
            </a:ln>
            <a:effectLst>
              <a:outerShdw blurRad="55880" dist="15240" dir="5400000" algn="ctr" rotWithShape="0">
                <a:srgbClr val="000000">
                  <a:alpha val="45000"/>
                </a:srgbClr>
              </a:outerShdw>
            </a:effectLst>
          </c:spPr>
          <c:marker>
            <c:symbol val="none"/>
          </c:marker>
          <c:cat>
            <c:multiLvlStrRef>
              <c:f>'Summary Pivot'!$A$5:$A$16</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'Summary Pivot'!$B$5:$B$16</c:f>
              <c:numCache>
                <c:formatCode>General</c:formatCode>
                <c:ptCount val="9"/>
                <c:pt idx="0">
                  <c:v>1</c:v>
                </c:pt>
                <c:pt idx="2">
                  <c:v>1</c:v>
                </c:pt>
                <c:pt idx="3">
                  <c:v>1</c:v>
                </c:pt>
                <c:pt idx="4">
                  <c:v>2</c:v>
                </c:pt>
                <c:pt idx="6">
                  <c:v>1</c:v>
                </c:pt>
                <c:pt idx="8">
                  <c:v>1</c:v>
                </c:pt>
              </c:numCache>
            </c:numRef>
          </c:val>
          <c:smooth val="0"/>
          <c:extLst>
            <c:ext xmlns:c16="http://schemas.microsoft.com/office/drawing/2014/chart" uri="{C3380CC4-5D6E-409C-BE32-E72D297353CC}">
              <c16:uniqueId val="{00000000-3687-4971-AE91-B0AA0A19032F}"/>
            </c:ext>
          </c:extLst>
        </c:ser>
        <c:ser>
          <c:idx val="1"/>
          <c:order val="1"/>
          <c:tx>
            <c:strRef>
              <c:f>'Summary Pivot'!$C$3:$C$4</c:f>
              <c:strCache>
                <c:ptCount val="1"/>
                <c:pt idx="0">
                  <c:v>Eastern</c:v>
                </c:pt>
              </c:strCache>
            </c:strRef>
          </c:tx>
          <c:spPr>
            <a:ln w="34925" cap="rnd">
              <a:solidFill>
                <a:schemeClr val="accent2"/>
              </a:solidFill>
              <a:round/>
            </a:ln>
            <a:effectLst>
              <a:outerShdw blurRad="55880" dist="15240" dir="5400000" algn="ctr" rotWithShape="0">
                <a:srgbClr val="000000">
                  <a:alpha val="45000"/>
                </a:srgbClr>
              </a:outerShdw>
            </a:effectLst>
          </c:spPr>
          <c:marker>
            <c:symbol val="none"/>
          </c:marker>
          <c:cat>
            <c:multiLvlStrRef>
              <c:f>'Summary Pivot'!$A$5:$A$16</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'Summary Pivot'!$C$5:$C$16</c:f>
              <c:numCache>
                <c:formatCode>General</c:formatCode>
                <c:ptCount val="9"/>
                <c:pt idx="0">
                  <c:v>1</c:v>
                </c:pt>
                <c:pt idx="2">
                  <c:v>1</c:v>
                </c:pt>
                <c:pt idx="3">
                  <c:v>3</c:v>
                </c:pt>
                <c:pt idx="4">
                  <c:v>5</c:v>
                </c:pt>
                <c:pt idx="5">
                  <c:v>2</c:v>
                </c:pt>
                <c:pt idx="6">
                  <c:v>6</c:v>
                </c:pt>
                <c:pt idx="7">
                  <c:v>2</c:v>
                </c:pt>
                <c:pt idx="8">
                  <c:v>3</c:v>
                </c:pt>
              </c:numCache>
            </c:numRef>
          </c:val>
          <c:smooth val="0"/>
          <c:extLst>
            <c:ext xmlns:c16="http://schemas.microsoft.com/office/drawing/2014/chart" uri="{C3380CC4-5D6E-409C-BE32-E72D297353CC}">
              <c16:uniqueId val="{00000022-3687-4971-AE91-B0AA0A19032F}"/>
            </c:ext>
          </c:extLst>
        </c:ser>
        <c:ser>
          <c:idx val="2"/>
          <c:order val="2"/>
          <c:tx>
            <c:strRef>
              <c:f>'Summary Pivot'!$D$3:$D$4</c:f>
              <c:strCache>
                <c:ptCount val="1"/>
                <c:pt idx="0">
                  <c:v>Northeastern</c:v>
                </c:pt>
              </c:strCache>
            </c:strRef>
          </c:tx>
          <c:spPr>
            <a:ln w="34925" cap="rnd">
              <a:solidFill>
                <a:schemeClr val="accent3"/>
              </a:solidFill>
              <a:round/>
            </a:ln>
            <a:effectLst>
              <a:outerShdw blurRad="55880" dist="15240" dir="5400000" algn="ctr" rotWithShape="0">
                <a:srgbClr val="000000">
                  <a:alpha val="45000"/>
                </a:srgbClr>
              </a:outerShdw>
            </a:effectLst>
          </c:spPr>
          <c:marker>
            <c:symbol val="none"/>
          </c:marker>
          <c:cat>
            <c:multiLvlStrRef>
              <c:f>'Summary Pivot'!$A$5:$A$16</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'Summary Pivot'!$D$5:$D$16</c:f>
              <c:numCache>
                <c:formatCode>General</c:formatCode>
                <c:ptCount val="9"/>
                <c:pt idx="2">
                  <c:v>1</c:v>
                </c:pt>
                <c:pt idx="4">
                  <c:v>4</c:v>
                </c:pt>
                <c:pt idx="5">
                  <c:v>2</c:v>
                </c:pt>
              </c:numCache>
            </c:numRef>
          </c:val>
          <c:smooth val="0"/>
          <c:extLst>
            <c:ext xmlns:c16="http://schemas.microsoft.com/office/drawing/2014/chart" uri="{C3380CC4-5D6E-409C-BE32-E72D297353CC}">
              <c16:uniqueId val="{00000023-3687-4971-AE91-B0AA0A19032F}"/>
            </c:ext>
          </c:extLst>
        </c:ser>
        <c:ser>
          <c:idx val="3"/>
          <c:order val="3"/>
          <c:tx>
            <c:strRef>
              <c:f>'Summary Pivot'!$E$3:$E$4</c:f>
              <c:strCache>
                <c:ptCount val="1"/>
                <c:pt idx="0">
                  <c:v>Northern</c:v>
                </c:pt>
              </c:strCache>
            </c:strRef>
          </c:tx>
          <c:spPr>
            <a:ln w="34925" cap="rnd">
              <a:solidFill>
                <a:schemeClr val="accent4"/>
              </a:solidFill>
              <a:round/>
            </a:ln>
            <a:effectLst>
              <a:outerShdw blurRad="55880" dist="15240" dir="5400000" algn="ctr" rotWithShape="0">
                <a:srgbClr val="000000">
                  <a:alpha val="45000"/>
                </a:srgbClr>
              </a:outerShdw>
            </a:effectLst>
          </c:spPr>
          <c:marker>
            <c:symbol val="none"/>
          </c:marker>
          <c:cat>
            <c:multiLvlStrRef>
              <c:f>'Summary Pivot'!$A$5:$A$16</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'Summary Pivot'!$E$5:$E$16</c:f>
              <c:numCache>
                <c:formatCode>General</c:formatCode>
                <c:ptCount val="9"/>
                <c:pt idx="1">
                  <c:v>2</c:v>
                </c:pt>
                <c:pt idx="2">
                  <c:v>1</c:v>
                </c:pt>
                <c:pt idx="3">
                  <c:v>4</c:v>
                </c:pt>
                <c:pt idx="4">
                  <c:v>3</c:v>
                </c:pt>
                <c:pt idx="5">
                  <c:v>10</c:v>
                </c:pt>
                <c:pt idx="6">
                  <c:v>8</c:v>
                </c:pt>
                <c:pt idx="7">
                  <c:v>8</c:v>
                </c:pt>
                <c:pt idx="8">
                  <c:v>4</c:v>
                </c:pt>
              </c:numCache>
            </c:numRef>
          </c:val>
          <c:smooth val="0"/>
          <c:extLst>
            <c:ext xmlns:c16="http://schemas.microsoft.com/office/drawing/2014/chart" uri="{C3380CC4-5D6E-409C-BE32-E72D297353CC}">
              <c16:uniqueId val="{00000024-3687-4971-AE91-B0AA0A19032F}"/>
            </c:ext>
          </c:extLst>
        </c:ser>
        <c:ser>
          <c:idx val="4"/>
          <c:order val="4"/>
          <c:tx>
            <c:strRef>
              <c:f>'Summary Pivot'!$F$3:$F$4</c:f>
              <c:strCache>
                <c:ptCount val="1"/>
                <c:pt idx="0">
                  <c:v>Southern</c:v>
                </c:pt>
              </c:strCache>
            </c:strRef>
          </c:tx>
          <c:spPr>
            <a:ln w="34925" cap="rnd">
              <a:solidFill>
                <a:schemeClr val="accent5"/>
              </a:solidFill>
              <a:round/>
            </a:ln>
            <a:effectLst>
              <a:outerShdw blurRad="55880" dist="15240" dir="5400000" algn="ctr" rotWithShape="0">
                <a:srgbClr val="000000">
                  <a:alpha val="45000"/>
                </a:srgbClr>
              </a:outerShdw>
            </a:effectLst>
          </c:spPr>
          <c:marker>
            <c:symbol val="none"/>
          </c:marker>
          <c:cat>
            <c:multiLvlStrRef>
              <c:f>'Summary Pivot'!$A$5:$A$16</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'Summary Pivot'!$F$5:$F$16</c:f>
              <c:numCache>
                <c:formatCode>General</c:formatCode>
                <c:ptCount val="9"/>
                <c:pt idx="0">
                  <c:v>3</c:v>
                </c:pt>
                <c:pt idx="1">
                  <c:v>5</c:v>
                </c:pt>
                <c:pt idx="2">
                  <c:v>4</c:v>
                </c:pt>
                <c:pt idx="3">
                  <c:v>7</c:v>
                </c:pt>
                <c:pt idx="4">
                  <c:v>4</c:v>
                </c:pt>
                <c:pt idx="5">
                  <c:v>8</c:v>
                </c:pt>
                <c:pt idx="6">
                  <c:v>13</c:v>
                </c:pt>
                <c:pt idx="7">
                  <c:v>7</c:v>
                </c:pt>
                <c:pt idx="8">
                  <c:v>3</c:v>
                </c:pt>
              </c:numCache>
            </c:numRef>
          </c:val>
          <c:smooth val="0"/>
          <c:extLst>
            <c:ext xmlns:c16="http://schemas.microsoft.com/office/drawing/2014/chart" uri="{C3380CC4-5D6E-409C-BE32-E72D297353CC}">
              <c16:uniqueId val="{00000025-3687-4971-AE91-B0AA0A19032F}"/>
            </c:ext>
          </c:extLst>
        </c:ser>
        <c:ser>
          <c:idx val="5"/>
          <c:order val="5"/>
          <c:tx>
            <c:strRef>
              <c:f>'Summary Pivot'!$G$3:$G$4</c:f>
              <c:strCache>
                <c:ptCount val="1"/>
                <c:pt idx="0">
                  <c:v>Western</c:v>
                </c:pt>
              </c:strCache>
            </c:strRef>
          </c:tx>
          <c:spPr>
            <a:ln w="34925" cap="rnd">
              <a:solidFill>
                <a:schemeClr val="accent6"/>
              </a:solidFill>
              <a:round/>
            </a:ln>
            <a:effectLst>
              <a:outerShdw blurRad="55880" dist="15240" dir="5400000" algn="ctr" rotWithShape="0">
                <a:srgbClr val="000000">
                  <a:alpha val="45000"/>
                </a:srgbClr>
              </a:outerShdw>
            </a:effectLst>
          </c:spPr>
          <c:marker>
            <c:symbol val="none"/>
          </c:marker>
          <c:cat>
            <c:multiLvlStrRef>
              <c:f>'Summary Pivot'!$A$5:$A$16</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'Summary Pivot'!$G$5:$G$16</c:f>
              <c:numCache>
                <c:formatCode>General</c:formatCode>
                <c:ptCount val="9"/>
                <c:pt idx="0">
                  <c:v>3</c:v>
                </c:pt>
                <c:pt idx="2">
                  <c:v>5</c:v>
                </c:pt>
                <c:pt idx="3">
                  <c:v>3</c:v>
                </c:pt>
                <c:pt idx="4">
                  <c:v>9</c:v>
                </c:pt>
                <c:pt idx="5">
                  <c:v>7</c:v>
                </c:pt>
                <c:pt idx="6">
                  <c:v>9</c:v>
                </c:pt>
                <c:pt idx="7">
                  <c:v>2</c:v>
                </c:pt>
                <c:pt idx="8">
                  <c:v>2</c:v>
                </c:pt>
              </c:numCache>
            </c:numRef>
          </c:val>
          <c:smooth val="0"/>
          <c:extLst>
            <c:ext xmlns:c16="http://schemas.microsoft.com/office/drawing/2014/chart" uri="{C3380CC4-5D6E-409C-BE32-E72D297353CC}">
              <c16:uniqueId val="{00000026-3687-4971-AE91-B0AA0A19032F}"/>
            </c:ext>
          </c:extLst>
        </c:ser>
        <c:dLbls>
          <c:showLegendKey val="0"/>
          <c:showVal val="0"/>
          <c:showCatName val="0"/>
          <c:showSerName val="0"/>
          <c:showPercent val="0"/>
          <c:showBubbleSize val="0"/>
        </c:dLbls>
        <c:smooth val="0"/>
        <c:axId val="1417027679"/>
        <c:axId val="1417028095"/>
      </c:lineChart>
      <c:catAx>
        <c:axId val="141702767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1417028095"/>
        <c:crosses val="autoZero"/>
        <c:auto val="1"/>
        <c:lblAlgn val="ctr"/>
        <c:lblOffset val="100"/>
        <c:noMultiLvlLbl val="0"/>
      </c:catAx>
      <c:valAx>
        <c:axId val="1417028095"/>
        <c:scaling>
          <c:orientation val="minMax"/>
        </c:scaling>
        <c:delete val="1"/>
        <c:axPos val="l"/>
        <c:numFmt formatCode="General" sourceLinked="1"/>
        <c:majorTickMark val="none"/>
        <c:minorTickMark val="none"/>
        <c:tickLblPos val="nextTo"/>
        <c:crossAx val="141702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rgbClr val="FFF9EF"/>
      </a:solidFill>
      <a:prstDash val="solid"/>
      <a:miter lim="800000"/>
    </a:ln>
    <a:effectLst>
      <a:outerShdw blurRad="50800" dist="38100" dir="5400000" algn="t" rotWithShape="0">
        <a:prstClr val="black">
          <a:alpha val="40000"/>
        </a:prstClr>
      </a:outerShdw>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India_Data Cleaning, Extraction, &amp; Viz.xlsx]Summary Pivot!PivotTable4</c:name>
    <c:fmtId val="9"/>
  </c:pivotSource>
  <c:chart>
    <c:title>
      <c:tx>
        <c:rich>
          <a:bodyPr rot="0" spcFirstLastPara="1" vertOverflow="ellipsis" vert="horz" wrap="square" anchor="ctr" anchorCtr="1"/>
          <a:lstStyle/>
          <a:p>
            <a:pPr>
              <a:defRPr sz="1400" b="0" i="0" u="none" strike="noStrike" kern="1200" spc="100" baseline="0">
                <a:ln>
                  <a:noFill/>
                </a:ln>
                <a:solidFill>
                  <a:srgbClr val="000000"/>
                </a:solidFill>
                <a:effectLst/>
                <a:latin typeface="+mn-lt"/>
                <a:ea typeface="+mn-ea"/>
                <a:cs typeface="+mn-cs"/>
              </a:defRPr>
            </a:pPr>
            <a:r>
              <a:rPr lang="en-PH" sz="1400" b="0">
                <a:ln>
                  <a:noFill/>
                </a:ln>
                <a:solidFill>
                  <a:srgbClr val="000000"/>
                </a:solidFill>
                <a:effectLst/>
              </a:rPr>
              <a:t>Transaction Trend </a:t>
            </a:r>
            <a:endParaRPr lang="en-US" sz="1400" b="0">
              <a:ln>
                <a:noFill/>
              </a:ln>
              <a:solidFill>
                <a:srgbClr val="000000"/>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100" baseline="0">
              <a:ln>
                <a:noFill/>
              </a:ln>
              <a:solidFill>
                <a:srgbClr val="000000"/>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5880" dist="15240" dir="5400000" algn="ctr" rotWithShape="0">
              <a:srgbClr val="000000">
                <a:alpha val="45000"/>
              </a:srgbClr>
            </a:outerShdw>
          </a:effectLst>
        </c:spPr>
        <c:marker>
          <c:symbol val="circle"/>
          <c:size val="6"/>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9525">
              <a:solidFill>
                <a:schemeClr val="accent1"/>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 Pivot'!$B$18</c:f>
              <c:strCache>
                <c:ptCount val="1"/>
                <c:pt idx="0">
                  <c:v>Total</c:v>
                </c:pt>
              </c:strCache>
            </c:strRef>
          </c:tx>
          <c:spPr>
            <a:ln w="34925" cap="rnd">
              <a:solidFill>
                <a:schemeClr val="accent1"/>
              </a:solidFill>
              <a:round/>
            </a:ln>
            <a:effectLst>
              <a:outerShdw blurRad="55880" dist="15240" dir="5400000" algn="ctr" rotWithShape="0">
                <a:srgbClr val="000000">
                  <a:alpha val="45000"/>
                </a:srgbClr>
              </a:outerShdw>
            </a:effectLst>
          </c:spPr>
          <c:marker>
            <c:symbol val="circle"/>
            <c:size val="6"/>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9525">
                <a:solidFill>
                  <a:schemeClr val="accent1"/>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'Summary Pivot'!$A$19:$A$30</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'Summary Pivot'!$B$19:$B$30</c:f>
              <c:numCache>
                <c:formatCode>General</c:formatCode>
                <c:ptCount val="9"/>
                <c:pt idx="0">
                  <c:v>8</c:v>
                </c:pt>
                <c:pt idx="1">
                  <c:v>7</c:v>
                </c:pt>
                <c:pt idx="2">
                  <c:v>13</c:v>
                </c:pt>
                <c:pt idx="3">
                  <c:v>18</c:v>
                </c:pt>
                <c:pt idx="4">
                  <c:v>27</c:v>
                </c:pt>
                <c:pt idx="5">
                  <c:v>29</c:v>
                </c:pt>
                <c:pt idx="6">
                  <c:v>37</c:v>
                </c:pt>
                <c:pt idx="7">
                  <c:v>19</c:v>
                </c:pt>
                <c:pt idx="8">
                  <c:v>13</c:v>
                </c:pt>
              </c:numCache>
            </c:numRef>
          </c:val>
          <c:smooth val="0"/>
          <c:extLst>
            <c:ext xmlns:c16="http://schemas.microsoft.com/office/drawing/2014/chart" uri="{C3380CC4-5D6E-409C-BE32-E72D297353CC}">
              <c16:uniqueId val="{00000000-5507-43E7-883F-42436225590C}"/>
            </c:ext>
          </c:extLst>
        </c:ser>
        <c:dLbls>
          <c:dLblPos val="t"/>
          <c:showLegendKey val="0"/>
          <c:showVal val="1"/>
          <c:showCatName val="0"/>
          <c:showSerName val="0"/>
          <c:showPercent val="0"/>
          <c:showBubbleSize val="0"/>
        </c:dLbls>
        <c:marker val="1"/>
        <c:smooth val="0"/>
        <c:axId val="1249910847"/>
        <c:axId val="1247066879"/>
      </c:lineChart>
      <c:catAx>
        <c:axId val="12499108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47066879"/>
        <c:crosses val="autoZero"/>
        <c:auto val="1"/>
        <c:lblAlgn val="ctr"/>
        <c:lblOffset val="100"/>
        <c:noMultiLvlLbl val="0"/>
      </c:catAx>
      <c:valAx>
        <c:axId val="1247066879"/>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solidFill>
                    <a:latin typeface="+mn-lt"/>
                    <a:ea typeface="+mn-ea"/>
                    <a:cs typeface="+mn-cs"/>
                  </a:defRPr>
                </a:pPr>
                <a:r>
                  <a:rPr lang="en-PH" b="0"/>
                  <a:t>Number of Orders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49910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9EF"/>
    </a:solidFill>
    <a:ln w="12700" cap="flat" cmpd="sng" algn="ctr">
      <a:solidFill>
        <a:srgbClr val="FFF9EF"/>
      </a:solidFill>
      <a:prstDash val="solid"/>
      <a:miter lim="800000"/>
    </a:ln>
    <a:effectLst>
      <a:outerShdw blurRad="50800" dist="38100" dir="5400000" algn="t"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India_Data Cleaning, Extraction, &amp; Viz.xlsx]Summary Pivot!PivotTable5</c:name>
    <c:fmtId val="18"/>
  </c:pivotSource>
  <c:chart>
    <c:title>
      <c:tx>
        <c:rich>
          <a:bodyPr rot="0" spcFirstLastPara="1" vertOverflow="ellipsis" vert="horz" wrap="square" anchor="ctr" anchorCtr="1"/>
          <a:lstStyle/>
          <a:p>
            <a:pPr>
              <a:defRPr lang="en-US" sz="1200" b="0" i="0" u="none" strike="noStrike" kern="1200" spc="100" baseline="0">
                <a:solidFill>
                  <a:schemeClr val="dk1"/>
                </a:solidFill>
                <a:effectLst/>
                <a:latin typeface="+mn-lt"/>
                <a:ea typeface="+mn-ea"/>
                <a:cs typeface="+mn-cs"/>
              </a:defRPr>
            </a:pPr>
            <a:r>
              <a:rPr lang="en-US" sz="1400">
                <a:effectLst/>
              </a:rPr>
              <a:t>Distribution of Order Status by Region</a:t>
            </a:r>
          </a:p>
        </c:rich>
      </c:tx>
      <c:overlay val="0"/>
      <c:spPr>
        <a:noFill/>
        <a:ln>
          <a:noFill/>
        </a:ln>
        <a:effectLst/>
      </c:spPr>
      <c:txPr>
        <a:bodyPr rot="0" spcFirstLastPara="1" vertOverflow="ellipsis" vert="horz" wrap="square" anchor="ctr" anchorCtr="1"/>
        <a:lstStyle/>
        <a:p>
          <a:pPr>
            <a:defRPr lang="en-US" sz="1200" b="0" i="0" u="none" strike="noStrike" kern="1200" spc="100" baseline="0">
              <a:solidFill>
                <a:schemeClr val="dk1"/>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dLbl>
          <c:idx val="0"/>
          <c:dLblPos val="outEnd"/>
          <c:showLegendKey val="0"/>
          <c:showVal val="1"/>
          <c:showCatName val="0"/>
          <c:showSerName val="0"/>
          <c:showPercent val="1"/>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solidFill>
              <a:schemeClr val="tx1">
                <a:lumMod val="75000"/>
                <a:lumOff val="25000"/>
              </a:schemeClr>
            </a:solid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solidFill>
              <a:schemeClr val="tx1">
                <a:lumMod val="75000"/>
                <a:lumOff val="25000"/>
              </a:schemeClr>
            </a:solid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pivotFmt>
      <c:pivotFmt>
        <c:idx val="54"/>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55"/>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56"/>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57"/>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58"/>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59"/>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60"/>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61"/>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62"/>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63"/>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64"/>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65"/>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66"/>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67"/>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68"/>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'Summary Pivot'!$B$35:$B$36</c:f>
              <c:strCache>
                <c:ptCount val="1"/>
                <c:pt idx="0">
                  <c:v>Delivered to buyer</c:v>
                </c:pt>
              </c:strCache>
            </c:strRef>
          </c:tx>
          <c:dPt>
            <c:idx val="0"/>
            <c:bubble3D val="0"/>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1-6F3E-402C-BABF-D04A08D25FC6}"/>
              </c:ext>
            </c:extLst>
          </c:dPt>
          <c:dPt>
            <c:idx val="1"/>
            <c:bubble3D val="0"/>
            <c:spPr>
              <a:gradFill rotWithShape="1">
                <a:gsLst>
                  <a:gs pos="0">
                    <a:schemeClr val="accent2">
                      <a:tint val="97000"/>
                      <a:satMod val="100000"/>
                      <a:lumMod val="102000"/>
                    </a:schemeClr>
                  </a:gs>
                  <a:gs pos="50000">
                    <a:schemeClr val="accent2">
                      <a:shade val="100000"/>
                      <a:satMod val="103000"/>
                      <a:lumMod val="100000"/>
                    </a:schemeClr>
                  </a:gs>
                  <a:gs pos="100000">
                    <a:schemeClr val="accent2">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3-6F3E-402C-BABF-D04A08D25FC6}"/>
              </c:ext>
            </c:extLst>
          </c:dPt>
          <c:dPt>
            <c:idx val="2"/>
            <c:bubble3D val="0"/>
            <c:spPr>
              <a:gradFill rotWithShape="1">
                <a:gsLst>
                  <a:gs pos="0">
                    <a:schemeClr val="accent3">
                      <a:tint val="97000"/>
                      <a:satMod val="100000"/>
                      <a:lumMod val="102000"/>
                    </a:schemeClr>
                  </a:gs>
                  <a:gs pos="50000">
                    <a:schemeClr val="accent3">
                      <a:shade val="100000"/>
                      <a:satMod val="103000"/>
                      <a:lumMod val="100000"/>
                    </a:schemeClr>
                  </a:gs>
                  <a:gs pos="100000">
                    <a:schemeClr val="accent3">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5-6F3E-402C-BABF-D04A08D25FC6}"/>
              </c:ext>
            </c:extLst>
          </c:dPt>
          <c:dPt>
            <c:idx val="3"/>
            <c:bubble3D val="0"/>
            <c:spPr>
              <a:gradFill rotWithShape="1">
                <a:gsLst>
                  <a:gs pos="0">
                    <a:schemeClr val="accent4">
                      <a:tint val="97000"/>
                      <a:satMod val="100000"/>
                      <a:lumMod val="102000"/>
                    </a:schemeClr>
                  </a:gs>
                  <a:gs pos="50000">
                    <a:schemeClr val="accent4">
                      <a:shade val="100000"/>
                      <a:satMod val="103000"/>
                      <a:lumMod val="100000"/>
                    </a:schemeClr>
                  </a:gs>
                  <a:gs pos="100000">
                    <a:schemeClr val="accent4">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7-6F3E-402C-BABF-D04A08D25FC6}"/>
              </c:ext>
            </c:extLst>
          </c:dPt>
          <c:dPt>
            <c:idx val="4"/>
            <c:bubble3D val="0"/>
            <c:spPr>
              <a:gradFill rotWithShape="1">
                <a:gsLst>
                  <a:gs pos="0">
                    <a:schemeClr val="accent5">
                      <a:tint val="97000"/>
                      <a:satMod val="100000"/>
                      <a:lumMod val="102000"/>
                    </a:schemeClr>
                  </a:gs>
                  <a:gs pos="50000">
                    <a:schemeClr val="accent5">
                      <a:shade val="100000"/>
                      <a:satMod val="103000"/>
                      <a:lumMod val="100000"/>
                    </a:schemeClr>
                  </a:gs>
                  <a:gs pos="100000">
                    <a:schemeClr val="accent5">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9-6F3E-402C-BABF-D04A08D25FC6}"/>
              </c:ext>
            </c:extLst>
          </c:dPt>
          <c:dPt>
            <c:idx val="5"/>
            <c:bubble3D val="0"/>
            <c:spPr>
              <a:gradFill rotWithShape="1">
                <a:gsLst>
                  <a:gs pos="0">
                    <a:schemeClr val="accent6">
                      <a:tint val="97000"/>
                      <a:satMod val="100000"/>
                      <a:lumMod val="102000"/>
                    </a:schemeClr>
                  </a:gs>
                  <a:gs pos="50000">
                    <a:schemeClr val="accent6">
                      <a:shade val="100000"/>
                      <a:satMod val="103000"/>
                      <a:lumMod val="100000"/>
                    </a:schemeClr>
                  </a:gs>
                  <a:gs pos="100000">
                    <a:schemeClr val="accent6">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B-6F3E-402C-BABF-D04A08D25FC6}"/>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'Summary Pivot'!$A$37:$A$43</c:f>
              <c:strCache>
                <c:ptCount val="6"/>
                <c:pt idx="0">
                  <c:v>Southern</c:v>
                </c:pt>
                <c:pt idx="1">
                  <c:v>Western</c:v>
                </c:pt>
                <c:pt idx="2">
                  <c:v>Northern</c:v>
                </c:pt>
                <c:pt idx="3">
                  <c:v>Eastern</c:v>
                </c:pt>
                <c:pt idx="4">
                  <c:v>Central</c:v>
                </c:pt>
                <c:pt idx="5">
                  <c:v>Northeastern</c:v>
                </c:pt>
              </c:strCache>
            </c:strRef>
          </c:cat>
          <c:val>
            <c:numRef>
              <c:f>'Summary Pivot'!$B$37:$B$43</c:f>
              <c:numCache>
                <c:formatCode>General</c:formatCode>
                <c:ptCount val="6"/>
                <c:pt idx="0">
                  <c:v>51</c:v>
                </c:pt>
                <c:pt idx="1">
                  <c:v>38</c:v>
                </c:pt>
                <c:pt idx="2">
                  <c:v>36</c:v>
                </c:pt>
                <c:pt idx="3">
                  <c:v>22</c:v>
                </c:pt>
                <c:pt idx="4">
                  <c:v>7</c:v>
                </c:pt>
                <c:pt idx="5">
                  <c:v>6</c:v>
                </c:pt>
              </c:numCache>
            </c:numRef>
          </c:val>
          <c:extLst>
            <c:ext xmlns:c16="http://schemas.microsoft.com/office/drawing/2014/chart" uri="{C3380CC4-5D6E-409C-BE32-E72D297353CC}">
              <c16:uniqueId val="{0000000C-6F3E-402C-BABF-D04A08D25FC6}"/>
            </c:ext>
          </c:extLst>
        </c:ser>
        <c:ser>
          <c:idx val="1"/>
          <c:order val="1"/>
          <c:tx>
            <c:strRef>
              <c:f>'Summary Pivot'!$C$35:$C$36</c:f>
              <c:strCache>
                <c:ptCount val="1"/>
                <c:pt idx="0">
                  <c:v>Returned to seller</c:v>
                </c:pt>
              </c:strCache>
            </c:strRef>
          </c:tx>
          <c:dPt>
            <c:idx val="0"/>
            <c:bubble3D val="0"/>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D-DBAC-4AB7-864E-9D0D97682033}"/>
              </c:ext>
            </c:extLst>
          </c:dPt>
          <c:dPt>
            <c:idx val="1"/>
            <c:bubble3D val="0"/>
            <c:spPr>
              <a:gradFill rotWithShape="1">
                <a:gsLst>
                  <a:gs pos="0">
                    <a:schemeClr val="accent2">
                      <a:tint val="97000"/>
                      <a:satMod val="100000"/>
                      <a:lumMod val="102000"/>
                    </a:schemeClr>
                  </a:gs>
                  <a:gs pos="50000">
                    <a:schemeClr val="accent2">
                      <a:shade val="100000"/>
                      <a:satMod val="103000"/>
                      <a:lumMod val="100000"/>
                    </a:schemeClr>
                  </a:gs>
                  <a:gs pos="100000">
                    <a:schemeClr val="accent2">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F-DBAC-4AB7-864E-9D0D97682033}"/>
              </c:ext>
            </c:extLst>
          </c:dPt>
          <c:dPt>
            <c:idx val="2"/>
            <c:bubble3D val="0"/>
            <c:spPr>
              <a:gradFill rotWithShape="1">
                <a:gsLst>
                  <a:gs pos="0">
                    <a:schemeClr val="accent3">
                      <a:tint val="97000"/>
                      <a:satMod val="100000"/>
                      <a:lumMod val="102000"/>
                    </a:schemeClr>
                  </a:gs>
                  <a:gs pos="50000">
                    <a:schemeClr val="accent3">
                      <a:shade val="100000"/>
                      <a:satMod val="103000"/>
                      <a:lumMod val="100000"/>
                    </a:schemeClr>
                  </a:gs>
                  <a:gs pos="100000">
                    <a:schemeClr val="accent3">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11-DBAC-4AB7-864E-9D0D97682033}"/>
              </c:ext>
            </c:extLst>
          </c:dPt>
          <c:dPt>
            <c:idx val="3"/>
            <c:bubble3D val="0"/>
            <c:spPr>
              <a:gradFill rotWithShape="1">
                <a:gsLst>
                  <a:gs pos="0">
                    <a:schemeClr val="accent4">
                      <a:tint val="97000"/>
                      <a:satMod val="100000"/>
                      <a:lumMod val="102000"/>
                    </a:schemeClr>
                  </a:gs>
                  <a:gs pos="50000">
                    <a:schemeClr val="accent4">
                      <a:shade val="100000"/>
                      <a:satMod val="103000"/>
                      <a:lumMod val="100000"/>
                    </a:schemeClr>
                  </a:gs>
                  <a:gs pos="100000">
                    <a:schemeClr val="accent4">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13-DBAC-4AB7-864E-9D0D97682033}"/>
              </c:ext>
            </c:extLst>
          </c:dPt>
          <c:dPt>
            <c:idx val="4"/>
            <c:bubble3D val="0"/>
            <c:spPr>
              <a:gradFill rotWithShape="1">
                <a:gsLst>
                  <a:gs pos="0">
                    <a:schemeClr val="accent5">
                      <a:tint val="97000"/>
                      <a:satMod val="100000"/>
                      <a:lumMod val="102000"/>
                    </a:schemeClr>
                  </a:gs>
                  <a:gs pos="50000">
                    <a:schemeClr val="accent5">
                      <a:shade val="100000"/>
                      <a:satMod val="103000"/>
                      <a:lumMod val="100000"/>
                    </a:schemeClr>
                  </a:gs>
                  <a:gs pos="100000">
                    <a:schemeClr val="accent5">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15-DBAC-4AB7-864E-9D0D97682033}"/>
              </c:ext>
            </c:extLst>
          </c:dPt>
          <c:dPt>
            <c:idx val="5"/>
            <c:bubble3D val="0"/>
            <c:spPr>
              <a:gradFill rotWithShape="1">
                <a:gsLst>
                  <a:gs pos="0">
                    <a:schemeClr val="accent6">
                      <a:tint val="97000"/>
                      <a:satMod val="100000"/>
                      <a:lumMod val="102000"/>
                    </a:schemeClr>
                  </a:gs>
                  <a:gs pos="50000">
                    <a:schemeClr val="accent6">
                      <a:shade val="100000"/>
                      <a:satMod val="103000"/>
                      <a:lumMod val="100000"/>
                    </a:schemeClr>
                  </a:gs>
                  <a:gs pos="100000">
                    <a:schemeClr val="accent6">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17-DBAC-4AB7-864E-9D0D97682033}"/>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'Summary Pivot'!$A$37:$A$43</c:f>
              <c:strCache>
                <c:ptCount val="6"/>
                <c:pt idx="0">
                  <c:v>Southern</c:v>
                </c:pt>
                <c:pt idx="1">
                  <c:v>Western</c:v>
                </c:pt>
                <c:pt idx="2">
                  <c:v>Northern</c:v>
                </c:pt>
                <c:pt idx="3">
                  <c:v>Eastern</c:v>
                </c:pt>
                <c:pt idx="4">
                  <c:v>Central</c:v>
                </c:pt>
                <c:pt idx="5">
                  <c:v>Northeastern</c:v>
                </c:pt>
              </c:strCache>
            </c:strRef>
          </c:cat>
          <c:val>
            <c:numRef>
              <c:f>'Summary Pivot'!$C$37:$C$43</c:f>
              <c:numCache>
                <c:formatCode>General</c:formatCode>
                <c:ptCount val="6"/>
                <c:pt idx="0">
                  <c:v>3</c:v>
                </c:pt>
                <c:pt idx="1">
                  <c:v>2</c:v>
                </c:pt>
                <c:pt idx="2">
                  <c:v>4</c:v>
                </c:pt>
                <c:pt idx="3">
                  <c:v>1</c:v>
                </c:pt>
                <c:pt idx="5">
                  <c:v>1</c:v>
                </c:pt>
              </c:numCache>
            </c:numRef>
          </c:val>
          <c:extLst>
            <c:ext xmlns:c16="http://schemas.microsoft.com/office/drawing/2014/chart" uri="{C3380CC4-5D6E-409C-BE32-E72D297353CC}">
              <c16:uniqueId val="{00000029-6F3E-402C-BABF-D04A08D25FC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rgbClr val="FFF9EF"/>
      </a:solidFill>
    </a:ln>
    <a:effectLst>
      <a:outerShdw blurRad="50800" dist="38100" dir="5400000" algn="t" rotWithShape="0">
        <a:prstClr val="black">
          <a:alpha val="40000"/>
        </a:prstClr>
      </a:outerShdw>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India_Data Cleaning, Extraction, &amp; Viz.xlsx]Summary Pivot!PivotTable5</c:name>
    <c:fmtId val="19"/>
  </c:pivotSource>
  <c:chart>
    <c:title>
      <c:tx>
        <c:rich>
          <a:bodyPr rot="0" spcFirstLastPara="1" vertOverflow="ellipsis" vert="horz" wrap="square" anchor="ctr" anchorCtr="1"/>
          <a:lstStyle/>
          <a:p>
            <a:pPr>
              <a:defRPr lang="en-US" sz="1400" b="0" i="0" u="none" strike="noStrike" kern="1200" spc="100" baseline="0">
                <a:solidFill>
                  <a:schemeClr val="dk1"/>
                </a:solidFill>
                <a:effectLst/>
                <a:latin typeface="+mn-lt"/>
                <a:ea typeface="+mn-ea"/>
                <a:cs typeface="+mn-cs"/>
              </a:defRPr>
            </a:pPr>
            <a:r>
              <a:rPr lang="en-US" sz="1400">
                <a:effectLst/>
              </a:rPr>
              <a:t>Distribution of Order Status by Region</a:t>
            </a:r>
            <a:endParaRPr lang="en-PH" sz="1400">
              <a:effectLst/>
            </a:endParaRPr>
          </a:p>
        </c:rich>
      </c:tx>
      <c:overlay val="0"/>
      <c:spPr>
        <a:noFill/>
        <a:ln>
          <a:noFill/>
        </a:ln>
        <a:effectLst/>
      </c:spPr>
      <c:txPr>
        <a:bodyPr rot="0" spcFirstLastPara="1" vertOverflow="ellipsis" vert="horz" wrap="square" anchor="ctr" anchorCtr="1"/>
        <a:lstStyle/>
        <a:p>
          <a:pPr>
            <a:defRPr lang="en-US" sz="1400" b="0" i="0" u="none" strike="noStrike" kern="1200" spc="100" baseline="0">
              <a:solidFill>
                <a:schemeClr val="dk1"/>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'Summary Pivot'!$B$35:$B$36</c:f>
              <c:strCache>
                <c:ptCount val="1"/>
                <c:pt idx="0">
                  <c:v>Delivered to buyer</c:v>
                </c:pt>
              </c:strCache>
            </c:strRef>
          </c:tx>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Pivot'!$A$37:$A$43</c:f>
              <c:strCache>
                <c:ptCount val="6"/>
                <c:pt idx="0">
                  <c:v>Southern</c:v>
                </c:pt>
                <c:pt idx="1">
                  <c:v>Western</c:v>
                </c:pt>
                <c:pt idx="2">
                  <c:v>Northern</c:v>
                </c:pt>
                <c:pt idx="3">
                  <c:v>Eastern</c:v>
                </c:pt>
                <c:pt idx="4">
                  <c:v>Central</c:v>
                </c:pt>
                <c:pt idx="5">
                  <c:v>Northeastern</c:v>
                </c:pt>
              </c:strCache>
            </c:strRef>
          </c:cat>
          <c:val>
            <c:numRef>
              <c:f>'Summary Pivot'!$B$37:$B$43</c:f>
              <c:numCache>
                <c:formatCode>General</c:formatCode>
                <c:ptCount val="6"/>
                <c:pt idx="0">
                  <c:v>51</c:v>
                </c:pt>
                <c:pt idx="1">
                  <c:v>38</c:v>
                </c:pt>
                <c:pt idx="2">
                  <c:v>36</c:v>
                </c:pt>
                <c:pt idx="3">
                  <c:v>22</c:v>
                </c:pt>
                <c:pt idx="4">
                  <c:v>7</c:v>
                </c:pt>
                <c:pt idx="5">
                  <c:v>6</c:v>
                </c:pt>
              </c:numCache>
            </c:numRef>
          </c:val>
          <c:extLst>
            <c:ext xmlns:c16="http://schemas.microsoft.com/office/drawing/2014/chart" uri="{C3380CC4-5D6E-409C-BE32-E72D297353CC}">
              <c16:uniqueId val="{00000000-3F48-433F-B051-899A84B04BFA}"/>
            </c:ext>
          </c:extLst>
        </c:ser>
        <c:ser>
          <c:idx val="1"/>
          <c:order val="1"/>
          <c:tx>
            <c:strRef>
              <c:f>'Summary Pivot'!$C$35:$C$36</c:f>
              <c:strCache>
                <c:ptCount val="1"/>
                <c:pt idx="0">
                  <c:v>Returned to seller</c:v>
                </c:pt>
              </c:strCache>
            </c:strRef>
          </c:tx>
          <c:spPr>
            <a:gradFill rotWithShape="1">
              <a:gsLst>
                <a:gs pos="0">
                  <a:schemeClr val="accent2">
                    <a:tint val="97000"/>
                    <a:satMod val="100000"/>
                    <a:lumMod val="102000"/>
                  </a:schemeClr>
                </a:gs>
                <a:gs pos="50000">
                  <a:schemeClr val="accent2">
                    <a:shade val="100000"/>
                    <a:satMod val="103000"/>
                    <a:lumMod val="100000"/>
                  </a:schemeClr>
                </a:gs>
                <a:gs pos="100000">
                  <a:schemeClr val="accent2">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 Pivot'!$A$37:$A$43</c:f>
              <c:strCache>
                <c:ptCount val="6"/>
                <c:pt idx="0">
                  <c:v>Southern</c:v>
                </c:pt>
                <c:pt idx="1">
                  <c:v>Western</c:v>
                </c:pt>
                <c:pt idx="2">
                  <c:v>Northern</c:v>
                </c:pt>
                <c:pt idx="3">
                  <c:v>Eastern</c:v>
                </c:pt>
                <c:pt idx="4">
                  <c:v>Central</c:v>
                </c:pt>
                <c:pt idx="5">
                  <c:v>Northeastern</c:v>
                </c:pt>
              </c:strCache>
            </c:strRef>
          </c:cat>
          <c:val>
            <c:numRef>
              <c:f>'Summary Pivot'!$C$37:$C$43</c:f>
              <c:numCache>
                <c:formatCode>General</c:formatCode>
                <c:ptCount val="6"/>
                <c:pt idx="0">
                  <c:v>3</c:v>
                </c:pt>
                <c:pt idx="1">
                  <c:v>2</c:v>
                </c:pt>
                <c:pt idx="2">
                  <c:v>4</c:v>
                </c:pt>
                <c:pt idx="3">
                  <c:v>1</c:v>
                </c:pt>
                <c:pt idx="5">
                  <c:v>1</c:v>
                </c:pt>
              </c:numCache>
            </c:numRef>
          </c:val>
          <c:extLst>
            <c:ext xmlns:c16="http://schemas.microsoft.com/office/drawing/2014/chart" uri="{C3380CC4-5D6E-409C-BE32-E72D297353CC}">
              <c16:uniqueId val="{00000011-3F48-433F-B051-899A84B04BFA}"/>
            </c:ext>
          </c:extLst>
        </c:ser>
        <c:dLbls>
          <c:dLblPos val="ctr"/>
          <c:showLegendKey val="0"/>
          <c:showVal val="1"/>
          <c:showCatName val="0"/>
          <c:showSerName val="0"/>
          <c:showPercent val="0"/>
          <c:showBubbleSize val="0"/>
        </c:dLbls>
        <c:gapWidth val="150"/>
        <c:overlap val="100"/>
        <c:axId val="1249684655"/>
        <c:axId val="1249685071"/>
      </c:barChart>
      <c:catAx>
        <c:axId val="12496846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1249685071"/>
        <c:crosses val="autoZero"/>
        <c:auto val="1"/>
        <c:lblAlgn val="ctr"/>
        <c:lblOffset val="100"/>
        <c:noMultiLvlLbl val="0"/>
      </c:catAx>
      <c:valAx>
        <c:axId val="1249685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124968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rgbClr val="FFF9EF"/>
      </a:solidFill>
    </a:ln>
    <a:effectLst>
      <a:outerShdw blurRad="50800" dist="38100" dir="5400000" algn="t" rotWithShape="0">
        <a:prstClr val="black">
          <a:alpha val="40000"/>
        </a:prstClr>
      </a:outerShdw>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Working FIle_Raw Data'!A1"/><Relationship Id="rId13" Type="http://schemas.openxmlformats.org/officeDocument/2006/relationships/image" Target="../media/image5.svg"/><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hyperlink" Target="https://www.amazon.in/" TargetMode="External"/><Relationship Id="rId6" Type="http://schemas.openxmlformats.org/officeDocument/2006/relationships/chart" Target="../charts/chart9.xml"/><Relationship Id="rId11" Type="http://schemas.openxmlformats.org/officeDocument/2006/relationships/hyperlink" Target="mailto:https://sell.amazon.in/standards/contact-us" TargetMode="External"/><Relationship Id="rId5" Type="http://schemas.openxmlformats.org/officeDocument/2006/relationships/chart" Target="../charts/chart8.xml"/><Relationship Id="rId10" Type="http://schemas.openxmlformats.org/officeDocument/2006/relationships/image" Target="../media/image3.svg"/><Relationship Id="rId4" Type="http://schemas.openxmlformats.org/officeDocument/2006/relationships/chart" Target="../charts/chart7.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168690</xdr:colOff>
      <xdr:row>2</xdr:row>
      <xdr:rowOff>17640</xdr:rowOff>
    </xdr:from>
    <xdr:to>
      <xdr:col>22</xdr:col>
      <xdr:colOff>291660</xdr:colOff>
      <xdr:row>24</xdr:row>
      <xdr:rowOff>0</xdr:rowOff>
    </xdr:to>
    <xdr:graphicFrame macro="">
      <xdr:nvGraphicFramePr>
        <xdr:cNvPr id="2" name="Chart 1">
          <a:extLst>
            <a:ext uri="{FF2B5EF4-FFF2-40B4-BE49-F238E27FC236}">
              <a16:creationId xmlns:a16="http://schemas.microsoft.com/office/drawing/2014/main" id="{B09932C1-D9AB-4BAC-AF2D-C72582159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21794</xdr:rowOff>
    </xdr:from>
    <xdr:to>
      <xdr:col>11</xdr:col>
      <xdr:colOff>134400</xdr:colOff>
      <xdr:row>24</xdr:row>
      <xdr:rowOff>344</xdr:rowOff>
    </xdr:to>
    <xdr:graphicFrame macro="">
      <xdr:nvGraphicFramePr>
        <xdr:cNvPr id="3" name="Chart 2">
          <a:extLst>
            <a:ext uri="{FF2B5EF4-FFF2-40B4-BE49-F238E27FC236}">
              <a16:creationId xmlns:a16="http://schemas.microsoft.com/office/drawing/2014/main" id="{88C0A588-FB63-47DF-A6EE-774F43CF9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245745</xdr:colOff>
      <xdr:row>25</xdr:row>
      <xdr:rowOff>19050</xdr:rowOff>
    </xdr:from>
    <xdr:to>
      <xdr:col>15</xdr:col>
      <xdr:colOff>0</xdr:colOff>
      <xdr:row>31</xdr:row>
      <xdr:rowOff>0</xdr:rowOff>
    </xdr:to>
    <xdr:sp macro="" textlink="">
      <xdr:nvSpPr>
        <xdr:cNvPr id="8" name="TextBox 7">
          <a:extLst>
            <a:ext uri="{FF2B5EF4-FFF2-40B4-BE49-F238E27FC236}">
              <a16:creationId xmlns:a16="http://schemas.microsoft.com/office/drawing/2014/main" id="{1A8D349A-FF2A-A571-375C-F20B333D4C2B}"/>
            </a:ext>
          </a:extLst>
        </xdr:cNvPr>
        <xdr:cNvSpPr txBox="1"/>
      </xdr:nvSpPr>
      <xdr:spPr>
        <a:xfrm>
          <a:off x="245745" y="4543425"/>
          <a:ext cx="8898255"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lvl="0" indent="-171450" algn="l">
            <a:buFont typeface="Arial" panose="020B0604020202020204" pitchFamily="34" charset="0"/>
            <a:buChar char="•"/>
          </a:pPr>
          <a:r>
            <a:rPr lang="en-PH" sz="1100">
              <a:solidFill>
                <a:schemeClr val="dk1"/>
              </a:solidFill>
              <a:effectLst/>
              <a:latin typeface="+mn-lt"/>
              <a:ea typeface="+mn-ea"/>
              <a:cs typeface="+mn-cs"/>
            </a:rPr>
            <a:t>The number of transactions varies per month, </a:t>
          </a:r>
          <a:r>
            <a:rPr lang="en-PH" sz="1100" b="1">
              <a:solidFill>
                <a:srgbClr val="00B050"/>
              </a:solidFill>
              <a:effectLst/>
              <a:latin typeface="+mn-lt"/>
              <a:ea typeface="+mn-ea"/>
              <a:cs typeface="+mn-cs"/>
            </a:rPr>
            <a:t>December</a:t>
          </a:r>
          <a:r>
            <a:rPr lang="en-PH" sz="1100" b="1">
              <a:solidFill>
                <a:schemeClr val="dk1"/>
              </a:solidFill>
              <a:effectLst/>
              <a:latin typeface="+mn-lt"/>
              <a:ea typeface="+mn-ea"/>
              <a:cs typeface="+mn-cs"/>
            </a:rPr>
            <a:t> </a:t>
          </a:r>
          <a:r>
            <a:rPr lang="en-PH" sz="1100">
              <a:solidFill>
                <a:schemeClr val="dk1"/>
              </a:solidFill>
              <a:effectLst/>
              <a:latin typeface="+mn-lt"/>
              <a:ea typeface="+mn-ea"/>
              <a:cs typeface="+mn-cs"/>
            </a:rPr>
            <a:t>being the peak which may be due the holidays we have that month. The month that has the lowest number of transactions is </a:t>
          </a:r>
          <a:r>
            <a:rPr lang="en-PH" sz="1100" b="1">
              <a:solidFill>
                <a:srgbClr val="FF0000"/>
              </a:solidFill>
              <a:effectLst/>
              <a:latin typeface="+mn-lt"/>
              <a:ea typeface="+mn-ea"/>
              <a:cs typeface="+mn-cs"/>
            </a:rPr>
            <a:t>July</a:t>
          </a:r>
          <a:r>
            <a:rPr lang="en-PH" sz="1100">
              <a:solidFill>
                <a:schemeClr val="dk1"/>
              </a:solidFill>
              <a:effectLst/>
              <a:latin typeface="+mn-lt"/>
              <a:ea typeface="+mn-ea"/>
              <a:cs typeface="+mn-cs"/>
            </a:rPr>
            <a:t>, followed by June. </a:t>
          </a:r>
        </a:p>
        <a:p>
          <a:pPr marL="171450" lvl="0" indent="-171450" algn="l">
            <a:buFont typeface="Arial" panose="020B0604020202020204" pitchFamily="34" charset="0"/>
            <a:buChar char="•"/>
          </a:pPr>
          <a:r>
            <a:rPr lang="en-PH" sz="1100">
              <a:solidFill>
                <a:schemeClr val="dk1"/>
              </a:solidFill>
              <a:effectLst/>
              <a:latin typeface="+mn-lt"/>
              <a:ea typeface="+mn-ea"/>
              <a:cs typeface="+mn-cs"/>
            </a:rPr>
            <a:t>After </a:t>
          </a:r>
          <a:r>
            <a:rPr lang="en-PH" sz="1100" b="1">
              <a:solidFill>
                <a:srgbClr val="00B050"/>
              </a:solidFill>
              <a:effectLst/>
              <a:latin typeface="+mn-lt"/>
              <a:ea typeface="+mn-ea"/>
              <a:cs typeface="+mn-cs"/>
            </a:rPr>
            <a:t>December</a:t>
          </a:r>
          <a:r>
            <a:rPr lang="en-PH" sz="1100">
              <a:solidFill>
                <a:schemeClr val="dk1"/>
              </a:solidFill>
              <a:effectLst/>
              <a:latin typeface="+mn-lt"/>
              <a:ea typeface="+mn-ea"/>
              <a:cs typeface="+mn-cs"/>
            </a:rPr>
            <a:t>, we can see the number of transactions slowly declining.</a:t>
          </a:r>
        </a:p>
        <a:p>
          <a:pPr marL="171450" lvl="0" indent="-171450" algn="l">
            <a:buFont typeface="Arial" panose="020B0604020202020204" pitchFamily="34" charset="0"/>
            <a:buChar char="•"/>
          </a:pPr>
          <a:r>
            <a:rPr lang="en-PH" sz="1100">
              <a:solidFill>
                <a:schemeClr val="dk1"/>
              </a:solidFill>
              <a:effectLst/>
              <a:latin typeface="+mn-lt"/>
              <a:ea typeface="+mn-ea"/>
              <a:cs typeface="+mn-cs"/>
            </a:rPr>
            <a:t>We can see that the number of transactions start to increase by the month of </a:t>
          </a:r>
          <a:r>
            <a:rPr lang="en-PH" sz="1100" b="1">
              <a:solidFill>
                <a:srgbClr val="FF0000"/>
              </a:solidFill>
              <a:effectLst/>
              <a:latin typeface="+mn-lt"/>
              <a:ea typeface="+mn-ea"/>
              <a:cs typeface="+mn-cs"/>
            </a:rPr>
            <a:t>July</a:t>
          </a:r>
          <a:r>
            <a:rPr lang="en-PH" sz="1100">
              <a:solidFill>
                <a:schemeClr val="dk1"/>
              </a:solidFill>
              <a:effectLst/>
              <a:latin typeface="+mn-lt"/>
              <a:ea typeface="+mn-ea"/>
              <a:cs typeface="+mn-cs"/>
            </a:rPr>
            <a:t>. </a:t>
          </a:r>
        </a:p>
        <a:p>
          <a:pPr marL="171450" lvl="0" indent="-171450" algn="l">
            <a:buFont typeface="Arial" panose="020B0604020202020204" pitchFamily="34" charset="0"/>
            <a:buChar char="•"/>
          </a:pPr>
          <a:r>
            <a:rPr lang="en-PH" sz="1100">
              <a:solidFill>
                <a:schemeClr val="dk1"/>
              </a:solidFill>
              <a:effectLst/>
              <a:latin typeface="+mn-lt"/>
              <a:ea typeface="+mn-ea"/>
              <a:cs typeface="+mn-cs"/>
            </a:rPr>
            <a:t>By region, we can see that the </a:t>
          </a:r>
          <a:r>
            <a:rPr lang="en-PH" sz="1100" b="1">
              <a:solidFill>
                <a:srgbClr val="00B050"/>
              </a:solidFill>
              <a:effectLst/>
              <a:latin typeface="+mn-lt"/>
              <a:ea typeface="+mn-ea"/>
              <a:cs typeface="+mn-cs"/>
            </a:rPr>
            <a:t>Central</a:t>
          </a:r>
          <a:r>
            <a:rPr lang="en-PH" sz="1100">
              <a:solidFill>
                <a:schemeClr val="dk1"/>
              </a:solidFill>
              <a:effectLst/>
              <a:latin typeface="+mn-lt"/>
              <a:ea typeface="+mn-ea"/>
              <a:cs typeface="+mn-cs"/>
            </a:rPr>
            <a:t> region has the most stable trend but this may also be because of the low number of transactions they have. </a:t>
          </a:r>
          <a:endParaRPr lang="en-PH" sz="1100" baseline="0"/>
        </a:p>
        <a:p>
          <a:endParaRPr lang="en-PH" sz="1100"/>
        </a:p>
      </xdr:txBody>
    </xdr:sp>
    <xdr:clientData/>
  </xdr:twoCellAnchor>
  <xdr:twoCellAnchor>
    <xdr:from>
      <xdr:col>0</xdr:col>
      <xdr:colOff>131445</xdr:colOff>
      <xdr:row>35</xdr:row>
      <xdr:rowOff>171448</xdr:rowOff>
    </xdr:from>
    <xdr:to>
      <xdr:col>11</xdr:col>
      <xdr:colOff>265845</xdr:colOff>
      <xdr:row>57</xdr:row>
      <xdr:rowOff>149998</xdr:rowOff>
    </xdr:to>
    <xdr:graphicFrame macro="">
      <xdr:nvGraphicFramePr>
        <xdr:cNvPr id="10" name="Chart 9">
          <a:extLst>
            <a:ext uri="{FF2B5EF4-FFF2-40B4-BE49-F238E27FC236}">
              <a16:creationId xmlns:a16="http://schemas.microsoft.com/office/drawing/2014/main" id="{E40200A0-A5F6-4F09-8537-645819FCF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324900</xdr:colOff>
      <xdr:row>35</xdr:row>
      <xdr:rowOff>175258</xdr:rowOff>
    </xdr:from>
    <xdr:to>
      <xdr:col>22</xdr:col>
      <xdr:colOff>436440</xdr:colOff>
      <xdr:row>57</xdr:row>
      <xdr:rowOff>149998</xdr:rowOff>
    </xdr:to>
    <xdr:graphicFrame macro="">
      <xdr:nvGraphicFramePr>
        <xdr:cNvPr id="12" name="Chart 11">
          <a:extLst>
            <a:ext uri="{FF2B5EF4-FFF2-40B4-BE49-F238E27FC236}">
              <a16:creationId xmlns:a16="http://schemas.microsoft.com/office/drawing/2014/main" id="{93985F41-C79F-4D5F-ABA9-EA7FECD14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211455</xdr:colOff>
      <xdr:row>59</xdr:row>
      <xdr:rowOff>0</xdr:rowOff>
    </xdr:from>
    <xdr:to>
      <xdr:col>14</xdr:col>
      <xdr:colOff>567690</xdr:colOff>
      <xdr:row>64</xdr:row>
      <xdr:rowOff>0</xdr:rowOff>
    </xdr:to>
    <xdr:sp macro="" textlink="">
      <xdr:nvSpPr>
        <xdr:cNvPr id="14" name="TextBox 13">
          <a:extLst>
            <a:ext uri="{FF2B5EF4-FFF2-40B4-BE49-F238E27FC236}">
              <a16:creationId xmlns:a16="http://schemas.microsoft.com/office/drawing/2014/main" id="{581078A1-3CA5-4161-9DB7-8EB080B175BB}"/>
            </a:ext>
          </a:extLst>
        </xdr:cNvPr>
        <xdr:cNvSpPr txBox="1"/>
      </xdr:nvSpPr>
      <xdr:spPr>
        <a:xfrm>
          <a:off x="211455" y="10677525"/>
          <a:ext cx="8890635"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PH" sz="1100">
              <a:solidFill>
                <a:schemeClr val="dk1"/>
              </a:solidFill>
              <a:effectLst/>
              <a:latin typeface="+mn-lt"/>
              <a:ea typeface="+mn-ea"/>
              <a:cs typeface="+mn-cs"/>
            </a:rPr>
            <a:t>Most of the orders are from the </a:t>
          </a:r>
          <a:r>
            <a:rPr lang="en-PH" sz="1100" b="1">
              <a:solidFill>
                <a:srgbClr val="00B050"/>
              </a:solidFill>
              <a:effectLst/>
              <a:latin typeface="+mn-lt"/>
              <a:ea typeface="+mn-ea"/>
              <a:cs typeface="+mn-cs"/>
            </a:rPr>
            <a:t>Southern (32%)</a:t>
          </a:r>
          <a:r>
            <a:rPr lang="en-PH" sz="1100">
              <a:solidFill>
                <a:srgbClr val="00B050"/>
              </a:solidFill>
              <a:effectLst/>
              <a:latin typeface="+mn-lt"/>
              <a:ea typeface="+mn-ea"/>
              <a:cs typeface="+mn-cs"/>
            </a:rPr>
            <a:t> </a:t>
          </a:r>
          <a:r>
            <a:rPr lang="en-PH" sz="1100">
              <a:solidFill>
                <a:schemeClr val="dk1"/>
              </a:solidFill>
              <a:effectLst/>
              <a:latin typeface="+mn-lt"/>
              <a:ea typeface="+mn-ea"/>
              <a:cs typeface="+mn-cs"/>
            </a:rPr>
            <a:t>region while the regions that has the least number of orders are from the </a:t>
          </a:r>
          <a:r>
            <a:rPr lang="en-PH" sz="1100" b="1">
              <a:solidFill>
                <a:srgbClr val="FF0000"/>
              </a:solidFill>
              <a:effectLst/>
              <a:latin typeface="+mn-lt"/>
              <a:ea typeface="+mn-ea"/>
              <a:cs typeface="+mn-cs"/>
            </a:rPr>
            <a:t>Northern (4%)</a:t>
          </a:r>
          <a:r>
            <a:rPr lang="en-PH" sz="1100">
              <a:solidFill>
                <a:srgbClr val="FF0000"/>
              </a:solidFill>
              <a:effectLst/>
              <a:latin typeface="+mn-lt"/>
              <a:ea typeface="+mn-ea"/>
              <a:cs typeface="+mn-cs"/>
            </a:rPr>
            <a:t> </a:t>
          </a:r>
          <a:r>
            <a:rPr lang="en-PH" sz="1100">
              <a:solidFill>
                <a:schemeClr val="dk1"/>
              </a:solidFill>
              <a:effectLst/>
              <a:latin typeface="+mn-lt"/>
              <a:ea typeface="+mn-ea"/>
              <a:cs typeface="+mn-cs"/>
            </a:rPr>
            <a:t>and</a:t>
          </a:r>
          <a:r>
            <a:rPr lang="en-PH" sz="1100">
              <a:solidFill>
                <a:srgbClr val="FF0000"/>
              </a:solidFill>
              <a:effectLst/>
              <a:latin typeface="+mn-lt"/>
              <a:ea typeface="+mn-ea"/>
              <a:cs typeface="+mn-cs"/>
            </a:rPr>
            <a:t> </a:t>
          </a:r>
          <a:r>
            <a:rPr lang="en-PH" sz="1100" b="1">
              <a:solidFill>
                <a:srgbClr val="FF0000"/>
              </a:solidFill>
              <a:effectLst/>
              <a:latin typeface="+mn-lt"/>
              <a:ea typeface="+mn-ea"/>
              <a:cs typeface="+mn-cs"/>
            </a:rPr>
            <a:t>Central</a:t>
          </a:r>
          <a:r>
            <a:rPr lang="en-PH" sz="1100">
              <a:solidFill>
                <a:srgbClr val="FF0000"/>
              </a:solidFill>
              <a:effectLst/>
              <a:latin typeface="+mn-lt"/>
              <a:ea typeface="+mn-ea"/>
              <a:cs typeface="+mn-cs"/>
            </a:rPr>
            <a:t> </a:t>
          </a:r>
          <a:r>
            <a:rPr lang="en-PH" sz="1100" b="1">
              <a:solidFill>
                <a:srgbClr val="FF0000"/>
              </a:solidFill>
              <a:effectLst/>
              <a:latin typeface="+mn-lt"/>
              <a:ea typeface="+mn-ea"/>
              <a:cs typeface="+mn-cs"/>
            </a:rPr>
            <a:t>(4%) </a:t>
          </a:r>
          <a:r>
            <a:rPr lang="en-PH" sz="1100">
              <a:solidFill>
                <a:schemeClr val="dk1"/>
              </a:solidFill>
              <a:effectLst/>
              <a:latin typeface="+mn-lt"/>
              <a:ea typeface="+mn-ea"/>
              <a:cs typeface="+mn-cs"/>
            </a:rPr>
            <a:t>regions. </a:t>
          </a:r>
        </a:p>
        <a:p>
          <a:pPr marL="171450" indent="-171450">
            <a:buFont typeface="Arial" panose="020B0604020202020204" pitchFamily="34" charset="0"/>
            <a:buChar char="•"/>
          </a:pPr>
          <a:r>
            <a:rPr lang="en-PH" sz="1100">
              <a:solidFill>
                <a:schemeClr val="dk1"/>
              </a:solidFill>
              <a:effectLst/>
              <a:latin typeface="+mn-lt"/>
              <a:ea typeface="+mn-ea"/>
              <a:cs typeface="+mn-cs"/>
            </a:rPr>
            <a:t>During June 2021- Feb 2022, there were a total of </a:t>
          </a:r>
          <a:r>
            <a:rPr lang="en-PH" sz="1100" b="1">
              <a:solidFill>
                <a:schemeClr val="accent5">
                  <a:lumMod val="50000"/>
                </a:schemeClr>
              </a:solidFill>
              <a:effectLst/>
              <a:latin typeface="+mn-lt"/>
              <a:ea typeface="+mn-ea"/>
              <a:cs typeface="+mn-cs"/>
            </a:rPr>
            <a:t>171</a:t>
          </a:r>
          <a:r>
            <a:rPr lang="en-PH" sz="1100">
              <a:solidFill>
                <a:schemeClr val="dk1"/>
              </a:solidFill>
              <a:effectLst/>
              <a:latin typeface="+mn-lt"/>
              <a:ea typeface="+mn-ea"/>
              <a:cs typeface="+mn-cs"/>
            </a:rPr>
            <a:t> orders. As presented, majority of the orders were </a:t>
          </a:r>
          <a:r>
            <a:rPr lang="en-PH" sz="1100" b="1">
              <a:solidFill>
                <a:srgbClr val="00B050"/>
              </a:solidFill>
              <a:effectLst/>
              <a:latin typeface="+mn-lt"/>
              <a:ea typeface="+mn-ea"/>
              <a:cs typeface="+mn-cs"/>
            </a:rPr>
            <a:t>Delivered to the buyer (160, 94%)</a:t>
          </a:r>
          <a:r>
            <a:rPr lang="en-PH" sz="1100">
              <a:solidFill>
                <a:srgbClr val="00B050"/>
              </a:solidFill>
              <a:effectLst/>
              <a:latin typeface="+mn-lt"/>
              <a:ea typeface="+mn-ea"/>
              <a:cs typeface="+mn-cs"/>
            </a:rPr>
            <a:t>. </a:t>
          </a:r>
          <a:r>
            <a:rPr lang="en-PH" sz="1100">
              <a:solidFill>
                <a:schemeClr val="dk1"/>
              </a:solidFill>
              <a:effectLst/>
              <a:latin typeface="+mn-lt"/>
              <a:ea typeface="+mn-ea"/>
              <a:cs typeface="+mn-cs"/>
            </a:rPr>
            <a:t>Some orders were </a:t>
          </a:r>
          <a:r>
            <a:rPr lang="en-PH" sz="1100" b="1">
              <a:solidFill>
                <a:srgbClr val="FF0000"/>
              </a:solidFill>
              <a:effectLst/>
              <a:latin typeface="+mn-lt"/>
              <a:ea typeface="+mn-ea"/>
              <a:cs typeface="+mn-cs"/>
            </a:rPr>
            <a:t>Returned to the Seller (11, 6%)</a:t>
          </a:r>
          <a:r>
            <a:rPr lang="en-PH" sz="1100">
              <a:solidFill>
                <a:srgbClr val="FF0000"/>
              </a:solidFill>
              <a:effectLst/>
              <a:latin typeface="+mn-lt"/>
              <a:ea typeface="+mn-ea"/>
              <a:cs typeface="+mn-cs"/>
            </a:rPr>
            <a:t>.</a:t>
          </a:r>
        </a:p>
        <a:p>
          <a:endParaRPr lang="en-PH" sz="1100"/>
        </a:p>
      </xdr:txBody>
    </xdr:sp>
    <xdr:clientData/>
  </xdr:twoCellAnchor>
  <xdr:twoCellAnchor>
    <xdr:from>
      <xdr:col>0</xdr:col>
      <xdr:colOff>131445</xdr:colOff>
      <xdr:row>66</xdr:row>
      <xdr:rowOff>171448</xdr:rowOff>
    </xdr:from>
    <xdr:to>
      <xdr:col>11</xdr:col>
      <xdr:colOff>262035</xdr:colOff>
      <xdr:row>88</xdr:row>
      <xdr:rowOff>149998</xdr:rowOff>
    </xdr:to>
    <xdr:graphicFrame macro="">
      <xdr:nvGraphicFramePr>
        <xdr:cNvPr id="15" name="Chart 14">
          <a:extLst>
            <a:ext uri="{FF2B5EF4-FFF2-40B4-BE49-F238E27FC236}">
              <a16:creationId xmlns:a16="http://schemas.microsoft.com/office/drawing/2014/main" id="{F437AC0B-3517-4F46-A18D-7455BE694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291465</xdr:colOff>
      <xdr:row>90</xdr:row>
      <xdr:rowOff>11430</xdr:rowOff>
    </xdr:from>
    <xdr:to>
      <xdr:col>15</xdr:col>
      <xdr:colOff>45720</xdr:colOff>
      <xdr:row>97</xdr:row>
      <xdr:rowOff>0</xdr:rowOff>
    </xdr:to>
    <xdr:sp macro="" textlink="">
      <xdr:nvSpPr>
        <xdr:cNvPr id="16" name="TextBox 15">
          <a:extLst>
            <a:ext uri="{FF2B5EF4-FFF2-40B4-BE49-F238E27FC236}">
              <a16:creationId xmlns:a16="http://schemas.microsoft.com/office/drawing/2014/main" id="{3329AA7D-D3C5-44B2-8A9E-D5FEB02FC0D9}"/>
            </a:ext>
          </a:extLst>
        </xdr:cNvPr>
        <xdr:cNvSpPr txBox="1"/>
      </xdr:nvSpPr>
      <xdr:spPr>
        <a:xfrm>
          <a:off x="291465" y="16299180"/>
          <a:ext cx="8898255" cy="12553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PH" sz="1100">
              <a:solidFill>
                <a:schemeClr val="dk1"/>
              </a:solidFill>
              <a:effectLst/>
              <a:latin typeface="+mn-lt"/>
              <a:ea typeface="+mn-ea"/>
              <a:cs typeface="+mn-cs"/>
            </a:rPr>
            <a:t>The chart represents the relationship between Shipping fees and Number of orders.</a:t>
          </a:r>
        </a:p>
        <a:p>
          <a:pPr marL="171450" indent="-171450">
            <a:buFont typeface="Arial" panose="020B0604020202020204" pitchFamily="34" charset="0"/>
            <a:buChar char="•"/>
          </a:pPr>
          <a:r>
            <a:rPr lang="en-PH" sz="1100">
              <a:solidFill>
                <a:schemeClr val="dk1"/>
              </a:solidFill>
              <a:effectLst/>
              <a:latin typeface="+mn-lt"/>
              <a:ea typeface="+mn-ea"/>
              <a:cs typeface="+mn-cs"/>
            </a:rPr>
            <a:t>Based on the data given, we have the greatest number of orders when shipping fee is around </a:t>
          </a:r>
          <a:r>
            <a:rPr lang="en-PH" sz="1100" b="1">
              <a:solidFill>
                <a:srgbClr val="00B050"/>
              </a:solidFill>
              <a:effectLst/>
              <a:latin typeface="+mn-lt"/>
              <a:ea typeface="+mn-ea"/>
              <a:cs typeface="+mn-cs"/>
            </a:rPr>
            <a:t>84.96</a:t>
          </a:r>
          <a:r>
            <a:rPr lang="en-PH" sz="1100">
              <a:solidFill>
                <a:schemeClr val="dk1"/>
              </a:solidFill>
              <a:effectLst/>
              <a:latin typeface="+mn-lt"/>
              <a:ea typeface="+mn-ea"/>
              <a:cs typeface="+mn-cs"/>
            </a:rPr>
            <a:t> Indian Rupees. </a:t>
          </a:r>
        </a:p>
        <a:p>
          <a:pPr marL="171450" indent="-171450">
            <a:buFont typeface="Arial" panose="020B0604020202020204" pitchFamily="34" charset="0"/>
            <a:buChar char="•"/>
          </a:pPr>
          <a:r>
            <a:rPr lang="en-PH" sz="1100">
              <a:solidFill>
                <a:schemeClr val="dk1"/>
              </a:solidFill>
              <a:effectLst/>
              <a:latin typeface="+mn-lt"/>
              <a:ea typeface="+mn-ea"/>
              <a:cs typeface="+mn-cs"/>
            </a:rPr>
            <a:t>Whether we assume that the “No Data” has no shipping fee or not, it is </a:t>
          </a:r>
          <a:r>
            <a:rPr lang="en-PH" sz="1100" b="1">
              <a:solidFill>
                <a:srgbClr val="0070C0"/>
              </a:solidFill>
              <a:effectLst/>
              <a:latin typeface="+mn-lt"/>
              <a:ea typeface="+mn-ea"/>
              <a:cs typeface="+mn-cs"/>
            </a:rPr>
            <a:t>generally safe to assume that we have more orders or transactions when the shipping fee is lower</a:t>
          </a:r>
          <a:r>
            <a:rPr lang="en-PH" sz="1100">
              <a:solidFill>
                <a:srgbClr val="0070C0"/>
              </a:solidFill>
              <a:effectLst/>
              <a:latin typeface="+mn-lt"/>
              <a:ea typeface="+mn-ea"/>
              <a:cs typeface="+mn-cs"/>
            </a:rPr>
            <a:t>. </a:t>
          </a:r>
        </a:p>
        <a:p>
          <a:pPr marL="171450" indent="-171450">
            <a:buFont typeface="Arial" panose="020B0604020202020204" pitchFamily="34" charset="0"/>
            <a:buChar char="•"/>
          </a:pPr>
          <a:r>
            <a:rPr lang="en-PH" sz="1100">
              <a:solidFill>
                <a:schemeClr val="dk1"/>
              </a:solidFill>
              <a:effectLst/>
              <a:latin typeface="+mn-lt"/>
              <a:ea typeface="+mn-ea"/>
              <a:cs typeface="+mn-cs"/>
            </a:rPr>
            <a:t>Overall, to increase the number of orders we have, </a:t>
          </a:r>
          <a:r>
            <a:rPr lang="en-PH" sz="1100" b="1">
              <a:solidFill>
                <a:srgbClr val="0070C0"/>
              </a:solidFill>
              <a:effectLst/>
              <a:latin typeface="+mn-lt"/>
              <a:ea typeface="+mn-ea"/>
              <a:cs typeface="+mn-cs"/>
            </a:rPr>
            <a:t>we can lower the shipping fee of the items during sales or holidays </a:t>
          </a:r>
          <a:r>
            <a:rPr lang="en-PH" sz="1100">
              <a:solidFill>
                <a:schemeClr val="dk1"/>
              </a:solidFill>
              <a:effectLst/>
              <a:latin typeface="+mn-lt"/>
              <a:ea typeface="+mn-ea"/>
              <a:cs typeface="+mn-cs"/>
            </a:rPr>
            <a:t>to further increase the number of orders we receive.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162486</xdr:rowOff>
    </xdr:from>
    <xdr:to>
      <xdr:col>4</xdr:col>
      <xdr:colOff>475302</xdr:colOff>
      <xdr:row>4</xdr:row>
      <xdr:rowOff>58382</xdr:rowOff>
    </xdr:to>
    <xdr:pic>
      <xdr:nvPicPr>
        <xdr:cNvPr id="7" name="Picture 6">
          <a:hlinkClick xmlns:r="http://schemas.openxmlformats.org/officeDocument/2006/relationships" r:id="rId1"/>
          <a:extLst>
            <a:ext uri="{FF2B5EF4-FFF2-40B4-BE49-F238E27FC236}">
              <a16:creationId xmlns:a16="http://schemas.microsoft.com/office/drawing/2014/main" id="{31CC91BC-BE28-D8A9-D506-2C8919E3BD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62486"/>
          <a:ext cx="2294465" cy="564439"/>
        </a:xfrm>
        <a:prstGeom prst="rect">
          <a:avLst/>
        </a:prstGeom>
      </xdr:spPr>
    </xdr:pic>
    <xdr:clientData/>
  </xdr:twoCellAnchor>
  <xdr:twoCellAnchor>
    <xdr:from>
      <xdr:col>4</xdr:col>
      <xdr:colOff>601756</xdr:colOff>
      <xdr:row>1</xdr:row>
      <xdr:rowOff>147469</xdr:rowOff>
    </xdr:from>
    <xdr:to>
      <xdr:col>23</xdr:col>
      <xdr:colOff>165511</xdr:colOff>
      <xdr:row>4</xdr:row>
      <xdr:rowOff>113179</xdr:rowOff>
    </xdr:to>
    <xdr:sp macro="" textlink="">
      <xdr:nvSpPr>
        <xdr:cNvPr id="8" name="TextBox 7">
          <a:extLst>
            <a:ext uri="{FF2B5EF4-FFF2-40B4-BE49-F238E27FC236}">
              <a16:creationId xmlns:a16="http://schemas.microsoft.com/office/drawing/2014/main" id="{D329AB93-99C6-80D2-FFEC-CED0F6F26195}"/>
            </a:ext>
          </a:extLst>
        </xdr:cNvPr>
        <xdr:cNvSpPr txBox="1"/>
      </xdr:nvSpPr>
      <xdr:spPr>
        <a:xfrm>
          <a:off x="2417109" y="147469"/>
          <a:ext cx="11060990" cy="638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2800" b="0" i="0">
              <a:solidFill>
                <a:schemeClr val="accent5">
                  <a:lumMod val="50000"/>
                </a:schemeClr>
              </a:solidFill>
              <a:effectLst/>
              <a:latin typeface="Franklin Gothic Medium" panose="020B0603020102020204" pitchFamily="34" charset="0"/>
              <a:ea typeface="+mn-ea"/>
              <a:cs typeface="+mn-cs"/>
            </a:rPr>
            <a:t>Amazon India Order Analytics: June 2021 - Feb 2022</a:t>
          </a:r>
          <a:endParaRPr lang="en-PH" sz="2800" b="0">
            <a:solidFill>
              <a:schemeClr val="accent5">
                <a:lumMod val="50000"/>
              </a:schemeClr>
            </a:solidFill>
            <a:latin typeface="Franklin Gothic Medium" panose="020B0603020102020204" pitchFamily="34" charset="0"/>
          </a:endParaRPr>
        </a:p>
      </xdr:txBody>
    </xdr:sp>
    <xdr:clientData/>
  </xdr:twoCellAnchor>
  <xdr:twoCellAnchor>
    <xdr:from>
      <xdr:col>4</xdr:col>
      <xdr:colOff>288691</xdr:colOff>
      <xdr:row>5</xdr:row>
      <xdr:rowOff>121720</xdr:rowOff>
    </xdr:from>
    <xdr:to>
      <xdr:col>10</xdr:col>
      <xdr:colOff>236806</xdr:colOff>
      <xdr:row>18</xdr:row>
      <xdr:rowOff>30592</xdr:rowOff>
    </xdr:to>
    <xdr:graphicFrame macro="">
      <xdr:nvGraphicFramePr>
        <xdr:cNvPr id="9" name="Chart 8">
          <a:extLst>
            <a:ext uri="{FF2B5EF4-FFF2-40B4-BE49-F238E27FC236}">
              <a16:creationId xmlns:a16="http://schemas.microsoft.com/office/drawing/2014/main" id="{327F8ADD-F9CA-49A9-85C4-9BCC01369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294406</xdr:colOff>
      <xdr:row>18</xdr:row>
      <xdr:rowOff>174009</xdr:rowOff>
    </xdr:from>
    <xdr:to>
      <xdr:col>10</xdr:col>
      <xdr:colOff>236806</xdr:colOff>
      <xdr:row>31</xdr:row>
      <xdr:rowOff>86020</xdr:rowOff>
    </xdr:to>
    <xdr:graphicFrame macro="">
      <xdr:nvGraphicFramePr>
        <xdr:cNvPr id="10" name="Chart 9">
          <a:extLst>
            <a:ext uri="{FF2B5EF4-FFF2-40B4-BE49-F238E27FC236}">
              <a16:creationId xmlns:a16="http://schemas.microsoft.com/office/drawing/2014/main" id="{6156F550-0ADF-423B-A5C5-25DE38B27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323238</xdr:colOff>
      <xdr:row>18</xdr:row>
      <xdr:rowOff>170199</xdr:rowOff>
    </xdr:from>
    <xdr:to>
      <xdr:col>16</xdr:col>
      <xdr:colOff>276647</xdr:colOff>
      <xdr:row>31</xdr:row>
      <xdr:rowOff>89870</xdr:rowOff>
    </xdr:to>
    <xdr:graphicFrame macro="">
      <xdr:nvGraphicFramePr>
        <xdr:cNvPr id="11" name="Chart 10">
          <a:extLst>
            <a:ext uri="{FF2B5EF4-FFF2-40B4-BE49-F238E27FC236}">
              <a16:creationId xmlns:a16="http://schemas.microsoft.com/office/drawing/2014/main" id="{F1DBADDB-57E4-482E-AC8D-D95CEBF3DF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323238</xdr:colOff>
      <xdr:row>5</xdr:row>
      <xdr:rowOff>136960</xdr:rowOff>
    </xdr:from>
    <xdr:to>
      <xdr:col>16</xdr:col>
      <xdr:colOff>254208</xdr:colOff>
      <xdr:row>18</xdr:row>
      <xdr:rowOff>24877</xdr:rowOff>
    </xdr:to>
    <xdr:graphicFrame macro="">
      <xdr:nvGraphicFramePr>
        <xdr:cNvPr id="12" name="Chart 11">
          <a:extLst>
            <a:ext uri="{FF2B5EF4-FFF2-40B4-BE49-F238E27FC236}">
              <a16:creationId xmlns:a16="http://schemas.microsoft.com/office/drawing/2014/main" id="{C6B5D3D8-64F7-43F3-8DA8-451ECABAA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362905</xdr:colOff>
      <xdr:row>5</xdr:row>
      <xdr:rowOff>160691</xdr:rowOff>
    </xdr:from>
    <xdr:to>
      <xdr:col>23</xdr:col>
      <xdr:colOff>0</xdr:colOff>
      <xdr:row>18</xdr:row>
      <xdr:rowOff>59182</xdr:rowOff>
    </xdr:to>
    <xdr:graphicFrame macro="">
      <xdr:nvGraphicFramePr>
        <xdr:cNvPr id="13" name="Chart 12">
          <a:extLst>
            <a:ext uri="{FF2B5EF4-FFF2-40B4-BE49-F238E27FC236}">
              <a16:creationId xmlns:a16="http://schemas.microsoft.com/office/drawing/2014/main" id="{C20B0C50-9FAF-407C-9832-B1E1819B5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15240</xdr:colOff>
      <xdr:row>5</xdr:row>
      <xdr:rowOff>91440</xdr:rowOff>
    </xdr:from>
    <xdr:to>
      <xdr:col>4</xdr:col>
      <xdr:colOff>134250</xdr:colOff>
      <xdr:row>11</xdr:row>
      <xdr:rowOff>169543</xdr:rowOff>
    </xdr:to>
    <mc:AlternateContent xmlns:mc="http://schemas.openxmlformats.org/markup-compatibility/2006" xmlns:tsle="http://schemas.microsoft.com/office/drawing/2012/timeslicer">
      <mc:Choice Requires="tsle">
        <xdr:graphicFrame macro="">
          <xdr:nvGraphicFramePr>
            <xdr:cNvPr id="14" name="Order Date - Fixed">
              <a:extLst>
                <a:ext uri="{FF2B5EF4-FFF2-40B4-BE49-F238E27FC236}">
                  <a16:creationId xmlns:a16="http://schemas.microsoft.com/office/drawing/2014/main" id="{7DFEAF29-3AE3-7731-189A-2F0224ABE263}"/>
                </a:ext>
              </a:extLst>
            </xdr:cNvPr>
            <xdr:cNvGraphicFramePr/>
          </xdr:nvGraphicFramePr>
          <xdr:xfrm>
            <a:off x="0" y="0"/>
            <a:ext cx="0" cy="0"/>
          </xdr:xfrm>
          <a:graphic>
            <a:graphicData uri="http://schemas.microsoft.com/office/drawing/2012/timeslicer">
              <tsle:timeslicer name="Order Date - Fixed"/>
            </a:graphicData>
          </a:graphic>
        </xdr:graphicFrame>
      </mc:Choice>
      <mc:Fallback xmlns="">
        <xdr:sp macro="" textlink="">
          <xdr:nvSpPr>
            <xdr:cNvPr id="0" name=""/>
            <xdr:cNvSpPr>
              <a:spLocks noTextEdit="1"/>
            </xdr:cNvSpPr>
          </xdr:nvSpPr>
          <xdr:spPr>
            <a:xfrm>
              <a:off x="632883" y="1259417"/>
              <a:ext cx="1952890" cy="1475103"/>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1</xdr:col>
      <xdr:colOff>21810</xdr:colOff>
      <xdr:row>12</xdr:row>
      <xdr:rowOff>1</xdr:rowOff>
    </xdr:from>
    <xdr:to>
      <xdr:col>4</xdr:col>
      <xdr:colOff>134205</xdr:colOff>
      <xdr:row>16</xdr:row>
      <xdr:rowOff>129542</xdr:rowOff>
    </xdr:to>
    <mc:AlternateContent xmlns:mc="http://schemas.openxmlformats.org/markup-compatibility/2006" xmlns:a14="http://schemas.microsoft.com/office/drawing/2010/main">
      <mc:Choice Requires="a14">
        <xdr:graphicFrame macro="">
          <xdr:nvGraphicFramePr>
            <xdr:cNvPr id="15" name="order_status">
              <a:extLst>
                <a:ext uri="{FF2B5EF4-FFF2-40B4-BE49-F238E27FC236}">
                  <a16:creationId xmlns:a16="http://schemas.microsoft.com/office/drawing/2014/main" id="{19A5AF22-A4B2-0475-598E-B45CBAA9BB9B}"/>
                </a:ext>
              </a:extLst>
            </xdr:cNvPr>
            <xdr:cNvGraphicFramePr/>
          </xdr:nvGraphicFramePr>
          <xdr:xfrm>
            <a:off x="0" y="0"/>
            <a:ext cx="0" cy="0"/>
          </xdr:xfrm>
          <a:graphic>
            <a:graphicData uri="http://schemas.microsoft.com/office/drawing/2010/slicer">
              <sle:slicer xmlns:sle="http://schemas.microsoft.com/office/drawing/2010/slicer" name="order_status"/>
            </a:graphicData>
          </a:graphic>
        </xdr:graphicFrame>
      </mc:Choice>
      <mc:Fallback xmlns="">
        <xdr:sp macro="" textlink="">
          <xdr:nvSpPr>
            <xdr:cNvPr id="0" name=""/>
            <xdr:cNvSpPr>
              <a:spLocks noTextEdit="1"/>
            </xdr:cNvSpPr>
          </xdr:nvSpPr>
          <xdr:spPr>
            <a:xfrm>
              <a:off x="631833" y="2794001"/>
              <a:ext cx="1953895" cy="106468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21810</xdr:colOff>
      <xdr:row>16</xdr:row>
      <xdr:rowOff>173355</xdr:rowOff>
    </xdr:from>
    <xdr:to>
      <xdr:col>4</xdr:col>
      <xdr:colOff>133200</xdr:colOff>
      <xdr:row>26</xdr:row>
      <xdr:rowOff>95249</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7E8AA54E-CDA5-5350-748E-B4F767BFF0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1833" y="3894878"/>
              <a:ext cx="1960510" cy="225784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195012</xdr:colOff>
      <xdr:row>27</xdr:row>
      <xdr:rowOff>54459</xdr:rowOff>
    </xdr:from>
    <xdr:to>
      <xdr:col>2</xdr:col>
      <xdr:colOff>400608</xdr:colOff>
      <xdr:row>30</xdr:row>
      <xdr:rowOff>207420</xdr:rowOff>
    </xdr:to>
    <xdr:pic>
      <xdr:nvPicPr>
        <xdr:cNvPr id="23" name="Graphic 22" descr="Table outline">
          <a:hlinkClick xmlns:r="http://schemas.openxmlformats.org/officeDocument/2006/relationships" r:id="rId8"/>
          <a:extLst>
            <a:ext uri="{FF2B5EF4-FFF2-40B4-BE49-F238E27FC236}">
              <a16:creationId xmlns:a16="http://schemas.microsoft.com/office/drawing/2014/main" id="{BF2CB815-906D-D0B2-A2DE-47EE8F0ED28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95012" y="5881518"/>
          <a:ext cx="810713" cy="819599"/>
        </a:xfrm>
        <a:prstGeom prst="rect">
          <a:avLst/>
        </a:prstGeom>
        <a:effectLst/>
      </xdr:spPr>
    </xdr:pic>
    <xdr:clientData/>
  </xdr:twoCellAnchor>
  <xdr:twoCellAnchor editAs="oneCell">
    <xdr:from>
      <xdr:col>2</xdr:col>
      <xdr:colOff>583935</xdr:colOff>
      <xdr:row>27</xdr:row>
      <xdr:rowOff>201705</xdr:rowOff>
    </xdr:from>
    <xdr:to>
      <xdr:col>3</xdr:col>
      <xdr:colOff>511197</xdr:colOff>
      <xdr:row>30</xdr:row>
      <xdr:rowOff>59945</xdr:rowOff>
    </xdr:to>
    <xdr:pic>
      <xdr:nvPicPr>
        <xdr:cNvPr id="25" name="Graphic 24" descr="Question Mark with solid fill">
          <a:hlinkClick xmlns:r="http://schemas.openxmlformats.org/officeDocument/2006/relationships" r:id="rId11"/>
          <a:extLst>
            <a:ext uri="{FF2B5EF4-FFF2-40B4-BE49-F238E27FC236}">
              <a16:creationId xmlns:a16="http://schemas.microsoft.com/office/drawing/2014/main" id="{96650EDB-3E92-8C72-381C-BA6DA86FE07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89053" y="6028764"/>
          <a:ext cx="540000" cy="540118"/>
        </a:xfrm>
        <a:prstGeom prst="rect">
          <a:avLst/>
        </a:prstGeom>
        <a:effectLst/>
      </xdr:spPr>
    </xdr:pic>
    <xdr:clientData/>
  </xdr:twoCellAnchor>
  <xdr:twoCellAnchor>
    <xdr:from>
      <xdr:col>18</xdr:col>
      <xdr:colOff>16923</xdr:colOff>
      <xdr:row>19</xdr:row>
      <xdr:rowOff>53374</xdr:rowOff>
    </xdr:from>
    <xdr:to>
      <xdr:col>21</xdr:col>
      <xdr:colOff>410423</xdr:colOff>
      <xdr:row>24</xdr:row>
      <xdr:rowOff>56750</xdr:rowOff>
    </xdr:to>
    <xdr:grpSp>
      <xdr:nvGrpSpPr>
        <xdr:cNvPr id="31" name="Group 30">
          <a:extLst>
            <a:ext uri="{FF2B5EF4-FFF2-40B4-BE49-F238E27FC236}">
              <a16:creationId xmlns:a16="http://schemas.microsoft.com/office/drawing/2014/main" id="{6C6DF338-CC7F-11B4-F5E2-F51E8FDFA3E6}"/>
            </a:ext>
          </a:extLst>
        </xdr:cNvPr>
        <xdr:cNvGrpSpPr/>
      </xdr:nvGrpSpPr>
      <xdr:grpSpPr>
        <a:xfrm>
          <a:off x="11069733" y="4481017"/>
          <a:ext cx="2229285" cy="1167543"/>
          <a:chOff x="9618457" y="4035812"/>
          <a:chExt cx="2137623" cy="1116828"/>
        </a:xfrm>
      </xdr:grpSpPr>
      <xdr:sp macro="" textlink="">
        <xdr:nvSpPr>
          <xdr:cNvPr id="28" name="Rectangle: Rounded Corners 27">
            <a:extLst>
              <a:ext uri="{FF2B5EF4-FFF2-40B4-BE49-F238E27FC236}">
                <a16:creationId xmlns:a16="http://schemas.microsoft.com/office/drawing/2014/main" id="{44FB828B-DC0F-4E31-0548-6A1D9217C45D}"/>
              </a:ext>
            </a:extLst>
          </xdr:cNvPr>
          <xdr:cNvSpPr/>
        </xdr:nvSpPr>
        <xdr:spPr>
          <a:xfrm>
            <a:off x="9618457" y="4035812"/>
            <a:ext cx="2012938" cy="1116828"/>
          </a:xfrm>
          <a:prstGeom prst="roundRect">
            <a:avLst/>
          </a:prstGeom>
          <a:noFill/>
          <a:ln>
            <a:solidFill>
              <a:srgbClr val="FFF9EF"/>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29" name="TextBox 28">
            <a:extLst>
              <a:ext uri="{FF2B5EF4-FFF2-40B4-BE49-F238E27FC236}">
                <a16:creationId xmlns:a16="http://schemas.microsoft.com/office/drawing/2014/main" id="{A472E293-E0C7-5E03-C170-E48A570B3B81}"/>
              </a:ext>
            </a:extLst>
          </xdr:cNvPr>
          <xdr:cNvSpPr txBox="1"/>
        </xdr:nvSpPr>
        <xdr:spPr>
          <a:xfrm>
            <a:off x="9937030" y="4201685"/>
            <a:ext cx="1819050" cy="448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400"/>
              <a:t>Number</a:t>
            </a:r>
            <a:r>
              <a:rPr lang="en-PH" sz="1400" baseline="0"/>
              <a:t> of Orders</a:t>
            </a:r>
          </a:p>
          <a:p>
            <a:endParaRPr lang="en-PH" sz="1100"/>
          </a:p>
        </xdr:txBody>
      </xdr:sp>
      <xdr:sp macro="" textlink="'Summary Pivot'!J16">
        <xdr:nvSpPr>
          <xdr:cNvPr id="30" name="TextBox 29">
            <a:extLst>
              <a:ext uri="{FF2B5EF4-FFF2-40B4-BE49-F238E27FC236}">
                <a16:creationId xmlns:a16="http://schemas.microsoft.com/office/drawing/2014/main" id="{F9A70AA9-DE9A-1ADC-EFA2-ED18A20E8A45}"/>
              </a:ext>
            </a:extLst>
          </xdr:cNvPr>
          <xdr:cNvSpPr txBox="1"/>
        </xdr:nvSpPr>
        <xdr:spPr>
          <a:xfrm>
            <a:off x="10201598" y="4444926"/>
            <a:ext cx="969508" cy="568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EFF82CBD-A4BF-4F3B-A401-BD92ABCD08A7}" type="TxLink">
              <a:rPr lang="en-US" sz="3200" b="0" i="0" u="none" strike="noStrike">
                <a:solidFill>
                  <a:schemeClr val="accent1">
                    <a:lumMod val="50000"/>
                  </a:schemeClr>
                </a:solidFill>
                <a:latin typeface="Gill Sans MT"/>
              </a:rPr>
              <a:pPr/>
              <a:t>171</a:t>
            </a:fld>
            <a:endParaRPr lang="en-US" sz="3200" b="0">
              <a:solidFill>
                <a:schemeClr val="accent1">
                  <a:lumMod val="50000"/>
                </a:schemeClr>
              </a:solidFill>
            </a:endParaRPr>
          </a:p>
        </xdr:txBody>
      </xdr:sp>
    </xdr:grpSp>
    <xdr:clientData/>
  </xdr:twoCellAnchor>
  <xdr:twoCellAnchor>
    <xdr:from>
      <xdr:col>19</xdr:col>
      <xdr:colOff>554077</xdr:colOff>
      <xdr:row>25</xdr:row>
      <xdr:rowOff>72413</xdr:rowOff>
    </xdr:from>
    <xdr:to>
      <xdr:col>22</xdr:col>
      <xdr:colOff>174914</xdr:colOff>
      <xdr:row>30</xdr:row>
      <xdr:rowOff>208015</xdr:rowOff>
    </xdr:to>
    <xdr:grpSp>
      <xdr:nvGrpSpPr>
        <xdr:cNvPr id="32" name="Group 31">
          <a:extLst>
            <a:ext uri="{FF2B5EF4-FFF2-40B4-BE49-F238E27FC236}">
              <a16:creationId xmlns:a16="http://schemas.microsoft.com/office/drawing/2014/main" id="{A948CCD3-91C2-B561-92C4-1E0EEE82C041}"/>
            </a:ext>
          </a:extLst>
        </xdr:cNvPr>
        <xdr:cNvGrpSpPr/>
      </xdr:nvGrpSpPr>
      <xdr:grpSpPr>
        <a:xfrm>
          <a:off x="12213100" y="5893246"/>
          <a:ext cx="1462337" cy="1303579"/>
          <a:chOff x="9618457" y="4034118"/>
          <a:chExt cx="2012938" cy="1120588"/>
        </a:xfrm>
      </xdr:grpSpPr>
      <xdr:sp macro="" textlink="">
        <xdr:nvSpPr>
          <xdr:cNvPr id="33" name="Rectangle: Rounded Corners 32">
            <a:extLst>
              <a:ext uri="{FF2B5EF4-FFF2-40B4-BE49-F238E27FC236}">
                <a16:creationId xmlns:a16="http://schemas.microsoft.com/office/drawing/2014/main" id="{1AAB7D07-0001-A651-6698-E283D747D61C}"/>
              </a:ext>
            </a:extLst>
          </xdr:cNvPr>
          <xdr:cNvSpPr/>
        </xdr:nvSpPr>
        <xdr:spPr>
          <a:xfrm>
            <a:off x="9618457" y="4034118"/>
            <a:ext cx="2012938" cy="1120588"/>
          </a:xfrm>
          <a:prstGeom prst="roundRect">
            <a:avLst/>
          </a:prstGeom>
          <a:noFill/>
          <a:ln>
            <a:solidFill>
              <a:srgbClr val="FFF9EF"/>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34" name="TextBox 33">
            <a:extLst>
              <a:ext uri="{FF2B5EF4-FFF2-40B4-BE49-F238E27FC236}">
                <a16:creationId xmlns:a16="http://schemas.microsoft.com/office/drawing/2014/main" id="{FEA49A1A-D06E-AF3B-A0CA-B67BD4768FF3}"/>
              </a:ext>
            </a:extLst>
          </xdr:cNvPr>
          <xdr:cNvSpPr txBox="1"/>
        </xdr:nvSpPr>
        <xdr:spPr>
          <a:xfrm>
            <a:off x="9767432" y="4097542"/>
            <a:ext cx="1556912" cy="697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400"/>
              <a:t>Returned</a:t>
            </a:r>
            <a:r>
              <a:rPr lang="en-PH" sz="1400" baseline="0"/>
              <a:t> to Seller</a:t>
            </a:r>
          </a:p>
          <a:p>
            <a:endParaRPr lang="en-PH" sz="1100"/>
          </a:p>
        </xdr:txBody>
      </xdr:sp>
      <xdr:sp macro="" textlink="'Summary Pivot'!F37">
        <xdr:nvSpPr>
          <xdr:cNvPr id="35" name="TextBox 34">
            <a:extLst>
              <a:ext uri="{FF2B5EF4-FFF2-40B4-BE49-F238E27FC236}">
                <a16:creationId xmlns:a16="http://schemas.microsoft.com/office/drawing/2014/main" id="{7B4E6948-2868-B9DE-893F-782F2E288C37}"/>
              </a:ext>
            </a:extLst>
          </xdr:cNvPr>
          <xdr:cNvSpPr txBox="1"/>
        </xdr:nvSpPr>
        <xdr:spPr>
          <a:xfrm>
            <a:off x="10151221" y="4545570"/>
            <a:ext cx="969508" cy="347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C1764B98-7CAB-49EE-994E-02ACAAD6CB27}" type="TxLink">
              <a:rPr lang="en-US" sz="2000" b="0" i="0" u="none" strike="noStrike">
                <a:solidFill>
                  <a:schemeClr val="accent3">
                    <a:lumMod val="50000"/>
                  </a:schemeClr>
                </a:solidFill>
                <a:latin typeface="Gill Sans MT"/>
              </a:rPr>
              <a:pPr algn="ctr"/>
              <a:t>6%</a:t>
            </a:fld>
            <a:endParaRPr lang="en-US" sz="2000" b="0">
              <a:solidFill>
                <a:schemeClr val="accent3">
                  <a:lumMod val="50000"/>
                </a:schemeClr>
              </a:solidFill>
            </a:endParaRPr>
          </a:p>
        </xdr:txBody>
      </xdr:sp>
    </xdr:grpSp>
    <xdr:clientData/>
  </xdr:twoCellAnchor>
  <xdr:twoCellAnchor>
    <xdr:from>
      <xdr:col>16</xdr:col>
      <xdr:colOff>587322</xdr:colOff>
      <xdr:row>25</xdr:row>
      <xdr:rowOff>55462</xdr:rowOff>
    </xdr:from>
    <xdr:to>
      <xdr:col>19</xdr:col>
      <xdr:colOff>211969</xdr:colOff>
      <xdr:row>30</xdr:row>
      <xdr:rowOff>202841</xdr:rowOff>
    </xdr:to>
    <xdr:grpSp>
      <xdr:nvGrpSpPr>
        <xdr:cNvPr id="36" name="Group 35">
          <a:extLst>
            <a:ext uri="{FF2B5EF4-FFF2-40B4-BE49-F238E27FC236}">
              <a16:creationId xmlns:a16="http://schemas.microsoft.com/office/drawing/2014/main" id="{2082C3F5-3598-A2C7-8B19-61643AD27E89}"/>
            </a:ext>
          </a:extLst>
        </xdr:cNvPr>
        <xdr:cNvGrpSpPr/>
      </xdr:nvGrpSpPr>
      <xdr:grpSpPr>
        <a:xfrm>
          <a:off x="10412465" y="5880105"/>
          <a:ext cx="1458527" cy="1311546"/>
          <a:chOff x="9618457" y="4034118"/>
          <a:chExt cx="2012938" cy="1123955"/>
        </a:xfrm>
      </xdr:grpSpPr>
      <xdr:sp macro="" textlink="">
        <xdr:nvSpPr>
          <xdr:cNvPr id="37" name="Rectangle: Rounded Corners 36">
            <a:extLst>
              <a:ext uri="{FF2B5EF4-FFF2-40B4-BE49-F238E27FC236}">
                <a16:creationId xmlns:a16="http://schemas.microsoft.com/office/drawing/2014/main" id="{ECC6FF63-9219-FD98-2065-7527BABF8021}"/>
              </a:ext>
            </a:extLst>
          </xdr:cNvPr>
          <xdr:cNvSpPr/>
        </xdr:nvSpPr>
        <xdr:spPr>
          <a:xfrm>
            <a:off x="9618457" y="4034118"/>
            <a:ext cx="2012938" cy="1123955"/>
          </a:xfrm>
          <a:prstGeom prst="roundRect">
            <a:avLst/>
          </a:prstGeom>
          <a:noFill/>
          <a:ln>
            <a:solidFill>
              <a:srgbClr val="FFF9EF"/>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38" name="TextBox 37">
            <a:extLst>
              <a:ext uri="{FF2B5EF4-FFF2-40B4-BE49-F238E27FC236}">
                <a16:creationId xmlns:a16="http://schemas.microsoft.com/office/drawing/2014/main" id="{E11DB82B-64A0-3039-47CB-BD902C74E1A0}"/>
              </a:ext>
            </a:extLst>
          </xdr:cNvPr>
          <xdr:cNvSpPr txBox="1"/>
        </xdr:nvSpPr>
        <xdr:spPr>
          <a:xfrm>
            <a:off x="9767431" y="4097732"/>
            <a:ext cx="1841531" cy="515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400" baseline="0"/>
              <a:t>Delivered to Buyer</a:t>
            </a:r>
          </a:p>
          <a:p>
            <a:pPr algn="ctr"/>
            <a:endParaRPr lang="en-PH" sz="1600" baseline="0"/>
          </a:p>
          <a:p>
            <a:endParaRPr lang="en-PH" sz="1100"/>
          </a:p>
        </xdr:txBody>
      </xdr:sp>
      <xdr:sp macro="" textlink="'Summary Pivot'!E37">
        <xdr:nvSpPr>
          <xdr:cNvPr id="39" name="TextBox 38">
            <a:extLst>
              <a:ext uri="{FF2B5EF4-FFF2-40B4-BE49-F238E27FC236}">
                <a16:creationId xmlns:a16="http://schemas.microsoft.com/office/drawing/2014/main" id="{321A096A-9E8F-6EBF-419D-D5EA1AC2890E}"/>
              </a:ext>
            </a:extLst>
          </xdr:cNvPr>
          <xdr:cNvSpPr txBox="1"/>
        </xdr:nvSpPr>
        <xdr:spPr>
          <a:xfrm>
            <a:off x="10184006" y="4546256"/>
            <a:ext cx="969508" cy="3455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ED6D3062-C960-47A8-A097-16B9D98758DB}" type="TxLink">
              <a:rPr lang="en-US" sz="2000" b="0" i="0" u="none" strike="noStrike">
                <a:solidFill>
                  <a:schemeClr val="accent3">
                    <a:lumMod val="50000"/>
                  </a:schemeClr>
                </a:solidFill>
                <a:latin typeface="Gill Sans MT"/>
              </a:rPr>
              <a:pPr/>
              <a:t>94%</a:t>
            </a:fld>
            <a:endParaRPr lang="en-US" sz="2000" b="0">
              <a:solidFill>
                <a:schemeClr val="accent3">
                  <a:lumMod val="50000"/>
                </a:schemeClr>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nny Von" refreshedDate="44782.91228773148" createdVersion="8" refreshedVersion="8" minRefreshableVersion="3" recordCount="171" xr:uid="{73518C3A-C09B-487A-A09B-BBEB7734F1E4}">
  <cacheSource type="worksheet">
    <worksheetSource name="TransactionData"/>
  </cacheSource>
  <cacheFields count="23">
    <cacheField name="order_no/SKU" numFmtId="49">
      <sharedItems/>
    </cacheField>
    <cacheField name="Order ID" numFmtId="0">
      <sharedItems/>
    </cacheField>
    <cacheField name="Processed By" numFmtId="0">
      <sharedItems count="8">
        <s v="N"/>
        <s v="M"/>
        <s v="A"/>
        <s v="K"/>
        <s v="O"/>
        <s v="L"/>
        <s v="Q"/>
        <s v="P"/>
      </sharedItems>
    </cacheField>
    <cacheField name="Order Data - Day of the Week" numFmtId="49">
      <sharedItems/>
    </cacheField>
    <cacheField name="Month and Day" numFmtId="49">
      <sharedItems/>
    </cacheField>
    <cacheField name="Year" numFmtId="0">
      <sharedItems containsSemiMixedTypes="0" containsString="0" containsNumber="1" containsInteger="1" minValue="2021" maxValue="2022"/>
    </cacheField>
    <cacheField name="Time" numFmtId="49">
      <sharedItems/>
    </cacheField>
    <cacheField name="Day" numFmtId="1">
      <sharedItems/>
    </cacheField>
    <cacheField name="Month" numFmtId="0">
      <sharedItems/>
    </cacheField>
    <cacheField name="Order Date" numFmtId="14">
      <sharedItems/>
    </cacheField>
    <cacheField name="Order Date - Fixed" numFmtId="14">
      <sharedItems containsSemiMixedTypes="0" containsNonDate="0" containsDate="1" containsString="0" minDate="2021-06-13T00:00:00" maxDate="2022-02-26T00:00:00" count="117">
        <d v="2021-07-18T00:00:00"/>
        <d v="2021-10-19T00:00:00"/>
        <d v="2021-11-28T00:00:00"/>
        <d v="2021-07-28T00:00:00"/>
        <d v="2021-09-28T00:00:00"/>
        <d v="2021-06-17T00:00:00"/>
        <d v="2021-08-12T00:00:00"/>
        <d v="2021-09-29T00:00:00"/>
        <d v="2021-11-13T00:00:00"/>
        <d v="2021-08-09T00:00:00"/>
        <d v="2021-09-04T00:00:00"/>
        <d v="2021-11-16T00:00:00"/>
        <d v="2021-10-16T00:00:00"/>
        <d v="2021-10-04T00:00:00"/>
        <d v="2021-10-14T00:00:00"/>
        <d v="2021-09-05T00:00:00"/>
        <d v="2021-08-25T00:00:00"/>
        <d v="2021-11-27T00:00:00"/>
        <d v="2021-11-21T00:00:00"/>
        <d v="2021-10-01T00:00:00"/>
        <d v="2021-09-10T00:00:00"/>
        <d v="2021-11-10T00:00:00"/>
        <d v="2021-11-26T00:00:00"/>
        <d v="2021-10-20T00:00:00"/>
        <d v="2021-06-25T00:00:00"/>
        <d v="2021-09-06T00:00:00"/>
        <d v="2021-07-22T00:00:00"/>
        <d v="2021-10-29T00:00:00"/>
        <d v="2021-09-20T00:00:00"/>
        <d v="2021-08-04T00:00:00"/>
        <d v="2021-10-11T00:00:00"/>
        <d v="2021-09-18T00:00:00"/>
        <d v="2021-10-28T00:00:00"/>
        <d v="2021-09-07T00:00:00"/>
        <d v="2021-09-02T00:00:00"/>
        <d v="2021-11-01T00:00:00"/>
        <d v="2021-10-31T00:00:00"/>
        <d v="2021-08-06T00:00:00"/>
        <d v="2021-08-13T00:00:00"/>
        <d v="2021-10-05T00:00:00"/>
        <d v="2021-08-16T00:00:00"/>
        <d v="2021-08-24T00:00:00"/>
        <d v="2021-06-16T00:00:00"/>
        <d v="2021-10-22T00:00:00"/>
        <d v="2021-10-26T00:00:00"/>
        <d v="2021-10-15T00:00:00"/>
        <d v="2021-11-04T00:00:00"/>
        <d v="2021-11-11T00:00:00"/>
        <d v="2021-06-13T00:00:00"/>
        <d v="2021-11-29T00:00:00"/>
        <d v="2021-06-28T00:00:00"/>
        <d v="2021-11-09T00:00:00"/>
        <d v="2021-11-07T00:00:00"/>
        <d v="2021-06-23T00:00:00"/>
        <d v="2021-09-19T00:00:00"/>
        <d v="2021-10-10T00:00:00"/>
        <d v="2021-07-29T00:00:00"/>
        <d v="2021-07-21T00:00:00"/>
        <d v="2021-11-12T00:00:00"/>
        <d v="2021-07-13T00:00:00"/>
        <d v="2021-09-23T00:00:00"/>
        <d v="2021-10-24T00:00:00"/>
        <d v="2021-11-18T00:00:00"/>
        <d v="2021-09-01T00:00:00"/>
        <d v="2021-11-20T00:00:00"/>
        <d v="2021-08-29T00:00:00"/>
        <d v="2021-10-17T00:00:00"/>
        <d v="2021-10-07T00:00:00"/>
        <d v="2021-11-15T00:00:00"/>
        <d v="2021-07-26T00:00:00"/>
        <d v="2021-08-20T00:00:00"/>
        <d v="2021-11-25T00:00:00"/>
        <d v="2021-08-18T00:00:00"/>
        <d v="2021-09-16T00:00:00"/>
        <d v="2021-10-09T00:00:00"/>
        <d v="2021-08-08T00:00:00"/>
        <d v="2022-02-25T00:00:00"/>
        <d v="2022-01-27T00:00:00"/>
        <d v="2022-01-30T00:00:00"/>
        <d v="2022-01-25T00:00:00"/>
        <d v="2022-01-03T00:00:00"/>
        <d v="2021-12-23T00:00:00"/>
        <d v="2022-02-10T00:00:00"/>
        <d v="2021-12-26T00:00:00"/>
        <d v="2022-01-19T00:00:00"/>
        <d v="2021-12-09T00:00:00"/>
        <d v="2021-12-17T00:00:00"/>
        <d v="2021-12-08T00:00:00"/>
        <d v="2022-01-23T00:00:00"/>
        <d v="2021-12-06T00:00:00"/>
        <d v="2021-12-21T00:00:00"/>
        <d v="2021-12-01T00:00:00"/>
        <d v="2022-02-04T00:00:00"/>
        <d v="2021-12-13T00:00:00"/>
        <d v="2022-02-02T00:00:00"/>
        <d v="2021-12-04T00:00:00"/>
        <d v="2021-12-29T00:00:00"/>
        <d v="2022-01-11T00:00:00"/>
        <d v="2022-01-20T00:00:00"/>
        <d v="2022-02-14T00:00:00"/>
        <d v="2021-12-10T00:00:00"/>
        <d v="2022-01-02T00:00:00"/>
        <d v="2021-11-30T00:00:00"/>
        <d v="2021-12-31T00:00:00"/>
        <d v="2022-01-16T00:00:00"/>
        <d v="2022-02-23T00:00:00"/>
        <d v="2022-02-09T00:00:00"/>
        <d v="2022-01-13T00:00:00"/>
        <d v="2021-12-20T00:00:00"/>
        <d v="2022-01-09T00:00:00"/>
        <d v="2021-12-19T00:00:00"/>
        <d v="2022-02-21T00:00:00"/>
        <d v="2021-12-15T00:00:00"/>
        <d v="2022-02-01T00:00:00"/>
        <d v="2021-12-12T00:00:00"/>
        <d v="2022-02-17T00:00:00"/>
        <d v="2021-12-25T00:00:00"/>
      </sharedItems>
      <fieldGroup par="22" base="10">
        <rangePr groupBy="months" startDate="2021-06-13T00:00:00" endDate="2022-02-26T00:00:00"/>
        <groupItems count="14">
          <s v="&lt;13/06/2021"/>
          <s v="Jan"/>
          <s v="Feb"/>
          <s v="Mar"/>
          <s v="Apr"/>
          <s v="May"/>
          <s v="Jun"/>
          <s v="Jul"/>
          <s v="Aug"/>
          <s v="Sep"/>
          <s v="Oct"/>
          <s v="Nov"/>
          <s v="Dec"/>
          <s v="&gt;26/02/2022"/>
        </groupItems>
      </fieldGroup>
    </cacheField>
    <cacheField name="buyer" numFmtId="49">
      <sharedItems/>
    </cacheField>
    <cacheField name="ship_city" numFmtId="49">
      <sharedItems/>
    </cacheField>
    <cacheField name="ship_state" numFmtId="49">
      <sharedItems/>
    </cacheField>
    <cacheField name="Region" numFmtId="0">
      <sharedItems count="6">
        <s v="Northern"/>
        <s v="Northeastern"/>
        <s v="Southern"/>
        <s v="Western"/>
        <s v="Eastern"/>
        <s v="Central"/>
      </sharedItems>
    </cacheField>
    <cacheField name="description" numFmtId="49">
      <sharedItems/>
    </cacheField>
    <cacheField name="quantity" numFmtId="0">
      <sharedItems containsSemiMixedTypes="0" containsString="0" containsNumber="1" containsInteger="1" minValue="1" maxValue="4"/>
    </cacheField>
    <cacheField name="item_total" numFmtId="49">
      <sharedItems/>
    </cacheField>
    <cacheField name="shipping_fee2" numFmtId="0">
      <sharedItems containsString="0" containsBlank="1" containsNumber="1" minValue="47.2" maxValue="241.9" count="14">
        <m/>
        <n v="60.18"/>
        <n v="84.96"/>
        <n v="114.46"/>
        <n v="62.54"/>
        <n v="81.42"/>
        <n v="47.2"/>
        <n v="178.18"/>
        <n v="210.04"/>
        <n v="80.239999999999995"/>
        <n v="146.32"/>
        <n v="133.34"/>
        <n v="241.9"/>
        <n v="105.02"/>
      </sharedItems>
    </cacheField>
    <cacheField name="cod" numFmtId="49">
      <sharedItems containsBlank="1"/>
    </cacheField>
    <cacheField name="order_status" numFmtId="49">
      <sharedItems count="2">
        <s v="Delivered to buyer"/>
        <s v="Returned to seller"/>
      </sharedItems>
    </cacheField>
    <cacheField name="Quarters" numFmtId="0" databaseField="0">
      <fieldGroup base="10">
        <rangePr groupBy="quarters" startDate="2021-06-13T00:00:00" endDate="2022-02-26T00:00:00"/>
        <groupItems count="6">
          <s v="&lt;13/06/2021"/>
          <s v="Qtr1"/>
          <s v="Qtr2"/>
          <s v="Qtr3"/>
          <s v="Qtr4"/>
          <s v="&gt;26/02/2022"/>
        </groupItems>
      </fieldGroup>
    </cacheField>
    <cacheField name="Years" numFmtId="0" databaseField="0">
      <fieldGroup base="10">
        <rangePr groupBy="years" startDate="2021-06-13T00:00:00" endDate="2022-02-26T00:00:00"/>
        <groupItems count="4">
          <s v="&lt;13/06/2021"/>
          <s v="2021"/>
          <s v="2022"/>
          <s v="&gt;26/02/2022"/>
        </groupItems>
      </fieldGroup>
    </cacheField>
  </cacheFields>
  <extLst>
    <ext xmlns:x14="http://schemas.microsoft.com/office/spreadsheetml/2009/9/main" uri="{725AE2AE-9491-48be-B2B4-4EB974FC3084}">
      <x14:pivotCacheDefinition pivotCacheId="192738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s v="405-9763961-5211537/SKU:  2X-3C0F-KNJE"/>
    <s v="405"/>
    <x v="0"/>
    <s v="Sun"/>
    <s v=" 18 Jul"/>
    <n v="2021"/>
    <s v=" 10:38 pm IST"/>
    <s v="18"/>
    <s v="Jul"/>
    <s v="18-Jul-2021"/>
    <x v="0"/>
    <s v="Mr."/>
    <s v="CHANDIGARH,"/>
    <s v="CHANDIGARH"/>
    <x v="0"/>
    <s v="100% Leather Elephant Shaped Piggy Coin Bank | Block Printed West Bengal Handicrafts (Shantiniketan Art) | Money Bank for Kids | Children's Gift Ideas"/>
    <n v="1"/>
    <s v="₹449.00"/>
    <x v="0"/>
    <s v=""/>
    <x v="0"/>
  </r>
  <r>
    <s v="404-3964908-7850720/SKU:  DN-0WDX-VYOT"/>
    <s v="404"/>
    <x v="1"/>
    <s v="Tue"/>
    <s v=" 19 Oct"/>
    <n v="2021"/>
    <s v=" 6:05 pm IST"/>
    <s v="19"/>
    <s v="Oct"/>
    <s v="19-Oct-2021"/>
    <x v="1"/>
    <s v="Minam"/>
    <s v="PASIGHAT,"/>
    <s v="ARUNACHAL PRADESH"/>
    <x v="1"/>
    <s v="Women's Set of 5 Multicolor Pure Leather Single Lipstick Cases with Mirror, Handy and Compact Handcrafted Shantiniketan Block Printed Jewelry Boxes"/>
    <n v="1"/>
    <s v="₹449.00"/>
    <x v="1"/>
    <s v=""/>
    <x v="0"/>
  </r>
  <r>
    <s v="171-8103182-4289117/SKU:  DN-0WDX-VYOT"/>
    <s v="171"/>
    <x v="2"/>
    <s v="Sun"/>
    <s v=" 28 Nov"/>
    <n v="2021"/>
    <s v=" 10:20 pm IST"/>
    <s v="28"/>
    <s v="Nov"/>
    <s v="28-Nov-2021"/>
    <x v="2"/>
    <s v="yatipertin"/>
    <s v="PASIGHAT,"/>
    <s v="ARUNACHAL PRADESH"/>
    <x v="1"/>
    <s v="Women's Set of 5 Multicolor Pure Leather Single Lipstick Cases with Mirror, Handy and Compact Handcrafted Shantiniketan Block Printed Jewelry Boxes"/>
    <n v="1"/>
    <s v="₹449.00"/>
    <x v="1"/>
    <s v=""/>
    <x v="0"/>
  </r>
  <r>
    <s v="405-3171677-9557154/SKU:  AH-J3AO-R7DN"/>
    <s v="405"/>
    <x v="0"/>
    <s v="Wed"/>
    <s v=" 28 Jul"/>
    <n v="2021"/>
    <s v=" 4:06 am IST"/>
    <s v="28"/>
    <s v="Jul"/>
    <s v="28-Jul-2021"/>
    <x v="3"/>
    <s v="aciya"/>
    <s v="DEVARAKONDA,"/>
    <s v="TELANGANA"/>
    <x v="2"/>
    <s v="Pure 100% Leather Block Print Rectangular Jewelry Box with Mirror | Button Closure Multiple Utility Case (Shantiniketan Handicrafts) (Yellow)"/>
    <n v="1"/>
    <s v=""/>
    <x v="0"/>
    <s v="Cash On Delivery"/>
    <x v="0"/>
  </r>
  <r>
    <s v="402-8910771-1215552/SKU:  KL-7WAA-Z82I"/>
    <s v="402"/>
    <x v="3"/>
    <s v="Tue"/>
    <s v=" 28 Sept"/>
    <n v="2021"/>
    <s v=" 2:50 pm IST"/>
    <s v="28"/>
    <s v="Sept"/>
    <s v="28-Sept-2021"/>
    <x v="4"/>
    <s v="Susmita"/>
    <s v="MUMBAI,"/>
    <s v="MAHARASHTRA"/>
    <x v="3"/>
    <s v="Pure Leather Sling Bag with Multiple Pockets and Adjustable Strap | Shantiniketan Block Print Cross-Body Bags for Women (1 pc) (Brown)"/>
    <n v="1"/>
    <s v="₹1,099.00"/>
    <x v="2"/>
    <s v=""/>
    <x v="0"/>
  </r>
  <r>
    <s v="406-9292208-6725123/SKU:  HH-FOWV-5YWO"/>
    <s v="406"/>
    <x v="4"/>
    <s v="Thu"/>
    <s v=" 17 Jun"/>
    <n v="2021"/>
    <s v=" 9:12 pm IST"/>
    <s v="17"/>
    <s v="Jun"/>
    <s v="17-Jun-2021"/>
    <x v="5"/>
    <s v="Subinita"/>
    <s v="HOWRAH,"/>
    <s v="WEST BENGAL"/>
    <x v="4"/>
    <s v="Women's Trendy Pure Leather Clutch Purse | Leather Zipper Wallet"/>
    <n v="1"/>
    <s v="₹200.00"/>
    <x v="0"/>
    <s v=""/>
    <x v="0"/>
  </r>
  <r>
    <s v="404-5794317-7737924/SKU:  TQ-OE6K-9DIK"/>
    <s v="404"/>
    <x v="1"/>
    <s v="Thu"/>
    <s v=" 12 Aug"/>
    <n v="2021"/>
    <s v=" 8:03 pm IST"/>
    <s v="12"/>
    <s v="Aug"/>
    <s v="12-Aug-2021"/>
    <x v="6"/>
    <s v="shailendra"/>
    <s v="ORAI,"/>
    <s v="UTTAR PRADESH"/>
    <x v="0"/>
    <s v="Ultra Slim 100% Pure Leather Men's Wallet with Cash, Card and Coin Compartments | Jet Black Gent's Money Organizer with Cover (1 pc)"/>
    <n v="1"/>
    <s v=""/>
    <x v="0"/>
    <s v="Cash On Delivery"/>
    <x v="1"/>
  </r>
  <r>
    <s v="405-8702211-4054722/SKU:  S1-A92Q-JU3X"/>
    <s v="405"/>
    <x v="0"/>
    <s v="Wed"/>
    <s v=" 29 Sept"/>
    <n v="2021"/>
    <s v=" 2:55 pm IST"/>
    <s v="29"/>
    <s v="Sept"/>
    <s v="29-Sept-2021"/>
    <x v="7"/>
    <s v="Pratima"/>
    <s v="BAREILLY,"/>
    <s v="UTTAR PRADESH"/>
    <x v="0"/>
    <s v="100% Pure Leather Shantiniketan Clutch Purse: Traditional Block Print Bi-color Women's Wallets with Multiple Pockets and Zipper Compartments (1 pc) (G"/>
    <n v="1"/>
    <s v="₹399.00"/>
    <x v="2"/>
    <s v="Cash On Delivery"/>
    <x v="0"/>
  </r>
  <r>
    <s v="171-1434812-8061163/SKU:  3F-4R9N-Z8NJ"/>
    <s v="171"/>
    <x v="2"/>
    <s v="Sat"/>
    <s v=" 13 Nov"/>
    <n v="2021"/>
    <s v=" 7:37 pm IST"/>
    <s v="13"/>
    <s v="Nov"/>
    <s v="13-Nov-2021"/>
    <x v="8"/>
    <s v="Ipshita"/>
    <s v="BENGALURU,"/>
    <s v="KARNATAKA"/>
    <x v="2"/>
    <s v="Set of 2 Pure Leather Block Print Round Jewelry Boxes | Button Closure Multiple Utility Case (Shantiniketan Handicrafts) (Yellow)"/>
    <n v="1"/>
    <s v="₹399.00"/>
    <x v="2"/>
    <s v=""/>
    <x v="0"/>
  </r>
  <r>
    <s v="171-7954707-4463549/SKU:  NU-CKZ5-4O49"/>
    <s v="171"/>
    <x v="2"/>
    <s v="Mon"/>
    <s v=" 9 Aug"/>
    <n v="2021"/>
    <s v=" 4:47 pm IST"/>
    <s v="9"/>
    <s v="Aug"/>
    <s v="9-Aug-2021"/>
    <x v="9"/>
    <s v="A.Jayaprada"/>
    <s v="Bhilai,"/>
    <s v="CHHATTISGARH"/>
    <x v="5"/>
    <s v="Pure Leather Sling Bag with Multiple Pockets and Adjustable Strap | Shantiniketan Block Print Cross-Body Bags for Women (1 pc) (Yellow)"/>
    <n v="1"/>
    <s v="₹1,099.00"/>
    <x v="0"/>
    <s v=""/>
    <x v="0"/>
  </r>
  <r>
    <s v="403-3146183-4920328/SKU:  2X-3C0F-KNJE"/>
    <s v="403"/>
    <x v="5"/>
    <s v="Sat"/>
    <s v=" 4 Sept"/>
    <n v="2021"/>
    <s v=" 11:53 am IST"/>
    <s v="4"/>
    <s v="Sept"/>
    <s v="4-Sept-2021"/>
    <x v="10"/>
    <s v="Sumeet"/>
    <s v="FARIDABAD,"/>
    <s v="HARYANA"/>
    <x v="0"/>
    <s v="100% Leather Elephant Shaped Piggy Coin Bank | Block Printed West Bengal Handicrafts (Shantiniketan Art) | Money Bank for Kids | Children's Gift Ideas"/>
    <n v="1"/>
    <s v="₹449.00"/>
    <x v="3"/>
    <s v=""/>
    <x v="0"/>
  </r>
  <r>
    <s v="404-4406917-9569950/SKU:  DN-0WDX-VYOT"/>
    <s v="404"/>
    <x v="1"/>
    <s v="Tue"/>
    <s v=" 16 Nov"/>
    <n v="2021"/>
    <s v=" 7:43 am IST"/>
    <s v="16"/>
    <s v="Nov"/>
    <s v="16-Nov-2021"/>
    <x v="11"/>
    <s v="Rolipar"/>
    <s v="AGARTALA,"/>
    <s v="TRIPURA"/>
    <x v="1"/>
    <s v="Women's Set of 5 Multicolor Pure Leather Single Lipstick Cases with Mirror, Handy and Compact Handcrafted Shantiniketan Block Printed Jewelry Boxes"/>
    <n v="1"/>
    <s v="₹449.00"/>
    <x v="1"/>
    <s v=""/>
    <x v="0"/>
  </r>
  <r>
    <s v="402-5321389-8685152/SKU:  94-TSV3-EIW6"/>
    <s v="402"/>
    <x v="3"/>
    <s v="Sat"/>
    <s v=" 16 Oct"/>
    <n v="2021"/>
    <s v=" 10:11 am IST"/>
    <s v="16"/>
    <s v="Oct"/>
    <s v="16-Oct-2021"/>
    <x v="12"/>
    <s v="Blessan"/>
    <s v="COONOOR,"/>
    <s v="TAMIL NADU"/>
    <x v="2"/>
    <s v="Bright and Colorful Shantiniketan Leather Elephant Piggy Coin Bank for Kids/Adults | Light-Weight Handcrafted Elephant Shaped Money Bank (Green, Large"/>
    <n v="1"/>
    <s v="₹449.00"/>
    <x v="2"/>
    <s v="Cash On Delivery"/>
    <x v="0"/>
  </r>
  <r>
    <s v="403-4385783-1379508/SKU:  FL-4CMG-CU48"/>
    <s v="403"/>
    <x v="5"/>
    <s v="Mon"/>
    <s v=" 4 Oct"/>
    <n v="2021"/>
    <s v=" 10:05 am IST"/>
    <s v="4"/>
    <s v="Oct"/>
    <s v="4-Oct-2021"/>
    <x v="13"/>
    <s v="Aditi"/>
    <s v="PUNE,"/>
    <s v="MAHARASHTRA"/>
    <x v="3"/>
    <s v="Pure Leather Sling Bag with Multiple Pockets and Adjustable Strap | Shantiniketan Block Print Cross-Body Bags for Women (1 pc) (Black)"/>
    <n v="1"/>
    <s v="₹1,099.00"/>
    <x v="2"/>
    <s v=""/>
    <x v="0"/>
  </r>
  <r>
    <s v="408-9557300-6760347/SKU:  YJ-5CCT-M3PP"/>
    <s v="408"/>
    <x v="6"/>
    <s v="Thu"/>
    <s v=" 14 Oct"/>
    <n v="2021"/>
    <s v=" 11:14 pm IST"/>
    <s v="14"/>
    <s v="Oct"/>
    <s v="14-Oct-2021"/>
    <x v="14"/>
    <s v="Satish"/>
    <s v="MANTHA,"/>
    <s v="MAHARASHTRA"/>
    <x v="3"/>
    <s v="Pure Leather Camel Color Gent's Wallet with Coin Compartment and Card Holders | Men's Ultra Slim Money Organiser (1 pc)"/>
    <n v="1"/>
    <s v=""/>
    <x v="2"/>
    <s v="Cash On Delivery"/>
    <x v="1"/>
  </r>
  <r>
    <s v="402-4179660-9937142/SKU:  KL-7WAA-Z82I"/>
    <s v="402"/>
    <x v="3"/>
    <s v="Sun"/>
    <s v=" 5 Sept"/>
    <n v="2021"/>
    <s v=" 9:10 am IST"/>
    <s v="5"/>
    <s v="Sept"/>
    <s v="5-Sept-2021"/>
    <x v="15"/>
    <s v="K"/>
    <s v="KOLKATA,"/>
    <s v="WEST BENGAL"/>
    <x v="4"/>
    <s v="Pure Leather Sling Bag with Multiple Pockets and Adjustable Strap | Shantiniketan Block Print Cross-Body Bags for Women (1 pc) (Brown)"/>
    <n v="1"/>
    <s v="₹1,099.00"/>
    <x v="4"/>
    <s v=""/>
    <x v="0"/>
  </r>
  <r>
    <s v="405-6918787-5602743/SKU:  TQ-OE6K-9DIK"/>
    <s v="405"/>
    <x v="0"/>
    <s v="Wed"/>
    <s v=" 25 Aug"/>
    <n v="2021"/>
    <s v=" 7:48 am IST"/>
    <s v="25"/>
    <s v="Aug"/>
    <s v="25-Aug-2021"/>
    <x v="16"/>
    <s v="Mosin"/>
    <s v="MAHALINGPUR,"/>
    <s v="KARNATAKA"/>
    <x v="2"/>
    <s v="Ultra Slim 100% Pure Leather Men's Wallet with Cash, Card and Coin Compartments | Jet Black Gent's Money Organizer with Cover (1 pc)"/>
    <n v="1"/>
    <s v="₹649.00"/>
    <x v="5"/>
    <s v="Cash On Delivery"/>
    <x v="0"/>
  </r>
  <r>
    <s v="406-1403658-9371527/SKU:  PG-WS6J-89DG"/>
    <s v="406"/>
    <x v="4"/>
    <s v="Sat"/>
    <s v=" 27 Nov"/>
    <n v="2021"/>
    <s v=" 12:46 pm IST"/>
    <s v="27"/>
    <s v="Nov"/>
    <s v="27-Nov-2021"/>
    <x v="17"/>
    <s v="shilpin"/>
    <s v="MUMBAI,"/>
    <s v="MAHARASHTRA"/>
    <x v="3"/>
    <s v="Bright and Colorful Shantiniketan Leather Elephant Piggy Coin Bank for Kids/Adults | Light-Weight Handcrafted Elephant Shaped Money Bank (Blue, Large)"/>
    <n v="1"/>
    <s v="₹449.00"/>
    <x v="2"/>
    <s v=""/>
    <x v="0"/>
  </r>
  <r>
    <s v="407-2082022-4357107/SKU:  O9-OVS7-G9XK"/>
    <s v="407"/>
    <x v="7"/>
    <s v="Sun"/>
    <s v=" 21 Nov"/>
    <n v="2021"/>
    <s v=" 1:08 pm IST"/>
    <s v="21"/>
    <s v="Nov"/>
    <s v="21-Nov-2021"/>
    <x v="18"/>
    <s v="prithi"/>
    <s v="HYDERABAD,"/>
    <s v="TELANGANA"/>
    <x v="2"/>
    <s v="Set of 2 Pure Leather Block Print Round Jewelry Boxes | Button Closure Multiple Utility Case (Shantiniketan Handicrafts) (Black)"/>
    <n v="1"/>
    <s v="₹399.00"/>
    <x v="2"/>
    <s v=""/>
    <x v="0"/>
  </r>
  <r>
    <s v="402-8678022-3083562/SKU:  S1-A92Q-JU3X"/>
    <s v="402"/>
    <x v="3"/>
    <s v="Fri"/>
    <s v=" 1 Oct"/>
    <n v="2021"/>
    <s v=" 11:34 pm IST"/>
    <s v="1"/>
    <s v="Oct"/>
    <s v="1-Oct-2021"/>
    <x v="19"/>
    <s v="Heena"/>
    <s v="MUMBAI,"/>
    <s v="MAHARASHTRA"/>
    <x v="3"/>
    <s v="100% Pure Leather Shantiniketan Clutch Purse: Traditional Block Print Bi-color Women's Wallets with Multiple Pockets and Zipper Compartments (1 pc) (G"/>
    <n v="1"/>
    <s v="₹399.00"/>
    <x v="2"/>
    <s v="Cash On Delivery"/>
    <x v="0"/>
  </r>
  <r>
    <s v="402-1146202-1933154/SKU:  AY-Z7BT-BMVM"/>
    <s v="402"/>
    <x v="3"/>
    <s v="Fri"/>
    <s v=" 10 Sept"/>
    <n v="2021"/>
    <s v=" 8:36 pm IST"/>
    <s v="10"/>
    <s v="Sept"/>
    <s v="10-Sept-2021"/>
    <x v="20"/>
    <s v="Hemal"/>
    <s v="MUMBAI 400 026,"/>
    <s v="MAHARASHTRA"/>
    <x v="3"/>
    <s v="Women's Pure Leather Jhallar Clutch Purse with Zipper Compartments | Floral Block Print Ladies Wallet (Red, 1 pc)"/>
    <n v="1"/>
    <s v="₹399.00"/>
    <x v="2"/>
    <m/>
    <x v="0"/>
  </r>
  <r>
    <s v="402-6406639-0884351/SKU:  DN-0WDX-VYOT"/>
    <s v="402"/>
    <x v="3"/>
    <s v="Wed"/>
    <s v=" 10 Nov"/>
    <n v="2021"/>
    <s v=" 9:07 am IST"/>
    <s v="10"/>
    <s v="Nov"/>
    <s v="10-Nov-2021"/>
    <x v="21"/>
    <s v="Neha"/>
    <s v="CUTTACK,"/>
    <s v="ODISHA"/>
    <x v="4"/>
    <s v="Women's Set of 5 Multicolor Pure Leather Single Lipstick Cases with Mirror, Handy and Compact Handcrafted Shantiniketan Block Printed Jewelry Boxes"/>
    <n v="1"/>
    <s v="₹449.00"/>
    <x v="1"/>
    <s v=""/>
    <x v="0"/>
  </r>
  <r>
    <s v="171-6105173-4790734/SKU:  DN-0WDX-VYOT"/>
    <s v="171"/>
    <x v="2"/>
    <s v="Fri"/>
    <s v=" 26 Nov"/>
    <n v="2021"/>
    <s v=" 7:22 pm IST"/>
    <s v="26"/>
    <s v="Nov"/>
    <s v="26-Nov-2021"/>
    <x v="22"/>
    <s v="Geetika"/>
    <s v="GURUGRAM,"/>
    <s v="HARYANA"/>
    <x v="0"/>
    <s v="Women's Set of 5 Multicolor Pure Leather Single Lipstick Cases with Mirror, Handy and Compact Handcrafted Shantiniketan Block Printed Jewelry Boxes"/>
    <n v="1"/>
    <s v=""/>
    <x v="2"/>
    <s v=""/>
    <x v="1"/>
  </r>
  <r>
    <s v="406-9975868-3000368/SKU:  AY-Z7BT-BMVM"/>
    <s v="406"/>
    <x v="4"/>
    <s v="Wed"/>
    <s v=" 20 Oct"/>
    <n v="2021"/>
    <s v=" 10:15 pm IST"/>
    <s v="20"/>
    <s v="Oct"/>
    <s v="20-Oct-2021"/>
    <x v="23"/>
    <s v="Hema"/>
    <s v="BENGALURU,"/>
    <s v="KARNATAKA"/>
    <x v="2"/>
    <s v="Women's Pure Leather Jhallar Clutch Purse with Zipper Compartments | Floral Block Print Ladies Wallet (Red, 1 pc)"/>
    <n v="1"/>
    <s v="₹399.00"/>
    <x v="2"/>
    <s v=""/>
    <x v="0"/>
  </r>
  <r>
    <s v="403-7876698-8356365/SKU:  3O-GBSM-TYZE"/>
    <s v="403"/>
    <x v="5"/>
    <s v="Fri"/>
    <s v=" 25 Jun"/>
    <n v="2021"/>
    <s v=" 7:48 am IST"/>
    <s v="25"/>
    <s v="Jun"/>
    <s v="25-Jun-2021"/>
    <x v="24"/>
    <s v="Yash"/>
    <s v="MUMBAI,"/>
    <s v="MAHARASHTRA"/>
    <x v="3"/>
    <s v="100% Leather Ganesh Ji Piggy Coin Bank | Block Printed West Bengal Handicrafts (Shantiniketan Art) | Money Bank for Kids | Children's Gift Ideas (Red,"/>
    <n v="1"/>
    <s v=""/>
    <x v="0"/>
    <s v="Cash On Delivery"/>
    <x v="1"/>
  </r>
  <r>
    <s v="402-2054361-4513137/SKU:  TQ-OE6K-9DIK"/>
    <s v="402"/>
    <x v="3"/>
    <s v="Mon"/>
    <s v=" 6 Sept"/>
    <n v="2021"/>
    <s v=" 12:46 pm IST"/>
    <s v="6"/>
    <s v="Sept"/>
    <s v="6-Sept-2021"/>
    <x v="25"/>
    <s v="Ramesh"/>
    <s v="JALESWAR,"/>
    <s v="ODISHA"/>
    <x v="4"/>
    <s v="Ultra Slim 100% Pure Leather Men's Wallet with Cash, Card and Coin Compartments | Jet Black Gent's Money Organizer with Cover (1 pc)"/>
    <n v="1"/>
    <s v="₹649.00"/>
    <x v="1"/>
    <s v="Cash On Delivery"/>
    <x v="0"/>
  </r>
  <r>
    <s v="405-0695973-7365161/SKU:  AH-J3AO-R7DN"/>
    <s v="405"/>
    <x v="0"/>
    <s v="Thu"/>
    <s v=" 22 Jul"/>
    <n v="2021"/>
    <s v=" 9:32 am IST"/>
    <s v="22"/>
    <s v="Jul"/>
    <s v="22-Jul-2021"/>
    <x v="26"/>
    <s v="Sailaja"/>
    <s v="VISAKHAPATNAM,"/>
    <s v="ANDHRA PRADESH"/>
    <x v="2"/>
    <s v="Pure 100% Leather Block Print Rectangular Jewelry Box with Mirror | Button Closure Multiple Utility Case (Shantiniketan Handicrafts) (Yellow)"/>
    <n v="1"/>
    <s v="₹250.00"/>
    <x v="0"/>
    <s v=""/>
    <x v="0"/>
  </r>
  <r>
    <s v="404-9680499-3084319/SKU:  DN-0WDX-VYOT"/>
    <s v="404"/>
    <x v="1"/>
    <s v="Fri"/>
    <s v=" 29 Oct"/>
    <n v="2021"/>
    <s v=" 6:58 am IST"/>
    <s v="29"/>
    <s v="Oct"/>
    <s v="29-Oct-2021"/>
    <x v="27"/>
    <s v="Manisha"/>
    <s v="PUNEpune,"/>
    <s v="MAHARASHTRA"/>
    <x v="3"/>
    <s v="Women's Set of 5 Multicolor Pure Leather Single Lipstick Cases with Mirror, Handy and Compact Handcrafted Shantiniketan Block Printed Jewelry Boxes"/>
    <n v="1"/>
    <s v="₹449.00"/>
    <x v="2"/>
    <s v="Cash On Delivery"/>
    <x v="0"/>
  </r>
  <r>
    <s v="406-3518585-4093925/SKU:  0M-RFE6-443C"/>
    <s v="406"/>
    <x v="4"/>
    <s v="Mon"/>
    <s v=" 20 Sept"/>
    <n v="2021"/>
    <s v=" 6:41 pm IST"/>
    <s v="20"/>
    <s v="Sept"/>
    <s v="20-Sept-2021"/>
    <x v="28"/>
    <s v="m"/>
    <s v="NEW DELHI,"/>
    <s v="DELHI"/>
    <x v="0"/>
    <s v="Set of 2 Pure Leather Block Print Round Jewelry Boxes | Button Closure Multiple Utility Case (Shantiniketan Handicrafts) (Green)"/>
    <n v="1"/>
    <s v="₹399.00"/>
    <x v="2"/>
    <s v="Cash On Delivery"/>
    <x v="0"/>
  </r>
  <r>
    <s v="404-6883107-8347508/SKU:  DN-0WDX-VYOT"/>
    <s v="404"/>
    <x v="1"/>
    <s v="Wed"/>
    <s v=" 4 Aug"/>
    <n v="2021"/>
    <s v=" 8:16 pm IST"/>
    <s v="4"/>
    <s v="Aug"/>
    <s v="4-Aug-2021"/>
    <x v="29"/>
    <s v="chirag"/>
    <s v="RAIA,"/>
    <s v="GOA"/>
    <x v="3"/>
    <s v="Women's Set of 5 Multicolor Pure Leather Single Lipstick Cases with Mirror, Handy and Compact Handcrafted Shantiniketan Block Printed Jewelry Boxes"/>
    <n v="1"/>
    <s v="₹449.00"/>
    <x v="0"/>
    <s v=""/>
    <x v="0"/>
  </r>
  <r>
    <s v="404-8244254-9274747/SKU:  DN-0WDX-VYOT"/>
    <s v="404"/>
    <x v="1"/>
    <s v="Mon"/>
    <s v=" 11 Oct"/>
    <n v="2021"/>
    <s v=" 9:30 am IST"/>
    <s v="11"/>
    <s v="Oct"/>
    <s v="11-Oct-2021"/>
    <x v="30"/>
    <s v="Subhendu"/>
    <s v="Bhubaneswar,"/>
    <s v="ODISHA"/>
    <x v="4"/>
    <s v="Women's Set of 5 Multicolor Pure Leather Single Lipstick Cases with Mirror, Handy and Compact Handcrafted Shantiniketan Block Printed Jewelry Boxes"/>
    <n v="1"/>
    <s v="₹449.00"/>
    <x v="1"/>
    <s v=""/>
    <x v="0"/>
  </r>
  <r>
    <s v="407-2330390-9441923/SKU:  TY-4GPW-U54J"/>
    <s v="407"/>
    <x v="7"/>
    <s v="Sat"/>
    <s v=" 16 Oct"/>
    <n v="2021"/>
    <s v=" 9:51 am IST"/>
    <s v="16"/>
    <s v="Oct"/>
    <s v="16-Oct-2021"/>
    <x v="12"/>
    <s v="Harsimranjit"/>
    <s v="JAGDALPUR,"/>
    <s v="CHHATTISGARH"/>
    <x v="5"/>
    <s v="Set of 2 Pure Leather Block Print Round Jewelry Boxes | Button Closure Multiple Utility Case (Shantiniketan Handicrafts) (Red)"/>
    <n v="1"/>
    <s v="₹399.00"/>
    <x v="1"/>
    <s v=""/>
    <x v="0"/>
  </r>
  <r>
    <s v="407-0864859-8033111/SKU:  DN-0WDX-VYOT"/>
    <s v="407"/>
    <x v="7"/>
    <s v="Fri"/>
    <s v=" 29 Oct"/>
    <n v="2021"/>
    <s v=" 2:19 pm IST"/>
    <s v="29"/>
    <s v="Oct"/>
    <s v="29-Oct-2021"/>
    <x v="27"/>
    <s v="Deepshikha"/>
    <s v="HYDERABAD,"/>
    <s v="TELANGANA"/>
    <x v="2"/>
    <s v="Women's Set of 5 Multicolor Pure Leather Single Lipstick Cases with Mirror, Handy and Compact Handcrafted Shantiniketan Block Printed Jewelry Boxes"/>
    <n v="1"/>
    <s v="₹449.00"/>
    <x v="2"/>
    <s v="Cash On Delivery"/>
    <x v="0"/>
  </r>
  <r>
    <s v="402-0249599-9225933/SKU:  DN-0WDX-VYOT"/>
    <s v="402"/>
    <x v="3"/>
    <s v="Sat"/>
    <s v=" 18 Sept"/>
    <n v="2021"/>
    <s v=" 8:06 am IST"/>
    <s v="18"/>
    <s v="Sept"/>
    <s v="18-Sept-2021"/>
    <x v="31"/>
    <s v="Elizabeth"/>
    <s v="BENGALURU,"/>
    <s v="KARNATAKA"/>
    <x v="2"/>
    <s v="Women's Set of 5 Multicolor Pure Leather Single Lipstick Cases with Mirror, Handy and Compact Handcrafted Shantiniketan Block Printed Jewelry Boxes"/>
    <n v="1"/>
    <s v="₹449.00"/>
    <x v="2"/>
    <s v=""/>
    <x v="0"/>
  </r>
  <r>
    <s v="403-0713090-0169940/SKU:  9S-GE8P-RIR4"/>
    <s v="403"/>
    <x v="5"/>
    <s v="Thu"/>
    <s v=" 28 Oct"/>
    <n v="2021"/>
    <s v=" 3:54 pm IST"/>
    <s v="28"/>
    <s v="Oct"/>
    <s v="28-Oct-2021"/>
    <x v="32"/>
    <s v="sayani"/>
    <s v="KOLKATA,"/>
    <s v="WEST BENGAL"/>
    <x v="4"/>
    <s v="Pure 100% Leather Block Print Rectangular Jewelry Box with Mirror | Button Closure Multiple Utility Case (Shantiniketan Handicrafts) (Brown)"/>
    <n v="1"/>
    <s v="₹250.00"/>
    <x v="6"/>
    <s v="Cash On Delivery"/>
    <x v="0"/>
  </r>
  <r>
    <s v="403-7215480-9090745/SKU:  3F-4R9N-Z8NJ"/>
    <s v="403"/>
    <x v="5"/>
    <s v="Tue"/>
    <s v=" 7 Sept"/>
    <n v="2021"/>
    <s v=" 7:11 am IST"/>
    <s v="7"/>
    <s v="Sept"/>
    <s v="7-Sept-2021"/>
    <x v="33"/>
    <s v="Madan"/>
    <s v="BENGALURU,"/>
    <s v="KARNATAKA"/>
    <x v="2"/>
    <s v="Set of 2 Pure Leather Block Print Round Jewelry Boxes | Button Closure Multiple Utility Case (Shantiniketan Handicrafts) (Yellow)"/>
    <n v="1"/>
    <s v="₹399.00"/>
    <x v="2"/>
    <s v=""/>
    <x v="0"/>
  </r>
  <r>
    <s v="403-7217325-7956317/SKU:  0M-RFE6-443C"/>
    <s v="403"/>
    <x v="5"/>
    <s v="Thu"/>
    <s v=" 2 Sept"/>
    <n v="2021"/>
    <s v=" 2:35 pm IST"/>
    <s v="2"/>
    <s v="Sept"/>
    <s v="2-Sept-2021"/>
    <x v="34"/>
    <s v="maha"/>
    <s v="SALEM,"/>
    <s v="TAMIL NADU"/>
    <x v="2"/>
    <s v="Set of 2 Pure Leather Block Print Round Jewelry Boxes | Button Closure Multiple Utility Case (Shantiniketan Handicrafts) (Green)"/>
    <n v="1"/>
    <s v="₹399.00"/>
    <x v="2"/>
    <s v=""/>
    <x v="0"/>
  </r>
  <r>
    <s v="405-8876256-0913907/SKU:  CR-6E69-UXFW"/>
    <s v="405"/>
    <x v="0"/>
    <s v="Sat"/>
    <s v=" 18 Sept"/>
    <n v="2021"/>
    <s v=" 5:03 pm IST"/>
    <s v="18"/>
    <s v="Sept"/>
    <s v="18-Sept-2021"/>
    <x v="31"/>
    <s v="Shreyasi"/>
    <s v="PUNE,"/>
    <s v="MAHARASHTRA"/>
    <x v="3"/>
    <s v="Bright and Colorful Shantiniketan Leather Elephant Piggy Coin Bank for Kids/Adults | Light-Weight Handcrafted Elephant Shaped Money Bank (Black, Large"/>
    <n v="1"/>
    <s v="₹449.00"/>
    <x v="2"/>
    <s v=""/>
    <x v="0"/>
  </r>
  <r>
    <s v="407-0539421-4069143/SKU:  0M-RFE6-443C"/>
    <s v="407"/>
    <x v="7"/>
    <s v="Mon"/>
    <s v=" 1 Nov"/>
    <n v="2021"/>
    <s v=" 11:33 am IST"/>
    <s v="1"/>
    <s v="Nov"/>
    <s v="1-Nov-2021"/>
    <x v="35"/>
    <s v="Parmeet"/>
    <s v="JAMMU,"/>
    <s v="JAMMU and KASHMIR"/>
    <x v="0"/>
    <s v="Set of 2 Pure Leather Block Print Round Jewelry Boxes | Button Closure Multiple Utility Case (Shantiniketan Handicrafts) (Green)"/>
    <n v="1"/>
    <s v="₹399.00"/>
    <x v="2"/>
    <s v="Cash On Delivery"/>
    <x v="0"/>
  </r>
  <r>
    <s v="404-8031085-1381943/SKU:  54-D265-B74K"/>
    <s v="404"/>
    <x v="1"/>
    <s v="Fri"/>
    <s v=" 26 Nov"/>
    <n v="2021"/>
    <s v=" 9:12 pm IST"/>
    <s v="26"/>
    <s v="Nov"/>
    <s v="26-Nov-2021"/>
    <x v="22"/>
    <s v="Kangana"/>
    <s v="NEW DELHI,"/>
    <s v="DELHI"/>
    <x v="0"/>
    <s v="Set of 2 Pure Leather Block Print Round Jewelry Boxes | Button Closure Multiple Utility Case (Shantiniketan Handicrafts) (Brown)"/>
    <n v="4"/>
    <s v=""/>
    <x v="2"/>
    <s v=""/>
    <x v="1"/>
  </r>
  <r>
    <s v="407-6856738-1928342/SKU:  D4-UD68-TMXH"/>
    <s v="407"/>
    <x v="7"/>
    <s v="Mon"/>
    <s v=" 6 Sept"/>
    <n v="2021"/>
    <s v=" 3:15 pm IST"/>
    <s v="6"/>
    <s v="Sept"/>
    <s v="6-Sept-2021"/>
    <x v="25"/>
    <s v="Nina"/>
    <s v="HYDERABAD,"/>
    <s v="TELANGANA"/>
    <x v="2"/>
    <s v="Set of 3 Multiple Utility Leather Boxes | Bright Polka Dot Jewelry Cases in Different Size (Shantiniketan Handcrafted Gifts) (Yellow)"/>
    <n v="1"/>
    <s v="₹549.00"/>
    <x v="2"/>
    <s v=""/>
    <x v="0"/>
  </r>
  <r>
    <s v="405-4776641-5401922/SKU:  9S-GE8P-RIR4"/>
    <s v="405"/>
    <x v="0"/>
    <s v="Fri"/>
    <s v=" 1 Oct"/>
    <n v="2021"/>
    <s v=" 2:18 pm IST"/>
    <s v="1"/>
    <s v="Oct"/>
    <s v="1-Oct-2021"/>
    <x v="19"/>
    <s v="Rathish"/>
    <s v="AHMEDABAD,"/>
    <s v="GUJARAT"/>
    <x v="3"/>
    <s v="Pure 100% Leather Block Print Rectangular Jewelry Box with Mirror | Button Closure Multiple Utility Case (Shantiniketan Handicrafts) (Brown)"/>
    <n v="1"/>
    <s v="₹250.00"/>
    <x v="2"/>
    <s v=""/>
    <x v="0"/>
  </r>
  <r>
    <s v="407-7181943-1725128/SKU:  DN-0WDX-VYOT"/>
    <s v="407"/>
    <x v="7"/>
    <s v="Mon"/>
    <s v=" 4 Oct"/>
    <n v="2021"/>
    <s v=" 1:10 am IST"/>
    <s v="4"/>
    <s v="Oct"/>
    <s v="4-Oct-2021"/>
    <x v="13"/>
    <s v="Rohan"/>
    <s v="GURUGRAM,"/>
    <s v="HARYANA"/>
    <x v="0"/>
    <s v="Women's Set of 5 Multicolor Pure Leather Single Lipstick Cases with Mirror, Handy and Compact Handcrafted Shantiniketan Block Printed Jewelry Boxes"/>
    <n v="1"/>
    <s v="₹449.00"/>
    <x v="2"/>
    <s v=""/>
    <x v="0"/>
  </r>
  <r>
    <s v="405-8481932-1229966/SKU:  S1-A92Q-JU3X"/>
    <s v="405"/>
    <x v="0"/>
    <s v="Sun"/>
    <s v=" 31 Oct"/>
    <n v="2021"/>
    <s v=" 11:38 am IST"/>
    <s v="31"/>
    <s v="Oct"/>
    <s v="31-Oct-2021"/>
    <x v="36"/>
    <s v="Amala"/>
    <s v="KOLKATA,"/>
    <s v="WEST BENGAL"/>
    <x v="4"/>
    <s v="100% Pure Leather Shantiniketan Clutch Purse: Traditional Block Print Bi-color Women's Wallets with Multiple Pockets and Zipper Compartments (1 pc) (G"/>
    <n v="1"/>
    <s v=""/>
    <x v="6"/>
    <s v=""/>
    <x v="1"/>
  </r>
  <r>
    <s v="404-9914447-5578722/SKU:  DN-0WDX-VYOT"/>
    <s v="404"/>
    <x v="1"/>
    <s v="Fri"/>
    <s v=" 6 Aug"/>
    <n v="2021"/>
    <s v=" 9:16 am IST"/>
    <s v="6"/>
    <s v="Aug"/>
    <s v="6-Aug-2021"/>
    <x v="37"/>
    <s v="Dipali"/>
    <s v="MUMBAI,"/>
    <s v="MAHARASHTRA"/>
    <x v="3"/>
    <s v="Women's Set of 5 Multicolor Pure Leather Single Lipstick Cases with Mirror, Handy and Compact Handcrafted Shantiniketan Block Printed Jewelry Boxes"/>
    <n v="1"/>
    <s v="₹449.00"/>
    <x v="0"/>
    <s v=""/>
    <x v="0"/>
  </r>
  <r>
    <s v="404-6735919-2773947/SKU:  9S-GE8P-RIR4"/>
    <s v="404"/>
    <x v="1"/>
    <s v="Sun"/>
    <s v=" 31 Oct"/>
    <n v="2021"/>
    <s v=" 11:28 pm IST"/>
    <s v="31"/>
    <s v="Oct"/>
    <s v="31-Oct-2021"/>
    <x v="36"/>
    <s v="swagata13051978"/>
    <s v="SILCHAR,"/>
    <s v="ASSAM"/>
    <x v="1"/>
    <s v="Pure 100% Leather Block Print Rectangular Jewelry Box with Mirror | Button Closure Multiple Utility Case (Shantiniketan Handicrafts) (Brown)"/>
    <n v="1"/>
    <s v="₹250.00"/>
    <x v="1"/>
    <s v="Cash On Delivery"/>
    <x v="0"/>
  </r>
  <r>
    <s v="407-1526604-7803547/SKU:  KL-7WAA-Z82I"/>
    <s v="407"/>
    <x v="7"/>
    <s v="Fri"/>
    <s v=" 13 Aug"/>
    <n v="2021"/>
    <s v=" 12:02 pm IST"/>
    <s v="13"/>
    <s v="Aug"/>
    <s v="13-Aug-2021"/>
    <x v="38"/>
    <s v="Jolly"/>
    <s v="GUWAHATI,"/>
    <s v="ASSAM"/>
    <x v="1"/>
    <s v="Pure Leather Sling Bag with Multiple Pockets and Adjustable Strap | Shantiniketan Block Print Cross-Body Bags for Women (1 pc) (Brown)"/>
    <n v="1"/>
    <s v="₹1,099.00"/>
    <x v="0"/>
    <s v="Cash On Delivery"/>
    <x v="0"/>
  </r>
  <r>
    <s v="405-1981073-5970737/SKU:  I1-AWVT-2QOL"/>
    <s v="405"/>
    <x v="0"/>
    <s v="Tue"/>
    <s v=" 5 Oct"/>
    <n v="2021"/>
    <s v=" 8:53 pm IST"/>
    <s v="5"/>
    <s v="Oct"/>
    <s v="5-Oct-2021"/>
    <x v="39"/>
    <s v="Jitu"/>
    <s v="GUWAHATI,"/>
    <s v="ASSAM"/>
    <x v="1"/>
    <s v="Women's Pure Leather Jhallar Clutch Purse with Zipper Compartments | Polka Dot Block Print Ladies Wallet (Brown, 1 pc)"/>
    <n v="1"/>
    <s v=""/>
    <x v="1"/>
    <s v="Cash On Delivery"/>
    <x v="1"/>
  </r>
  <r>
    <s v="171-5705929-2195543/SKU:  NU-CKZ5-4O49"/>
    <s v="171"/>
    <x v="2"/>
    <s v="Mon"/>
    <s v=" 16 Aug"/>
    <n v="2021"/>
    <s v=" 9:27 pm IST"/>
    <s v="16"/>
    <s v="Aug"/>
    <s v="16-Aug-2021"/>
    <x v="40"/>
    <s v="John"/>
    <s v="Ernakulam,"/>
    <s v="KERALA"/>
    <x v="2"/>
    <s v="Pure Leather Sling Bag with Multiple Pockets and Adjustable Strap | Shantiniketan Block Print Cross-Body Bags for Women (1 pc) (Yellow)"/>
    <n v="1"/>
    <s v="₹1,099.00"/>
    <x v="0"/>
    <s v="Cash On Delivery"/>
    <x v="0"/>
  </r>
  <r>
    <s v="405-1111150-1834754/SKU:  TQ-OE6K-9DIK"/>
    <s v="405"/>
    <x v="0"/>
    <s v="Sun"/>
    <s v=" 5 Sept"/>
    <n v="2021"/>
    <s v=" 12:22 am IST"/>
    <s v="5"/>
    <s v="Sept"/>
    <s v="5-Sept-2021"/>
    <x v="15"/>
    <s v="Jai"/>
    <s v="HYDERABAD,"/>
    <s v="TELANGANA"/>
    <x v="2"/>
    <s v="Ultra Slim 100% Pure Leather Men's Wallet with Cash, Card and Coin Compartments | Jet Black Gent's Money Organizer with Cover (1 pc)"/>
    <n v="1"/>
    <s v="₹649.00"/>
    <x v="2"/>
    <s v=""/>
    <x v="0"/>
  </r>
  <r>
    <s v="403-1631300-1893901/SKU:  WR-ANCX-U28C"/>
    <s v="403"/>
    <x v="5"/>
    <s v="Sat"/>
    <s v=" 13 Nov"/>
    <n v="2021"/>
    <s v=" 4:47 pm IST"/>
    <s v="13"/>
    <s v="Nov"/>
    <s v="13-Nov-2021"/>
    <x v="8"/>
    <s v="saravanan"/>
    <s v="KARAIKKUDI,"/>
    <s v="TAMIL NADU"/>
    <x v="2"/>
    <s v="Bright and Colorful Shantiniketan Leather Elephant Piggy Coin Bank for Kids/Adults | Light-Weight Handcrafted Elephant Shaped Money Bank (Orange, Larg"/>
    <n v="1"/>
    <s v="₹449.00"/>
    <x v="2"/>
    <s v="Cash On Delivery"/>
    <x v="0"/>
  </r>
  <r>
    <s v="402-5621007-4266725/SKU:  W4-JQ2J-ZUF2"/>
    <s v="402"/>
    <x v="3"/>
    <s v="Tue"/>
    <s v=" 24 Aug"/>
    <n v="2021"/>
    <s v=" 5:18 pm IST"/>
    <s v="24"/>
    <s v="Aug"/>
    <s v="24-Aug-2021"/>
    <x v="41"/>
    <s v="Tarek"/>
    <s v="MUMBAI,"/>
    <s v="MAHARASHTRA"/>
    <x v="3"/>
    <s v="100% Pure Leather Shantiniketan Clutch Purse: Traditional Block Print Bi-color Women's Wallets with Multiple Pockets and Zipper Compartments (1 pc) (O"/>
    <n v="1"/>
    <s v="₹399.00"/>
    <x v="0"/>
    <s v=""/>
    <x v="0"/>
  </r>
  <r>
    <s v="404-7918321-6528342/SKU:  5B-NW9K-L3AO"/>
    <s v="404"/>
    <x v="1"/>
    <s v="Wed"/>
    <s v=" 16 Jun"/>
    <n v="2021"/>
    <s v=" 8:53 pm IST"/>
    <s v="16"/>
    <s v="Jun"/>
    <s v="16-Jun-2021"/>
    <x v="42"/>
    <s v="narendra"/>
    <s v="KODAD,"/>
    <s v="TELANGANA"/>
    <x v="2"/>
    <s v="Pure Leather Elephant Shaped Piggy Coin Bank | Money Bank for Kids | Gift Ideas (Red, S)"/>
    <n v="1"/>
    <s v="₹175.00"/>
    <x v="0"/>
    <s v="Cash On Delivery"/>
    <x v="0"/>
  </r>
  <r>
    <s v="406-5723826-0192341/SKU:  DN-0WDX-VYOT"/>
    <s v="406"/>
    <x v="4"/>
    <s v="Fri"/>
    <s v=" 22 Oct"/>
    <n v="2021"/>
    <s v=" 2:57 pm IST"/>
    <s v="22"/>
    <s v="Oct"/>
    <s v="22-Oct-2021"/>
    <x v="43"/>
    <s v="Sailee"/>
    <s v="MUMBAI,"/>
    <s v="MAHARASHTRA"/>
    <x v="3"/>
    <s v="Women's Set of 5 Multicolor Pure Leather Single Lipstick Cases with Mirror, Handy and Compact Handcrafted Shantiniketan Block Printed Jewelry Boxes"/>
    <n v="1"/>
    <s v="₹449.00"/>
    <x v="2"/>
    <s v="Cash On Delivery"/>
    <x v="0"/>
  </r>
  <r>
    <s v="406-5208445-6151521/SKU:  86-JXO3-EJ7K"/>
    <s v="406"/>
    <x v="4"/>
    <s v="Tue"/>
    <s v=" 26 Oct"/>
    <n v="2021"/>
    <s v=" 9:59 am IST"/>
    <s v="26"/>
    <s v="Oct"/>
    <s v="26-Oct-2021"/>
    <x v="44"/>
    <s v="Saravana"/>
    <s v="KOLKATA,"/>
    <s v="WEST BENGAL"/>
    <x v="4"/>
    <s v="Bright and Colorful Handmade Shantiniketan Leather Ganesh Ji Piggy Coin Bank for Kids/Adults | Home Décor Handicrafts (Green)"/>
    <n v="1"/>
    <s v="₹549.00"/>
    <x v="6"/>
    <s v=""/>
    <x v="0"/>
  </r>
  <r>
    <s v="404-5515061-6165137/SKU:  0M-RFE6-443C"/>
    <s v="404"/>
    <x v="1"/>
    <s v="Fri"/>
    <s v=" 15 Oct"/>
    <n v="2021"/>
    <s v=" 8:27 pm IST"/>
    <s v="15"/>
    <s v="Oct"/>
    <s v="15-Oct-2021"/>
    <x v="45"/>
    <s v="Arpita"/>
    <s v="KOLKATA,"/>
    <s v="WEST BENGAL"/>
    <x v="4"/>
    <s v="Set of 2 Pure Leather Block Print Round Jewelry Boxes | Button Closure Multiple Utility Case (Shantiniketan Handicrafts) (Green)"/>
    <n v="1"/>
    <s v="₹399.00"/>
    <x v="6"/>
    <s v=""/>
    <x v="0"/>
  </r>
  <r>
    <s v="406-4504814-5756357/SKU:  3O-GBSM-TYZE"/>
    <s v="406"/>
    <x v="4"/>
    <s v="Wed"/>
    <s v=" 16 Jun"/>
    <n v="2021"/>
    <s v=" 10:35 pm IST"/>
    <s v="16"/>
    <s v="Jun"/>
    <s v="16-Jun-2021"/>
    <x v="42"/>
    <s v="Shamal"/>
    <s v="BADLAPUR,"/>
    <s v="MAHARASHTRA"/>
    <x v="3"/>
    <s v="Pure Leather Ganesh Piggy Bank | Money Bank for Kids (Red, M)"/>
    <n v="1"/>
    <s v="₹175.00"/>
    <x v="0"/>
    <s v=""/>
    <x v="0"/>
  </r>
  <r>
    <s v="403-7364233-8411519/SKU:  0M-RFE6-443C"/>
    <s v="403"/>
    <x v="5"/>
    <s v="Thu"/>
    <s v=" 4 Nov"/>
    <n v="2021"/>
    <s v=" 7:38 am IST"/>
    <s v="4"/>
    <s v="Nov"/>
    <s v="4-Nov-2021"/>
    <x v="46"/>
    <s v="Salima"/>
    <s v="MUMBAI,"/>
    <s v="MAHARASHTRA"/>
    <x v="3"/>
    <s v="Set of 2 Pure Leather Block Print Round Jewelry Boxes | Button Closure Multiple Utility Case (Shantiniketan Handicrafts) (Green)"/>
    <n v="1"/>
    <s v="₹399.00"/>
    <x v="2"/>
    <s v=""/>
    <x v="0"/>
  </r>
  <r>
    <s v="402-0413922-0000337/SKU:  SB-WDQN-SDN9"/>
    <s v="402"/>
    <x v="3"/>
    <s v="Thu"/>
    <s v=" 11 Nov"/>
    <n v="2021"/>
    <s v=" 6:16 am IST"/>
    <s v="11"/>
    <s v="Nov"/>
    <s v="11-Nov-2021"/>
    <x v="47"/>
    <s v="Hemant"/>
    <s v="Surat,"/>
    <s v="GUJARAT"/>
    <x v="3"/>
    <s v="Traditional Block-Printed Women's 100% Pure Leather Shoulder Bag: Double Handle Red Handbag | Multi-pocket Shantiniketan Leather Bag for Women"/>
    <n v="1"/>
    <s v="₹1,299.00"/>
    <x v="7"/>
    <s v="Cash On Delivery"/>
    <x v="0"/>
  </r>
  <r>
    <s v="171-1070115-6195560/SKU:  3O-GBSM-TYZE"/>
    <s v="171"/>
    <x v="2"/>
    <s v="Wed"/>
    <s v=" 16 Jun"/>
    <n v="2021"/>
    <s v=" 4:27 pm IST"/>
    <s v="16"/>
    <s v="Jun"/>
    <s v="16-Jun-2021"/>
    <x v="42"/>
    <s v="soumya"/>
    <s v="THANE,"/>
    <s v="MAHARASHTRA"/>
    <x v="3"/>
    <s v="Pure Leather Ganesh Piggy Bank | Money Bank for Kids (Red, M)"/>
    <n v="1"/>
    <s v="₹175.00"/>
    <x v="0"/>
    <s v=""/>
    <x v="0"/>
  </r>
  <r>
    <s v="407-5532335-4314768/SKU:  QV-PHXY-LGY8"/>
    <s v="407"/>
    <x v="7"/>
    <s v="Sun"/>
    <s v=" 13 Jun"/>
    <n v="2021"/>
    <s v=" 7:08 pm IST"/>
    <s v="13"/>
    <s v="Jun"/>
    <s v="13-Jun-2021"/>
    <x v="48"/>
    <s v="Pavithra"/>
    <s v="POLLACHI,"/>
    <s v="TAMIL NADU"/>
    <x v="2"/>
    <s v="Pure Leather Ganesh Piggy Bank | Money Bank for Kids (Black, M)"/>
    <n v="1"/>
    <s v="₹175.00"/>
    <x v="0"/>
    <s v=""/>
    <x v="0"/>
  </r>
  <r>
    <s v="402-6806027-8773139/SKU:  0M-RFE6-443C"/>
    <s v="402"/>
    <x v="3"/>
    <s v="Mon"/>
    <s v=" 29 Nov"/>
    <n v="2021"/>
    <s v=" 10:34 am IST"/>
    <s v="29"/>
    <s v="Nov"/>
    <s v="29-Nov-2021"/>
    <x v="49"/>
    <s v="Rana"/>
    <s v="Pune,"/>
    <s v="MAHARASHTRA"/>
    <x v="3"/>
    <s v="Set of 2 Pure Leather Block Print Round Jewelry Boxes | Button Closure Multiple Utility Case (Shantiniketan Handicrafts) (Green)"/>
    <n v="1"/>
    <s v="₹399.00"/>
    <x v="2"/>
    <s v=""/>
    <x v="0"/>
  </r>
  <r>
    <s v="407-5896934-9005133/SKU:  H6-A9OJ-C0Q1"/>
    <s v="407"/>
    <x v="7"/>
    <s v="Tue"/>
    <s v=" 26 Oct"/>
    <n v="2021"/>
    <s v=" 10:32 am IST"/>
    <s v="26"/>
    <s v="Oct"/>
    <s v="26-Oct-2021"/>
    <x v="44"/>
    <s v="Sumita"/>
    <s v="MUMBAI,"/>
    <s v="MAHARASHTRA"/>
    <x v="3"/>
    <s v="100% Pure Leather Shantiniketan Clutch Purse: Traditional Block Print Bi-color Women's Wallets with Multiple Pockets and Zipper Compartments (1 pc) (R"/>
    <n v="1"/>
    <s v="₹399.00"/>
    <x v="2"/>
    <s v=""/>
    <x v="0"/>
  </r>
  <r>
    <s v="403-3892336-2999521/SKU:  3O-GBSM-TYZE"/>
    <s v="403"/>
    <x v="5"/>
    <s v="Mon"/>
    <s v=" 28 Jun"/>
    <n v="2021"/>
    <s v=" 5:15 pm IST"/>
    <s v="28"/>
    <s v="Jun"/>
    <s v="28-Jun-2021"/>
    <x v="50"/>
    <s v="Ajay"/>
    <s v="RAIPUR,"/>
    <s v="CHHATTISGARH"/>
    <x v="5"/>
    <s v="100% Leather Ganesh Ji Piggy Coin Bank | Block Printed West Bengal Handicrafts (Shantiniketan Art) | Money Bank for Kids | Children's Gift Ideas (Red,"/>
    <n v="1"/>
    <s v="₹349.00"/>
    <x v="0"/>
    <s v=""/>
    <x v="0"/>
  </r>
  <r>
    <s v="406-9458224-2717157/SKU:  DN-0WDX-VYOT"/>
    <s v="406"/>
    <x v="4"/>
    <s v="Tue"/>
    <s v=" 9 Nov"/>
    <n v="2021"/>
    <s v=" 11:23 pm IST"/>
    <s v="9"/>
    <s v="Nov"/>
    <s v="9-Nov-2021"/>
    <x v="51"/>
    <s v="Pooja"/>
    <s v="GURUGRAM,"/>
    <s v="HARYANA"/>
    <x v="0"/>
    <s v="Women's Set of 5 Multicolor Pure Leather Single Lipstick Cases with Mirror, Handy and Compact Handcrafted Shantiniketan Block Printed Jewelry Boxes"/>
    <n v="1"/>
    <s v=""/>
    <x v="2"/>
    <s v=""/>
    <x v="0"/>
  </r>
  <r>
    <s v="408-4317100-7692318/SKU:  DN-0WDX-VYOT"/>
    <s v="408"/>
    <x v="6"/>
    <s v="Sun"/>
    <s v=" 7 Nov"/>
    <n v="2021"/>
    <s v=" 6:58 pm IST"/>
    <s v="7"/>
    <s v="Nov"/>
    <s v="7-Nov-2021"/>
    <x v="52"/>
    <s v="Priyanka"/>
    <s v="BAREILLY,"/>
    <s v="UTTAR PRADESH"/>
    <x v="0"/>
    <s v="Women's Set of 5 Multicolor Pure Leather Single Lipstick Cases with Mirror, Handy and Compact Handcrafted Shantiniketan Block Printed Jewelry Boxes"/>
    <n v="1"/>
    <s v="₹449.00"/>
    <x v="2"/>
    <s v=""/>
    <x v="0"/>
  </r>
  <r>
    <s v="402-6701060-6592325/SKU:  1T-RAUZ-UZKO"/>
    <s v="402"/>
    <x v="3"/>
    <s v="Fri"/>
    <s v=" 1 Oct"/>
    <n v="2021"/>
    <s v=" 11:35 pm IST"/>
    <s v="1"/>
    <s v="Oct"/>
    <s v="1-Oct-2021"/>
    <x v="19"/>
    <s v="Heena"/>
    <s v="MUMBAI,"/>
    <s v="MAHARASHTRA"/>
    <x v="3"/>
    <s v="Women's Pure Leather Jhallar Clutch Purse with Zipper Compartments | Floral Block Print Ladies Wallet (Green, 1 pc)"/>
    <n v="1"/>
    <s v="₹399.00"/>
    <x v="2"/>
    <s v="Cash On Delivery"/>
    <x v="0"/>
  </r>
  <r>
    <s v="405-0978927-9443544/SKU:  DN-0WDX-VYOT"/>
    <s v="405"/>
    <x v="0"/>
    <s v="Wed"/>
    <s v=" 10 Nov"/>
    <n v="2021"/>
    <s v=" 9:24 pm IST"/>
    <s v="10"/>
    <s v="Nov"/>
    <s v="10-Nov-2021"/>
    <x v="21"/>
    <s v="A"/>
    <s v="JALANDHAR,"/>
    <s v="PUNJAB"/>
    <x v="0"/>
    <s v="Women's Set of 5 Multicolor Pure Leather Single Lipstick Cases with Mirror, Handy and Compact Handcrafted Shantiniketan Block Printed Jewelry Boxes"/>
    <n v="1"/>
    <s v="₹449.00"/>
    <x v="2"/>
    <s v=""/>
    <x v="0"/>
  </r>
  <r>
    <s v="407-4805322-7498725/SKU:  CR-6E69-UXFW"/>
    <s v="407"/>
    <x v="7"/>
    <s v="Wed"/>
    <s v=" 23 Jun"/>
    <n v="2021"/>
    <s v=" 6:09 am IST"/>
    <s v="23"/>
    <s v="Jun"/>
    <s v="23-Jun-2021"/>
    <x v="53"/>
    <s v="Velmurugan"/>
    <s v="THISAYANVILAI,"/>
    <s v="TAMIL NADU"/>
    <x v="2"/>
    <s v="Pure Leather Elephant Shaped Piggy Coin Bank | Money Bank for Kids | Gift Ideas (Black, L)"/>
    <n v="1"/>
    <s v="₹449.00"/>
    <x v="0"/>
    <s v=""/>
    <x v="0"/>
  </r>
  <r>
    <s v="406-6432664-4853932/SKU:  DN-0WDX-VYOT"/>
    <s v="406"/>
    <x v="4"/>
    <s v="Sun"/>
    <s v=" 19 Sept"/>
    <n v="2021"/>
    <s v=" 11:57 am IST"/>
    <s v="19"/>
    <s v="Sept"/>
    <s v="19-Sept-2021"/>
    <x v="54"/>
    <s v="Nilanjana"/>
    <s v="BIDHAN NAGAR,"/>
    <s v="WEST BENGAL"/>
    <x v="4"/>
    <s v="Women's Set of 5 Multicolor Pure Leather Single Lipstick Cases with Mirror, Handy and Compact Handcrafted Shantiniketan Block Printed Jewelry Boxes"/>
    <n v="1"/>
    <s v="₹449.00"/>
    <x v="6"/>
    <s v=""/>
    <x v="0"/>
  </r>
  <r>
    <s v="407-8790284-0125124/SKU:  0M-RFE6-443C"/>
    <s v="407"/>
    <x v="7"/>
    <s v="Sun"/>
    <s v=" 10 Oct"/>
    <n v="2021"/>
    <s v=" 11:02 pm IST"/>
    <s v="10"/>
    <s v="Oct"/>
    <s v="10-Oct-2021"/>
    <x v="55"/>
    <s v="Harsimranjit"/>
    <s v="JAGDALPUR,"/>
    <s v="CHHATTISGARH"/>
    <x v="5"/>
    <s v="Set of 2 Pure Leather Block Print Round Jewelry Boxes | Button Closure Multiple Utility Case (Shantiniketan Handicrafts) (Green)"/>
    <n v="1"/>
    <s v="₹399.00"/>
    <x v="1"/>
    <s v=""/>
    <x v="0"/>
  </r>
  <r>
    <s v="402-4834476-0320360/SKU:  UR-WJJ0-I3TN"/>
    <s v="402"/>
    <x v="3"/>
    <s v="Mon"/>
    <s v=" 16 Aug"/>
    <n v="2021"/>
    <s v=" 1:37 pm IST"/>
    <s v="16"/>
    <s v="Aug"/>
    <s v="16-Aug-2021"/>
    <x v="40"/>
    <s v="Abhishek"/>
    <s v="KOLKATA,"/>
    <s v="WEST BENGAL"/>
    <x v="4"/>
    <s v="Pure 100% Leather Block Print Rectangular Jewelry Box with Mirror | Button Closure Multiple Utility Case (Shantiniketan Handicrafts) (Red)"/>
    <n v="1"/>
    <s v="₹250.00"/>
    <x v="0"/>
    <s v=""/>
    <x v="0"/>
  </r>
  <r>
    <s v="171-2479820-8391565/SKU:  RG-29TH-MROF"/>
    <s v="171"/>
    <x v="2"/>
    <s v="Thu"/>
    <s v=" 29 Jul"/>
    <n v="2021"/>
    <s v=" 6:04 pm IST"/>
    <s v="29"/>
    <s v="Jul"/>
    <s v="29-Jul-2021"/>
    <x v="56"/>
    <s v="Rajat"/>
    <s v="New Delhi,"/>
    <s v="DELHI"/>
    <x v="0"/>
    <s v="Bright and Colorful Handmade Shantiniketan Leather Ganesh Ji Piggy Coin Bank for Kids/Adults | Home Décor Handicrafts (Blue)"/>
    <n v="1"/>
    <s v="₹349.00"/>
    <x v="0"/>
    <s v=""/>
    <x v="0"/>
  </r>
  <r>
    <s v="408-0358198-6688308/SKU:  GP-RMI4-GJ6L"/>
    <s v="408"/>
    <x v="6"/>
    <s v="Wed"/>
    <s v=" 21 Jul"/>
    <n v="2021"/>
    <s v=" 7:40 pm IST"/>
    <s v="21"/>
    <s v="Jul"/>
    <s v="21-Jul-2021"/>
    <x v="57"/>
    <s v="S."/>
    <s v="Tuticorin,"/>
    <s v="TAMIL NADU"/>
    <x v="2"/>
    <s v="Bright &amp; Colorful Shantiniketan Leather Piggy Bank for Kids/Adults | Light-Weight Handcrafted Owl Shaped Coin Bank (Green)"/>
    <n v="1"/>
    <s v="₹549.00"/>
    <x v="0"/>
    <s v="Cash On Delivery"/>
    <x v="0"/>
  </r>
  <r>
    <s v="171-2095880-5548309/SKU:  SB-WDQN-SDN9"/>
    <s v="171"/>
    <x v="2"/>
    <s v="Fri"/>
    <s v=" 12 Nov"/>
    <n v="2021"/>
    <s v=" 7:10 pm IST"/>
    <s v="12"/>
    <s v="Nov"/>
    <s v="12-Nov-2021"/>
    <x v="58"/>
    <s v="Kusum"/>
    <s v="JAIPUR,"/>
    <s v="RAJASTHAN"/>
    <x v="0"/>
    <s v="Traditional Block-Printed Women's 100% Pure Leather Shoulder Bag: Double Handle Red Handbag | Multi-pocket Shantiniketan Leather Bag for Women"/>
    <n v="1"/>
    <s v="₹1,299.00"/>
    <x v="8"/>
    <s v=""/>
    <x v="0"/>
  </r>
  <r>
    <s v="403-3087278-4501963/SKU:  U1-8YOK-510E"/>
    <s v="403"/>
    <x v="5"/>
    <s v="Sat"/>
    <s v=" 27 Nov"/>
    <n v="2021"/>
    <s v=" 9:28 pm IST"/>
    <s v="27"/>
    <s v="Nov"/>
    <s v="27-Nov-2021"/>
    <x v="17"/>
    <s v="Vinithra"/>
    <s v="CHENNAI,"/>
    <s v="TAMIL NADU"/>
    <x v="2"/>
    <s v="100% Leather Cat Shaped Piggy Coin Bank | Block Printed West Bengal Handicrafts (Shantiniketan Art) | Money Bank for Kids | Children's Gift Ideas (Blu"/>
    <n v="1"/>
    <s v="₹449.00"/>
    <x v="2"/>
    <s v=""/>
    <x v="0"/>
  </r>
  <r>
    <s v="406-6774677-4553965/SKU:  5B-NW9K-L3AO"/>
    <s v="406"/>
    <x v="4"/>
    <s v="Tue"/>
    <s v=" 13 Jul"/>
    <n v="2021"/>
    <s v=" 12:04 pm IST"/>
    <s v="13"/>
    <s v="Jul"/>
    <s v="13-Jul-2021"/>
    <x v="59"/>
    <s v="Priyanka"/>
    <s v="HYDERABAD,"/>
    <s v="TELANGANA"/>
    <x v="2"/>
    <s v="100% Leather Elephant Shaped Piggy Coin Bank | Block Printed West Bengal Handicrafts (Shantiniketan Art) | Money Bank for Kids | Children's Gift Ideas"/>
    <n v="1"/>
    <s v="₹349.00"/>
    <x v="0"/>
    <s v="Cash On Delivery"/>
    <x v="0"/>
  </r>
  <r>
    <s v="402-6614720-2475547/SKU:  9S-GE8P-RIR4"/>
    <s v="402"/>
    <x v="3"/>
    <s v="Sun"/>
    <s v=" 19 Sept"/>
    <n v="2021"/>
    <s v=" 7:52 pm IST"/>
    <s v="19"/>
    <s v="Sept"/>
    <s v="19-Sept-2021"/>
    <x v="54"/>
    <s v="Anjana"/>
    <s v="PALAI,"/>
    <s v="KERALA"/>
    <x v="2"/>
    <s v="Pure 100% Leather Block Print Rectangular Jewelry Box with Mirror | Button Closure Multiple Utility Case (Shantiniketan Handicrafts) (Brown)"/>
    <n v="1"/>
    <s v="₹250.00"/>
    <x v="2"/>
    <s v="Cash On Delivery"/>
    <x v="0"/>
  </r>
  <r>
    <s v="405-4735668-0393136/SKU:  DN-0WDX-VYOT"/>
    <s v="405"/>
    <x v="0"/>
    <s v="Thu"/>
    <s v=" 23 Sept"/>
    <n v="2021"/>
    <s v=" 3:19 pm IST"/>
    <s v="23"/>
    <s v="Sept"/>
    <s v="23-Sept-2021"/>
    <x v="60"/>
    <s v="Noopur"/>
    <s v="KORBA,"/>
    <s v="CHHATTISGARH"/>
    <x v="5"/>
    <s v="Women's Set of 5 Multicolor Pure Leather Single Lipstick Cases with Mirror, Handy and Compact Handcrafted Shantiniketan Block Printed Jewelry Boxes"/>
    <n v="1"/>
    <s v="₹449.00"/>
    <x v="1"/>
    <s v=""/>
    <x v="0"/>
  </r>
  <r>
    <s v="408-7282076-9330761/SKU:  D9-CVL3-8JF6"/>
    <s v="408"/>
    <x v="6"/>
    <s v="Sun"/>
    <s v=" 24 Oct"/>
    <n v="2021"/>
    <s v=" 6:56 pm IST"/>
    <s v="24"/>
    <s v="Oct"/>
    <s v="24-Oct-2021"/>
    <x v="61"/>
    <s v="Deepak"/>
    <s v="BENGALURU,"/>
    <s v="KARNATAKA"/>
    <x v="2"/>
    <s v="Bright and Colorful Handmade Shantiniketan Leather Ganesh Ji Piggy Coin Bank for Kids/Adults | Home Décor Handicrafts (Black)"/>
    <n v="1"/>
    <s v="₹549.00"/>
    <x v="2"/>
    <s v=""/>
    <x v="0"/>
  </r>
  <r>
    <s v="403-9782961-0644358/SKU:  54-D265-B74K"/>
    <s v="403"/>
    <x v="5"/>
    <s v="Wed"/>
    <s v=" 10 Nov"/>
    <n v="2021"/>
    <s v=" 6:00 pm IST"/>
    <s v="10"/>
    <s v="Nov"/>
    <s v="10-Nov-2021"/>
    <x v="21"/>
    <s v="Madhavi"/>
    <s v="HYDERABAD,"/>
    <s v="TELANGANA"/>
    <x v="2"/>
    <s v="Set of 2 Pure Leather Block Print Round Jewelry Boxes | Button Closure Multiple Utility Case (Shantiniketan Handicrafts) (Brown)"/>
    <n v="1"/>
    <s v="₹399.00"/>
    <x v="2"/>
    <s v=""/>
    <x v="0"/>
  </r>
  <r>
    <s v="402-3054284-1226754/SKU:  G4-B5GQ-8V30"/>
    <s v="402"/>
    <x v="3"/>
    <s v="Thu"/>
    <s v=" 18 Nov"/>
    <n v="2021"/>
    <s v=" 12:32 am IST"/>
    <s v="18"/>
    <s v="Nov"/>
    <s v="18-Nov-2021"/>
    <x v="62"/>
    <s v="Sayantani"/>
    <s v="KOLKATA,"/>
    <s v="WEST BENGAL"/>
    <x v="4"/>
    <s v="100% Pure Leather Shantiniketan Clutch Purse: Traditional Block Print Bi-color Women's Wallets with Multiple Pockets and Zipper Compartments (1 pc) (B"/>
    <n v="1"/>
    <s v="₹399.00"/>
    <x v="6"/>
    <s v=""/>
    <x v="0"/>
  </r>
  <r>
    <s v="403-4722970-7103536/SKU:  TY-4GPW-U54J"/>
    <s v="403"/>
    <x v="5"/>
    <s v="Thu"/>
    <s v=" 4 Nov"/>
    <n v="2021"/>
    <s v=" 8:52 am IST"/>
    <s v="4"/>
    <s v="Nov"/>
    <s v="4-Nov-2021"/>
    <x v="46"/>
    <s v="Salima"/>
    <s v="MUMBAI,"/>
    <s v="MAHARASHTRA"/>
    <x v="3"/>
    <s v="Set of 2 Pure Leather Block Print Round Jewelry Boxes | Button Closure Multiple Utility Case (Shantiniketan Handicrafts) (Red)"/>
    <n v="1"/>
    <s v="₹399.00"/>
    <x v="2"/>
    <s v=""/>
    <x v="0"/>
  </r>
  <r>
    <s v="407-8029342-1162714/SKU:  NV-1DWM-41VX"/>
    <s v="407"/>
    <x v="7"/>
    <s v="Wed"/>
    <s v=" 1 Sept"/>
    <n v="2021"/>
    <s v=" 11:32 am IST"/>
    <s v="1"/>
    <s v="Sept"/>
    <s v="1-Sept-2021"/>
    <x v="63"/>
    <s v="Sharad"/>
    <s v="BENGALURU,"/>
    <s v="KARNATAKA"/>
    <x v="2"/>
    <s v="Bright &amp; Colorful Shantiniketan Leather Piggy Bank for Kids/Adults | Light-Weight Handcrafted Owl Shaped Coin Bank (Red)"/>
    <n v="1"/>
    <s v="₹549.00"/>
    <x v="3"/>
    <s v=""/>
    <x v="0"/>
  </r>
  <r>
    <s v="406-9976360-8935534/SKU:  PG-WS6J-89DG"/>
    <s v="406"/>
    <x v="4"/>
    <s v="Sat"/>
    <s v=" 20 Nov"/>
    <n v="2021"/>
    <s v=" 2:41 am IST"/>
    <s v="20"/>
    <s v="Nov"/>
    <s v="20-Nov-2021"/>
    <x v="64"/>
    <s v="shilpin"/>
    <s v="MUMBAI,"/>
    <s v="MAHARASHTRA"/>
    <x v="3"/>
    <s v="Bright and Colorful Shantiniketan Leather Elephant Piggy Coin Bank for Kids/Adults | Light-Weight Handcrafted Elephant Shaped Money Bank (Blue, Large)"/>
    <n v="1"/>
    <s v="₹449.00"/>
    <x v="2"/>
    <s v=""/>
    <x v="0"/>
  </r>
  <r>
    <s v="406-0702616-4123501/SKU:  9W-AS6W-6O9X"/>
    <s v="406"/>
    <x v="4"/>
    <s v="Sun"/>
    <s v=" 29 Aug"/>
    <n v="2021"/>
    <s v=" 11:28 pm IST"/>
    <s v="29"/>
    <s v="Aug"/>
    <s v="29-Aug-2021"/>
    <x v="65"/>
    <s v="Mahalakshmi"/>
    <s v="CHENNAI,"/>
    <s v="TAMIL NADU"/>
    <x v="2"/>
    <s v="Pure 100% Leather Block Print Rectangular Jewelry Box with Mirror | Button Closure Multiple Utility Case (Shantiniketan Handicrafts) (Blue)"/>
    <n v="1"/>
    <s v="₹250.00"/>
    <x v="5"/>
    <s v="Cash On Delivery"/>
    <x v="0"/>
  </r>
  <r>
    <s v="408-6770537-3774707/SKU:  DN-0WDX-VYOT"/>
    <s v="408"/>
    <x v="6"/>
    <s v="Sun"/>
    <s v=" 17 Oct"/>
    <n v="2021"/>
    <s v=" 10:22 am IST"/>
    <s v="17"/>
    <s v="Oct"/>
    <s v="17-Oct-2021"/>
    <x v="66"/>
    <s v="Paromita"/>
    <s v="Mumbai,"/>
    <s v="MAHARASHTRA"/>
    <x v="3"/>
    <s v="Women's Set of 5 Multicolor Pure Leather Single Lipstick Cases with Mirror, Handy and Compact Handcrafted Shantiniketan Block Printed Jewelry Boxes"/>
    <n v="2"/>
    <s v="₹898.00"/>
    <x v="2"/>
    <s v=""/>
    <x v="0"/>
  </r>
  <r>
    <s v="403-4274611-4049927/SKU:  UR-WJJ0-I3TN"/>
    <s v="403"/>
    <x v="5"/>
    <s v="Thu"/>
    <s v=" 7 Oct"/>
    <n v="2021"/>
    <s v=" 11:23 am IST"/>
    <s v="7"/>
    <s v="Oct"/>
    <s v="7-Oct-2021"/>
    <x v="67"/>
    <s v="Pooja"/>
    <s v="SAHARANPUR,"/>
    <s v="UTTAR PRADESH"/>
    <x v="0"/>
    <s v="Pure 100% Leather Block Print Rectangular Jewelry Box with Mirror | Button Closure Multiple Utility Case (Shantiniketan Handicrafts) (Red)"/>
    <n v="1"/>
    <s v=""/>
    <x v="2"/>
    <s v=""/>
    <x v="0"/>
  </r>
  <r>
    <s v="407-7598159-3965161/SKU:  S1-A92Q-JU3X"/>
    <s v="407"/>
    <x v="7"/>
    <s v="Mon"/>
    <s v=" 15 Nov"/>
    <n v="2021"/>
    <s v=" 12:29 pm IST"/>
    <s v="15"/>
    <s v="Nov"/>
    <s v="15-Nov-2021"/>
    <x v="68"/>
    <s v="chandni"/>
    <s v="THAMARASSERY,"/>
    <s v="KERALA"/>
    <x v="2"/>
    <s v="100% Pure Leather Shantiniketan Clutch Purse: Traditional Block Print Bi-color Women's Wallets with Multiple Pockets and Zipper Compartments (1 pc) (G"/>
    <n v="1"/>
    <s v="₹399.00"/>
    <x v="8"/>
    <s v=""/>
    <x v="0"/>
  </r>
  <r>
    <s v="403-0124463-2966723/SKU:  QD-RNE2-2FH8"/>
    <s v="403"/>
    <x v="5"/>
    <s v="Mon"/>
    <s v=" 26 Jul"/>
    <n v="2021"/>
    <s v=" 8:15 am IST"/>
    <s v="26"/>
    <s v="Jul"/>
    <s v="26-Jul-2021"/>
    <x v="69"/>
    <s v="Thanigaivel"/>
    <s v="CHENNAI,"/>
    <s v="TAMIL NADU"/>
    <x v="2"/>
    <s v="Colourful and Bright Peacock Shaped Piggy Coin Bank | Block Printed West Bengal's 100% Leather Handicrafts (Shantiniketan Art) | Money Bank for Kids |"/>
    <n v="1"/>
    <s v="₹449.00"/>
    <x v="0"/>
    <s v=""/>
    <x v="0"/>
  </r>
  <r>
    <s v="403-5745034-5441137/SKU:  3V-FKXN-C4QJ"/>
    <s v="403"/>
    <x v="5"/>
    <s v="Fri"/>
    <s v=" 20 Aug"/>
    <n v="2021"/>
    <s v=" 11:07 pm IST"/>
    <s v="20"/>
    <s v="Aug"/>
    <s v="20-Aug-2021"/>
    <x v="70"/>
    <s v="parul"/>
    <s v="Surat,"/>
    <s v="GUJARAT"/>
    <x v="3"/>
    <s v="Handcrafted Women's Traditional Block Printed Handbag: 100% Pure Leather Shantiniketan Shoulder Bag | Multi Pocket with Highly Durable Leather Handles"/>
    <n v="1"/>
    <s v="₹1,099.00"/>
    <x v="0"/>
    <s v="Cash On Delivery"/>
    <x v="0"/>
  </r>
  <r>
    <s v="404-1364960-1146735/SKU:  0M-RFE6-443C"/>
    <s v="404"/>
    <x v="1"/>
    <s v="Thu"/>
    <s v=" 25 Nov"/>
    <n v="2021"/>
    <s v=" 10:09 pm IST"/>
    <s v="25"/>
    <s v="Nov"/>
    <s v="25-Nov-2021"/>
    <x v="71"/>
    <s v="swati"/>
    <s v="GURUGRAM,"/>
    <s v="HARYANA"/>
    <x v="0"/>
    <s v="Set of 2 Pure Leather Block Print Round Jewelry Boxes | Button Closure Multiple Utility Case (Shantiniketan Handicrafts) (Green)"/>
    <n v="1"/>
    <s v="₹399.00"/>
    <x v="2"/>
    <s v=""/>
    <x v="0"/>
  </r>
  <r>
    <s v="171-5917046-2682765/SKU:  TQ-OE6K-9DIK"/>
    <s v="171"/>
    <x v="2"/>
    <s v="Thu"/>
    <s v=" 7 Oct"/>
    <n v="2021"/>
    <s v=" 10:04 am IST"/>
    <s v="7"/>
    <s v="Oct"/>
    <s v="7-Oct-2021"/>
    <x v="67"/>
    <s v="Anku"/>
    <s v="GUWAHATI,"/>
    <s v="ASSAM"/>
    <x v="1"/>
    <s v="Ultra Slim 100% Pure Leather Men's Wallet with Cash, Card and Coin Compartments | Jet Black Gent's Money Organizer with Cover (1 pc)"/>
    <n v="1"/>
    <s v="₹649.00"/>
    <x v="1"/>
    <s v="Cash On Delivery"/>
    <x v="0"/>
  </r>
  <r>
    <s v="408-9069501-2731541/SKU:  O9-OVS7-G9XK"/>
    <s v="408"/>
    <x v="6"/>
    <s v="Wed"/>
    <s v=" 18 Aug"/>
    <n v="2021"/>
    <s v=" 11:10 am IST"/>
    <s v="18"/>
    <s v="Aug"/>
    <s v="18-Aug-2021"/>
    <x v="72"/>
    <s v="shweta"/>
    <s v="MUMBAI,"/>
    <s v="MAHARASHTRA"/>
    <x v="3"/>
    <s v="Set of 2 Pure Leather Block Print Round Jewelry Boxes | Button Closure Multiple Utility Case (Shantiniketan Handicrafts) (Black)"/>
    <n v="1"/>
    <s v="₹399.00"/>
    <x v="0"/>
    <s v=""/>
    <x v="0"/>
  </r>
  <r>
    <s v="403-3308024-9965128/SKU:  G4-B5GQ-8V30"/>
    <s v="403"/>
    <x v="5"/>
    <s v="Tue"/>
    <s v=" 16 Nov"/>
    <n v="2021"/>
    <s v=" 9:04 am IST"/>
    <s v="16"/>
    <s v="Nov"/>
    <s v="16-Nov-2021"/>
    <x v="11"/>
    <s v="Madhavi"/>
    <s v="HYDERABAD,"/>
    <s v="TELANGANA"/>
    <x v="2"/>
    <s v="100% Pure Leather Shantiniketan Clutch Purse: Traditional Block Print Bi-color Women's Wallets with Multiple Pockets and Zipper Compartments (1 pc) (B"/>
    <n v="1"/>
    <s v="₹399.00"/>
    <x v="2"/>
    <s v=""/>
    <x v="0"/>
  </r>
  <r>
    <s v="405-7861224-4380325/SKU:  2X-3C0F-KNJE"/>
    <s v="405"/>
    <x v="0"/>
    <s v="Sat"/>
    <s v=" 13 Nov"/>
    <n v="2021"/>
    <s v=" 12:48 pm IST"/>
    <s v="13"/>
    <s v="Nov"/>
    <s v="13-Nov-2021"/>
    <x v="8"/>
    <s v="Gaurang"/>
    <s v="AHMEDABAD,"/>
    <s v="GUJARAT"/>
    <x v="3"/>
    <s v="100% Leather Elephant Shaped Piggy Coin Bank | Block Printed West Bengal Handicrafts (Shantiniketan Art) | Money Bank for Kids | Children's Gift Ideas"/>
    <n v="1"/>
    <s v="₹449.00"/>
    <x v="2"/>
    <s v=""/>
    <x v="0"/>
  </r>
  <r>
    <s v="406-9977841-6948310/SKU:  0M-RFE6-443C"/>
    <s v="406"/>
    <x v="4"/>
    <s v="Thu"/>
    <s v=" 16 Sept"/>
    <n v="2021"/>
    <s v=" 6:59 am IST"/>
    <s v="16"/>
    <s v="Sept"/>
    <s v="16-Sept-2021"/>
    <x v="73"/>
    <s v="Pramod"/>
    <s v="GAUTAM BUDDHA NAGAR,"/>
    <s v="UTTAR PRADESH"/>
    <x v="0"/>
    <s v="Set of 2 Pure Leather Block Print Round Jewelry Boxes | Button Closure Multiple Utility Case (Shantiniketan Handicrafts) (Green)"/>
    <n v="1"/>
    <s v=""/>
    <x v="2"/>
    <s v=""/>
    <x v="0"/>
  </r>
  <r>
    <s v="171-6267238-3345112/SKU:  DN-0WDX-VYOT"/>
    <s v="171"/>
    <x v="2"/>
    <s v="Thu"/>
    <s v=" 18 Nov"/>
    <n v="2021"/>
    <s v=" 9:55 pm IST"/>
    <s v="18"/>
    <s v="Nov"/>
    <s v="18-Nov-2021"/>
    <x v="62"/>
    <s v="Geetika"/>
    <s v="GURUGRAM,"/>
    <s v="HARYANA"/>
    <x v="0"/>
    <s v="Women's Set of 5 Multicolor Pure Leather Single Lipstick Cases with Mirror, Handy and Compact Handcrafted Shantiniketan Block Printed Jewelry Boxes"/>
    <n v="3"/>
    <s v="₹1,347.00"/>
    <x v="2"/>
    <s v=""/>
    <x v="0"/>
  </r>
  <r>
    <s v="405-3304794-2671568/SKU:  D9-CVL3-8JF6"/>
    <s v="405"/>
    <x v="0"/>
    <s v="Sat"/>
    <s v=" 9 Oct"/>
    <n v="2021"/>
    <s v=" 8:46 pm IST"/>
    <s v="9"/>
    <s v="Oct"/>
    <s v="9-Oct-2021"/>
    <x v="74"/>
    <s v="Shobhit"/>
    <s v="NEW DELHI,"/>
    <s v="DELHI"/>
    <x v="0"/>
    <s v="Bright and Colorful Handmade Shantiniketan Leather Ganesh Ji Piggy Coin Bank for Kids/Adults | Home Décor Handicrafts (Black)"/>
    <n v="1"/>
    <s v="₹549.00"/>
    <x v="2"/>
    <s v=""/>
    <x v="0"/>
  </r>
  <r>
    <s v="404-3621013-4015566/SKU:  54-D265-B74K"/>
    <s v="404"/>
    <x v="1"/>
    <s v="Sun"/>
    <s v=" 8 Aug"/>
    <n v="2021"/>
    <s v=" 7:08 am IST"/>
    <s v="8"/>
    <s v="Aug"/>
    <s v="8-Aug-2021"/>
    <x v="75"/>
    <s v="roohi"/>
    <s v="BENGALURU,"/>
    <s v="KARNATAKA"/>
    <x v="2"/>
    <s v="Set of 2 Pure Leather Block Print Round Jewelry Boxes | Button Closure Multiple Utility Case (Shantiniketan Handicrafts) (Brown)"/>
    <n v="1"/>
    <s v="₹399.00"/>
    <x v="0"/>
    <s v="Cash On Delivery"/>
    <x v="0"/>
  </r>
  <r>
    <s v="407-9473791-2643568/SKU:  P1-LF2X-L3ZC"/>
    <s v="407"/>
    <x v="7"/>
    <s v="Fri"/>
    <s v=" 25 Feb"/>
    <n v="2022"/>
    <s v=" 12:04 am IST"/>
    <s v="25"/>
    <s v="Feb"/>
    <s v="25-Feb-2022"/>
    <x v="76"/>
    <s v="chandrima"/>
    <s v="KATWA,"/>
    <s v="WEST BENGAL"/>
    <x v="4"/>
    <s v="Colourful and Bright Peacock Shaped Piggy Coin Bank | Block Printed West Bengal's 100% Leather Handicrafts (Shantiniketan Art) | Money Bank for Kids | Children's Gift Ideas (1 pc) (Red)"/>
    <n v="1"/>
    <s v="₹449.00"/>
    <x v="1"/>
    <s v=""/>
    <x v="0"/>
  </r>
  <r>
    <s v="171-5463316-4433940/SKU:  GP-RMI4-GJ6L"/>
    <s v="171"/>
    <x v="2"/>
    <s v="Thu"/>
    <s v=" 27 Jan"/>
    <n v="2022"/>
    <s v=" 5:31 pm IST"/>
    <s v="27"/>
    <s v="Jan"/>
    <s v="27-Jan-2022"/>
    <x v="77"/>
    <s v="Vadim"/>
    <s v="NEW DELHI,"/>
    <s v="DELHI"/>
    <x v="0"/>
    <s v="Bright &amp; Colorful Shantiniketan Leather Piggy Bank for Kids/Adults | Light-Weight Handcrafted Owl Shaped Coin Bank (Green)"/>
    <n v="1"/>
    <s v="₹549.00"/>
    <x v="2"/>
    <s v="Cash On Delivery"/>
    <x v="0"/>
  </r>
  <r>
    <s v="406-8570816-2548324/SKU:  UR-WJJ0-I3TN"/>
    <s v="406"/>
    <x v="4"/>
    <s v="Sun"/>
    <s v=" 30 Jan"/>
    <n v="2022"/>
    <s v=" 10:25 am IST"/>
    <s v="30"/>
    <s v="Jan"/>
    <s v="30-Jan-2022"/>
    <x v="78"/>
    <s v="pallavi"/>
    <s v="MUMBAI,"/>
    <s v="MAHARASHTRA"/>
    <x v="3"/>
    <s v="Set of 2 Pure 100% Leather Block Print Rectangular Jewelry Box with Mirror | Button Closure Multiple Utility Case (Shantiniketan Handicrafts)"/>
    <n v="1"/>
    <s v="₹499.00"/>
    <x v="2"/>
    <s v=""/>
    <x v="0"/>
  </r>
  <r>
    <s v="171-1925470-1621156/SKU:  DN-0WDX-VYOT"/>
    <s v="171"/>
    <x v="2"/>
    <s v="Tue"/>
    <s v=" 25 Jan"/>
    <n v="2022"/>
    <s v=" 11:42 am IST"/>
    <s v="25"/>
    <s v="Jan"/>
    <s v="25-Jan-2022"/>
    <x v="79"/>
    <s v="Deepali"/>
    <s v="JODHPUR,"/>
    <s v="RAJASTHAN"/>
    <x v="0"/>
    <s v="Women's Set of 5 Multicolor Pure Leather Single Lipstick Cases with Mirror, Handy and Compact Handcrafted Shantiniketan Block Printed Jewelry Boxes"/>
    <n v="1"/>
    <s v="₹449.00"/>
    <x v="2"/>
    <s v="Cash On Delivery"/>
    <x v="0"/>
  </r>
  <r>
    <s v="404-9528809-9494717/SKU:  TQ-OE6K-9DIK"/>
    <s v="404"/>
    <x v="1"/>
    <s v="Mon"/>
    <s v=" 3 Jan"/>
    <n v="2022"/>
    <s v=" 9:43 pm IST"/>
    <s v="3"/>
    <s v="Jan"/>
    <s v="3-Jan-2022"/>
    <x v="80"/>
    <s v="Dr."/>
    <s v="MALDA,"/>
    <s v="WEST BENGAL"/>
    <x v="4"/>
    <s v="Ultra Slim 100% Pure Leather Men's Wallet with Cash, Card and Coin Compartments | Jet Black Gent's Money Organizer with Cover (1 pc)"/>
    <n v="1"/>
    <s v="₹649.00"/>
    <x v="1"/>
    <s v=""/>
    <x v="0"/>
  </r>
  <r>
    <s v="404-3361026-0027538/SKU:  7K-6YIU-KO0R"/>
    <s v="404"/>
    <x v="1"/>
    <s v="Mon"/>
    <s v=" 29 Nov"/>
    <n v="2021"/>
    <s v=" 6:09 pm IST"/>
    <s v="29"/>
    <s v="Nov"/>
    <s v="29-Nov-2021"/>
    <x v="49"/>
    <s v="Sayanti"/>
    <s v="NOIDA,"/>
    <s v="UTTAR PRADESH"/>
    <x v="0"/>
    <s v="Women's Pure Leather Jhallar Clutch Purse with Zipper Compartments | Polka Dot Block Print Ladies Wallet (Dark Green, 1 pc)"/>
    <n v="1"/>
    <s v="₹399.00"/>
    <x v="2"/>
    <s v=""/>
    <x v="0"/>
  </r>
  <r>
    <s v="408-1794879-4342714/SKU:  PG-WS6J-89DG"/>
    <s v="408"/>
    <x v="6"/>
    <s v="Thu"/>
    <s v=" 23 Dec"/>
    <n v="2021"/>
    <s v=" 12:02 pm IST"/>
    <s v="23"/>
    <s v="Dec"/>
    <s v="23-Dec-2021"/>
    <x v="81"/>
    <s v="Apoorva"/>
    <s v="BENGALURU,"/>
    <s v="KARNATAKA"/>
    <x v="2"/>
    <s v="Bright and Colorful Shantiniketan Leather Elephant Piggy Coin Bank for Kids/Adults | Light-Weight Handcrafted Elephant Shaped Money Bank (Blue, Large)"/>
    <n v="1"/>
    <s v=""/>
    <x v="2"/>
    <s v=""/>
    <x v="0"/>
  </r>
  <r>
    <s v="403-2108547-9065907/SKU:  54-D265-B74K"/>
    <s v="403"/>
    <x v="5"/>
    <s v="Thu"/>
    <s v=" 10 Feb"/>
    <n v="2022"/>
    <s v=" 11:22 pm IST"/>
    <s v="10"/>
    <s v="Feb"/>
    <s v="10-Feb-2022"/>
    <x v="82"/>
    <s v="RishuGarg"/>
    <s v="CHANDIGARH"/>
    <s v="CHANDIGARH"/>
    <x v="0"/>
    <s v="Set of 3 Pure Leather Block Print Round Jewelry Boxes | Button Closure Multiple Utility Case (Shantiniketan Handicrafts) (Brown)"/>
    <n v="1"/>
    <s v="₹475.00"/>
    <x v="2"/>
    <s v="Cash On Delivery"/>
    <x v="0"/>
  </r>
  <r>
    <s v="405-0789055-6741110/SKU:  W4-JQ2J-ZUF2"/>
    <s v="405"/>
    <x v="0"/>
    <s v="Fri"/>
    <s v=" 25 Feb"/>
    <n v="2022"/>
    <s v=" 8:44 pm IST"/>
    <s v="25"/>
    <s v="Feb"/>
    <s v="25-Feb-2022"/>
    <x v="76"/>
    <s v="Harshini"/>
    <s v="SECUNDERABAD,"/>
    <s v="TELANGANA"/>
    <x v="2"/>
    <s v="100% Pure Leather Shantiniketan Clutch Purse: Traditional Block Print Bi-color Women's Wallets with Multiple Pockets and Zipper Compartments (1 pc) (Orange)"/>
    <n v="1"/>
    <s v="₹399.00"/>
    <x v="2"/>
    <s v="Cash On Delivery"/>
    <x v="0"/>
  </r>
  <r>
    <s v="171-4664401-7903525/SKU:  NT-6I2C-2TWX"/>
    <s v="171"/>
    <x v="2"/>
    <s v="Sun"/>
    <s v=" 26 Dec"/>
    <n v="2021"/>
    <s v=" 6:00 am IST"/>
    <s v="26"/>
    <s v="Dec"/>
    <s v="26-Dec-2021"/>
    <x v="83"/>
    <s v="Madhuparna"/>
    <s v="Kolkata,"/>
    <s v="WEST BENGAL"/>
    <x v="4"/>
    <s v="Handcrafted Women's Handbag: 100% Pure Shantiniketan Leather Polka Dotted Shoulder Bag | Multi Pocket with Highly Durable Leather Handles (Black)"/>
    <n v="1"/>
    <s v="₹1,299.00"/>
    <x v="9"/>
    <s v=""/>
    <x v="0"/>
  </r>
  <r>
    <s v="406-1051099-3807565/SKU:  2X-3C0F-KNJE"/>
    <s v="406"/>
    <x v="4"/>
    <s v="Wed"/>
    <s v=" 19 Jan"/>
    <n v="2022"/>
    <s v=" 7:13 pm IST"/>
    <s v="19"/>
    <s v="Jan"/>
    <s v="19-Jan-2022"/>
    <x v="84"/>
    <s v="Shakti"/>
    <s v="CHANDIGARH,"/>
    <s v="CHANDIGARH"/>
    <x v="0"/>
    <s v="100% Leather Elephant Shaped Piggy Coin Bank | Block Printed West Bengal Handicrafts (Shantiniketan Art) | Money Bank for Kids | Children's Gift Ideas"/>
    <n v="1"/>
    <s v="₹449.00"/>
    <x v="2"/>
    <s v=""/>
    <x v="0"/>
  </r>
  <r>
    <s v="408-9435263-6891514/SKU:  SB-WDQN-SDN9"/>
    <s v="408"/>
    <x v="6"/>
    <s v="Thu"/>
    <s v=" 9 Dec"/>
    <n v="2021"/>
    <s v=" 3:48 pm IST"/>
    <s v="9"/>
    <s v="Dec"/>
    <s v="9-Dec-2021"/>
    <x v="85"/>
    <s v="Sharmila"/>
    <s v="NOIDA,"/>
    <s v="UTTAR PRADESH"/>
    <x v="0"/>
    <s v="Traditional Block-Printed Women's 100% Pure Leather Shoulder Bag: Double Handle Red Handbag | Multi-pocket Shantiniketan Leather Bag for Women"/>
    <n v="1"/>
    <s v="₹1,299.00"/>
    <x v="10"/>
    <s v=""/>
    <x v="0"/>
  </r>
  <r>
    <s v="405-0868310-6684357/SKU:  X2-PMD5-PL2D"/>
    <s v="405"/>
    <x v="0"/>
    <s v="Fri"/>
    <s v=" 17 Dec"/>
    <n v="2021"/>
    <s v=" 3:57 pm IST"/>
    <s v="17"/>
    <s v="Dec"/>
    <s v="17-Dec-2021"/>
    <x v="86"/>
    <s v="Monali"/>
    <s v="SIWAN,"/>
    <s v="BIHAR"/>
    <x v="4"/>
    <s v="Bright and Colorful Handmade Shantiniketan Leather Ganesh Ji Piggy Coin Bank for Kids/Adults | Home Décor Handicrafts (Yellow)"/>
    <n v="1"/>
    <s v="₹549.00"/>
    <x v="1"/>
    <s v="Cash On Delivery"/>
    <x v="0"/>
  </r>
  <r>
    <s v="407-2925312-1225952/SKU:  54-D265-B74K"/>
    <s v="407"/>
    <x v="7"/>
    <s v="Wed"/>
    <s v=" 8 Dec"/>
    <n v="2021"/>
    <s v=" 9:22 pm IST"/>
    <s v="8"/>
    <s v="Dec"/>
    <s v="8-Dec-2021"/>
    <x v="87"/>
    <s v="anjali"/>
    <s v="GURUGRAM,"/>
    <s v="HARYANA"/>
    <x v="0"/>
    <s v="Set of 2 Pure Leather Block Print Round Jewelry Boxes | Button Closure Multiple Utility Case (Shantiniketan Handicrafts) (Brown)"/>
    <n v="1"/>
    <s v="₹399.00"/>
    <x v="2"/>
    <s v=""/>
    <x v="0"/>
  </r>
  <r>
    <s v="405-0209265-6273962/SKU:  V6-KQJX-XGP2"/>
    <s v="405"/>
    <x v="0"/>
    <s v="Sun"/>
    <s v=" 23 Jan"/>
    <n v="2022"/>
    <s v=" 9:37 am IST"/>
    <s v="23"/>
    <s v="Jan"/>
    <s v="23-Jan-2022"/>
    <x v="88"/>
    <s v="Gargi"/>
    <s v="Ernakulam,"/>
    <s v="KERALA"/>
    <x v="2"/>
    <s v="Women's Pure Leather Jhallar Clutch Purse with Zipper Compartments | Motif Block Print Ladies Wallet (Blue, 1 pc)"/>
    <n v="1"/>
    <s v=""/>
    <x v="2"/>
    <s v=""/>
    <x v="1"/>
  </r>
  <r>
    <s v="403-0102354-2668323/SKU:  2X-3C0F-KNJE"/>
    <s v="403"/>
    <x v="5"/>
    <s v="Sun"/>
    <s v=" 30 Jan"/>
    <n v="2022"/>
    <s v=" 2:42 am IST"/>
    <s v="30"/>
    <s v="Jan"/>
    <s v="30-Jan-2022"/>
    <x v="78"/>
    <s v="Jeevan"/>
    <s v="HYDERABAD,"/>
    <s v="TELANGANA"/>
    <x v="2"/>
    <s v="100% Leather Elephant Shaped Piggy Coin Bank | Block Printed West Bengal Handicrafts (Shantiniketan Art) | Money Bank for Kids | Children's Gift Ideas"/>
    <n v="1"/>
    <s v=""/>
    <x v="2"/>
    <s v="Cash On Delivery"/>
    <x v="0"/>
  </r>
  <r>
    <s v="407-3924859-8788324/SKU:  SB-WDQN-SDN9"/>
    <s v="407"/>
    <x v="7"/>
    <s v="Mon"/>
    <s v=" 6 Dec"/>
    <n v="2021"/>
    <s v=" 4:22 pm IST"/>
    <s v="6"/>
    <s v="Dec"/>
    <s v="6-Dec-2021"/>
    <x v="89"/>
    <s v="kritika"/>
    <s v="NAVI MUMBAI,"/>
    <s v="MAHARASHTRA"/>
    <x v="3"/>
    <s v="Traditional Block-Printed Women's 100% Pure Leather Shoulder Bag: Double Handle Red Handbag | Multi-pocket Shantiniketan Leather Bag for Women"/>
    <n v="1"/>
    <s v="₹1,299.00"/>
    <x v="3"/>
    <s v="Cash On Delivery"/>
    <x v="0"/>
  </r>
  <r>
    <s v="402-6563725-6606725/SKU:  SB-WDQN-SDN9"/>
    <s v="402"/>
    <x v="3"/>
    <s v="Tue"/>
    <s v=" 21 Dec"/>
    <n v="2021"/>
    <s v=" 4:11 pm IST"/>
    <s v="21"/>
    <s v="Dec"/>
    <s v="21-Dec-2021"/>
    <x v="90"/>
    <s v="Mitra"/>
    <s v="Kolkata,"/>
    <s v="WEST BENGAL"/>
    <x v="4"/>
    <s v="Traditional Block-Printed Women's 100% Pure Leather Shoulder Bag: Double Handle Red Handbag | Multi-pocket Shantiniketan Leather Bag for Women"/>
    <n v="3"/>
    <s v="₹3,897.00"/>
    <x v="11"/>
    <s v=""/>
    <x v="0"/>
  </r>
  <r>
    <s v="408-3173592-1224340/SKU:  DN-0WDX-VYOT"/>
    <s v="408"/>
    <x v="6"/>
    <s v="Thu"/>
    <s v=" 9 Dec"/>
    <n v="2021"/>
    <s v=" 1:22 pm IST"/>
    <s v="9"/>
    <s v="Dec"/>
    <s v="9-Dec-2021"/>
    <x v="85"/>
    <s v="Dipali"/>
    <s v="Mumbai,"/>
    <s v="MAHARASHTRA"/>
    <x v="3"/>
    <s v="Women's Set of 5 Multicolor Pure Leather Single Lipstick Cases with Mirror, Handy and Compact Handcrafted Shantiniketan Block Printed Jewelry Boxes"/>
    <n v="1"/>
    <s v="₹449.00"/>
    <x v="2"/>
    <s v=""/>
    <x v="0"/>
  </r>
  <r>
    <s v="406-6970801-9059504/SKU:  CR-6E69-UXFW"/>
    <s v="406"/>
    <x v="4"/>
    <s v="Wed"/>
    <s v=" 1 Dec"/>
    <n v="2021"/>
    <s v=" 7:12 pm IST"/>
    <s v="1"/>
    <s v="Dec"/>
    <s v="1-Dec-2021"/>
    <x v="91"/>
    <s v="Rebecca"/>
    <s v="Bardez,"/>
    <s v="GOA"/>
    <x v="3"/>
    <s v="Bright and Colorful Shantiniketan Leather Elephant Piggy Coin Bank for Kids/Adults | Light-Weight Handcrafted Elephant Shaped Money Bank (Black, Large"/>
    <n v="1"/>
    <s v="₹449.00"/>
    <x v="2"/>
    <s v=""/>
    <x v="0"/>
  </r>
  <r>
    <s v="407-7313002-2067527/SKU:  4H-Y62P-R483"/>
    <s v="407"/>
    <x v="7"/>
    <s v="Fri"/>
    <s v=" 4 Feb"/>
    <n v="2022"/>
    <s v=" 11:44 pm IST"/>
    <s v="4"/>
    <s v="Feb"/>
    <s v="4-Feb-2022"/>
    <x v="92"/>
    <s v="pavithra"/>
    <s v="chennai,"/>
    <s v="TAMIL NADU"/>
    <x v="2"/>
    <s v="Stylish and Sleek Multiple Pockets 100% Leather Shoulder Bag | Contemporary Indian Leather Handicrafts for Women (Black)"/>
    <n v="1"/>
    <s v="₹1,499.00"/>
    <x v="3"/>
    <s v=""/>
    <x v="0"/>
  </r>
  <r>
    <s v="402-9977250-1302757/SKU:  SB-WDQN-SDN9"/>
    <s v="402"/>
    <x v="3"/>
    <s v="Tue"/>
    <s v=" 21 Dec"/>
    <n v="2021"/>
    <s v=" 4:15 pm IST"/>
    <s v="21"/>
    <s v="Dec"/>
    <s v="21-Dec-2021"/>
    <x v="90"/>
    <s v="Mitra"/>
    <s v="CHENNAI,"/>
    <s v="TAMIL NADU"/>
    <x v="2"/>
    <s v="Traditional Block-Printed Women's 100% Pure Leather Shoulder Bag: Double Handle Red Handbag | Multi-pocket Shantiniketan Leather Bag for Women"/>
    <n v="3"/>
    <s v="₹3,897.00"/>
    <x v="12"/>
    <s v=""/>
    <x v="0"/>
  </r>
  <r>
    <s v="404-7450458-9882702/SKU:  4V-I7XD-JQVR"/>
    <s v="404"/>
    <x v="1"/>
    <s v="Mon"/>
    <s v=" 6 Dec"/>
    <n v="2021"/>
    <s v=" 11:29 pm IST"/>
    <s v="6"/>
    <s v="Dec"/>
    <s v="6-Dec-2021"/>
    <x v="89"/>
    <s v="Arpita"/>
    <s v="Thane District,"/>
    <s v="MAHARASHTRA"/>
    <x v="3"/>
    <s v="Bright and Colorful Shantiniketan Leather Elephant Piggy Coin Bank for Kids/Adults | Light-Weight Handcrafted Elephant Shaped Money Bank (Black, Small"/>
    <n v="1"/>
    <s v="₹349.00"/>
    <x v="2"/>
    <s v=""/>
    <x v="0"/>
  </r>
  <r>
    <s v="402-4007700-9289906/SKU:  8V-OQ14-I63T"/>
    <s v="402"/>
    <x v="3"/>
    <s v="Mon"/>
    <s v=" 13 Dec"/>
    <n v="2021"/>
    <s v=" 1:03 pm IST"/>
    <s v="13"/>
    <s v="Dec"/>
    <s v="13-Dec-2021"/>
    <x v="93"/>
    <s v="Valli"/>
    <s v="HYDERABAD,"/>
    <s v="TELANGANA"/>
    <x v="2"/>
    <s v="Bright and Colorful Shantiniketan Leather Elephant Piggy Coin Bank for Kids/Adults | Light-Weight Handcrafted Elephant Shaped Money Bank (Yellow, Larg"/>
    <n v="1"/>
    <s v="₹449.00"/>
    <x v="2"/>
    <s v=""/>
    <x v="0"/>
  </r>
  <r>
    <s v="408-9442756-9477100/SKU:  CR-6E69-UXFW"/>
    <s v="408"/>
    <x v="6"/>
    <s v="Wed"/>
    <s v=" 2 Feb"/>
    <n v="2022"/>
    <s v=" 11:58 am IST"/>
    <s v="2"/>
    <s v="Feb"/>
    <s v="2-Feb-2022"/>
    <x v="94"/>
    <s v="amit"/>
    <s v="INDORE,"/>
    <s v="MADHYA Pradesh"/>
    <x v="5"/>
    <s v="Bright and Colorful Shantiniketan Leather Elephant Piggy Coin Bank for Kids/Adults | Light-Weight Handcrafted Elephant Shaped Money Bank (Black, Large"/>
    <n v="1"/>
    <s v="₹449.00"/>
    <x v="2"/>
    <s v=""/>
    <x v="0"/>
  </r>
  <r>
    <s v="403-7552858-2817166/SKU:  W4-JQ2J-ZUF2"/>
    <s v="403"/>
    <x v="5"/>
    <s v="Sat"/>
    <s v=" 4 Dec"/>
    <n v="2021"/>
    <s v=" 2:28 pm IST"/>
    <s v="4"/>
    <s v="Dec"/>
    <s v="4-Dec-2021"/>
    <x v="95"/>
    <s v="Anastasiia"/>
    <s v="Visakhapatnam,"/>
    <s v="ANDHRA PRADESH"/>
    <x v="2"/>
    <s v="100% Pure Leather Shantiniketan Clutch Purse: Traditional Block Print Bi-color Women's Wallets with Multiple Pockets and Zipper Compartments (1 pc) (O"/>
    <n v="1"/>
    <s v="₹399.00"/>
    <x v="2"/>
    <s v=""/>
    <x v="0"/>
  </r>
  <r>
    <s v="404-9326436-3517161/SKU:  4V-I7XD-JQVR"/>
    <s v="404"/>
    <x v="1"/>
    <s v="Wed"/>
    <s v=" 29 Dec"/>
    <n v="2021"/>
    <s v=" 1:03 pm IST"/>
    <s v="29"/>
    <s v="Dec"/>
    <s v="29-Dec-2021"/>
    <x v="96"/>
    <s v="Santhosh"/>
    <s v="BENGALURU,"/>
    <s v="KARNATAKA"/>
    <x v="2"/>
    <s v="Bright and Colorful Shantiniketan Leather Elephant Piggy Coin Bank for Kids/Adults | Light-Weight Handcrafted Elephant Shaped Money Bank (Black, Small"/>
    <n v="1"/>
    <s v="₹349.00"/>
    <x v="2"/>
    <s v=""/>
    <x v="0"/>
  </r>
  <r>
    <s v="405-8264291-1183552/SKU:  94-TSV3-EIW6"/>
    <s v="405"/>
    <x v="0"/>
    <s v="Tue"/>
    <s v=" 11 Jan"/>
    <n v="2022"/>
    <s v=" 1:46 pm IST"/>
    <s v="11"/>
    <s v="Jan"/>
    <s v="11-Jan-2022"/>
    <x v="97"/>
    <s v="Aditi"/>
    <s v="NEW DELHI,"/>
    <s v="DELHI"/>
    <x v="0"/>
    <s v="Bright and Colorful Shantiniketan Leather Elephant Piggy Coin Bank for Kids/Adults | Light-Weight Handcrafted Elephant Shaped Money Bank (Green, Large"/>
    <n v="1"/>
    <s v="₹449.00"/>
    <x v="2"/>
    <s v=""/>
    <x v="0"/>
  </r>
  <r>
    <s v="403-9089686-7304307/SKU:  ST-27BR-VEMQ"/>
    <s v="403"/>
    <x v="5"/>
    <s v="Mon"/>
    <s v=" 6 Dec"/>
    <n v="2021"/>
    <s v=" 10:25 pm IST"/>
    <s v="6"/>
    <s v="Dec"/>
    <s v="6-Dec-2021"/>
    <x v="89"/>
    <s v="J"/>
    <s v="BENGALURU,"/>
    <s v="KARNATAKA"/>
    <x v="2"/>
    <s v="Stunning Women's Finished Leather Handbag | Sleek and Elegant Party Bag with Glamorous Steel Rings and Multiple Pockets (Pink)"/>
    <n v="1"/>
    <s v="₹899.00"/>
    <x v="3"/>
    <s v=""/>
    <x v="0"/>
  </r>
  <r>
    <s v="403-3882329-3552343/SKU:  3F-4R9N-Z8NJ"/>
    <s v="403"/>
    <x v="5"/>
    <s v="Thu"/>
    <s v=" 20 Jan"/>
    <n v="2022"/>
    <s v=" 11:49 am IST"/>
    <s v="20"/>
    <s v="Jan"/>
    <s v="20-Jan-2022"/>
    <x v="98"/>
    <s v="maha"/>
    <s v="SALEM,"/>
    <s v="TAMIL NADU"/>
    <x v="2"/>
    <s v="Set of 3 Pure Leather Block Print Round Jewelry Boxes | Button Closure Multiple Utility Case (Shantiniketan Handicrafts) (Yellow)"/>
    <n v="1"/>
    <s v="₹475.00"/>
    <x v="2"/>
    <s v=""/>
    <x v="0"/>
  </r>
  <r>
    <s v="407-4026447-7131527/SKU:  NV-1DWM-41VX"/>
    <s v="407"/>
    <x v="7"/>
    <s v="Sat"/>
    <s v=" 4 Dec"/>
    <n v="2021"/>
    <s v=" 10:32 pm IST"/>
    <s v="4"/>
    <s v="Dec"/>
    <s v="4-Dec-2021"/>
    <x v="95"/>
    <s v="chandrima"/>
    <s v="BENGALURU,"/>
    <s v="KARNATAKA"/>
    <x v="2"/>
    <s v="Bright &amp; Colorful Shantiniketan Leather Piggy Bank for Kids/Adults | Light-Weight Handcrafted Owl Shaped Coin Bank (Red)"/>
    <n v="1"/>
    <s v="₹549.00"/>
    <x v="2"/>
    <s v=""/>
    <x v="0"/>
  </r>
  <r>
    <s v="171-5230421-3237921/SKU:  DN-0WDX-VYOT"/>
    <s v="171"/>
    <x v="2"/>
    <s v="Wed"/>
    <s v=" 8 Dec"/>
    <n v="2021"/>
    <s v=" 12:15 am IST"/>
    <s v="8"/>
    <s v="Dec"/>
    <s v="8-Dec-2021"/>
    <x v="87"/>
    <s v="Geetika"/>
    <s v="GURUGRAM,"/>
    <s v="HARYANA"/>
    <x v="0"/>
    <s v="Women's Set of 5 Multicolor Pure Leather Single Lipstick Cases with Mirror, Handy and Compact Handcrafted Shantiniketan Block Printed Jewelry Boxes"/>
    <n v="1"/>
    <s v="₹449.00"/>
    <x v="2"/>
    <s v=""/>
    <x v="0"/>
  </r>
  <r>
    <s v="403-2445664-7853913/SKU:  AY-Z7BT-BMVM"/>
    <s v="403"/>
    <x v="5"/>
    <s v="Wed"/>
    <s v=" 1 Dec"/>
    <n v="2021"/>
    <s v=" 12:58 pm IST"/>
    <s v="1"/>
    <s v="Dec"/>
    <s v="1-Dec-2021"/>
    <x v="91"/>
    <s v="vvijayakakshmi"/>
    <s v="CHENNAI,"/>
    <s v="TAMIL NADU"/>
    <x v="2"/>
    <s v="Women's Pure Leather Jhallar Clutch Purse with Zipper Compartments | Floral Block Print Ladies Wallet (Red, 1 pc)"/>
    <n v="1"/>
    <s v="₹399.00"/>
    <x v="2"/>
    <s v=""/>
    <x v="0"/>
  </r>
  <r>
    <s v="407-8892478-3863557/SKU:  NN-AGEZ-5DUM"/>
    <s v="407"/>
    <x v="7"/>
    <s v="Mon"/>
    <s v=" 14 Feb"/>
    <n v="2022"/>
    <s v=" 7:12 pm IST"/>
    <s v="14"/>
    <s v="Feb"/>
    <s v="14-Feb-2022"/>
    <x v="99"/>
    <s v="Tapan"/>
    <s v="GHAZIABAD,"/>
    <s v="UTTAR PRADESH"/>
    <x v="0"/>
    <s v="Colourful and Bright Peacock Shaped Piggy Coin Bank | Block Printed West Bengal's 100% Leather Handicrafts (Shantiniketan Art) | Money Bank for Kids |"/>
    <n v="1"/>
    <s v="₹449.00"/>
    <x v="2"/>
    <s v=""/>
    <x v="0"/>
  </r>
  <r>
    <s v="171-3919731-3769907/SKU:  DN-0WDX-VYOT"/>
    <s v="171"/>
    <x v="2"/>
    <s v="Tue"/>
    <s v=" 25 Jan"/>
    <n v="2022"/>
    <s v=" 11:32 am IST"/>
    <s v="25"/>
    <s v="Jan"/>
    <s v="25-Jan-2022"/>
    <x v="79"/>
    <s v="Deepali"/>
    <s v="JODHPUR,"/>
    <s v="RAJASTHAN"/>
    <x v="0"/>
    <s v="Women's Set of 5 Multicolor Pure Leather Single Lipstick Cases with Mirror, Handy and Compact Handcrafted Shantiniketan Block Printed Jewelry Boxes"/>
    <n v="1"/>
    <s v=""/>
    <x v="2"/>
    <s v=""/>
    <x v="1"/>
  </r>
  <r>
    <s v="171-3733329-6916359/SKU:  DN-0WDX-VYOT"/>
    <s v="171"/>
    <x v="2"/>
    <s v="Fri"/>
    <s v=" 10 Dec"/>
    <n v="2021"/>
    <s v=" 5:53 pm IST"/>
    <s v="10"/>
    <s v="Dec"/>
    <s v="10-Dec-2021"/>
    <x v="100"/>
    <s v="Shahin"/>
    <s v="MUMBAI,"/>
    <s v="MAHARASHTRA"/>
    <x v="3"/>
    <s v="Women's Set of 5 Multicolor Pure Leather Single Lipstick Cases with Mirror, Handy and Compact Handcrafted Shantiniketan Block Printed Jewelry Boxes"/>
    <n v="1"/>
    <s v="₹449.00"/>
    <x v="2"/>
    <s v="Cash On Delivery"/>
    <x v="0"/>
  </r>
  <r>
    <s v="171-7361479-0297146/SKU:  DN-0WDX-VYOT"/>
    <s v="171"/>
    <x v="2"/>
    <s v="Fri"/>
    <s v=" 10 Dec"/>
    <n v="2021"/>
    <s v=" 11:38 am IST"/>
    <s v="10"/>
    <s v="Dec"/>
    <s v="10-Dec-2021"/>
    <x v="100"/>
    <s v="Amol"/>
    <s v="PUNE,"/>
    <s v="MAHARASHTRA"/>
    <x v="3"/>
    <s v="Women's Set of 5 Multicolor Pure Leather Single Lipstick Cases with Mirror, Handy and Compact Handcrafted Shantiniketan Block Printed Jewelry Boxes"/>
    <n v="4"/>
    <s v="₹1,796.00"/>
    <x v="2"/>
    <s v=""/>
    <x v="0"/>
  </r>
  <r>
    <s v="408-9200041-8517139/SKU:  CR-6E69-UXFW"/>
    <s v="408"/>
    <x v="6"/>
    <s v="Sun"/>
    <s v=" 2 Jan"/>
    <n v="2022"/>
    <s v=" 5:51 pm IST"/>
    <s v="2"/>
    <s v="Jan"/>
    <s v="2-Jan-2022"/>
    <x v="101"/>
    <s v="ROHIT"/>
    <s v="SECUNDERABAD,"/>
    <s v="TELANGANA"/>
    <x v="2"/>
    <s v="Bright and Colorful Shantiniketan Leather Elephant Piggy Coin Bank for Kids/Adults | Light-Weight Handcrafted Elephant Shaped Money Bank (Black, Large"/>
    <n v="1"/>
    <s v="₹449.00"/>
    <x v="2"/>
    <s v=""/>
    <x v="0"/>
  </r>
  <r>
    <s v="408-3276798-6731502/SKU:  NN-AGEZ-5DUM"/>
    <s v="408"/>
    <x v="6"/>
    <s v="Tue"/>
    <s v=" 30 Nov"/>
    <n v="2021"/>
    <s v=" 7:49 pm IST"/>
    <s v="30"/>
    <s v="Nov"/>
    <s v="30-Nov-2021"/>
    <x v="102"/>
    <s v="Kumar"/>
    <s v="BENGALURU,"/>
    <s v="KARNATAKA"/>
    <x v="2"/>
    <s v="Colourful and Bright Peacock Shaped Piggy Coin Bank | Block Printed West Bengal's 100% Leather Handicrafts (Shantiniketan Art) | Money Bank for Kids |"/>
    <n v="1"/>
    <s v="₹449.00"/>
    <x v="2"/>
    <s v=""/>
    <x v="0"/>
  </r>
  <r>
    <s v="405-7588425-0136360/SKU:  NV-1DWM-41VX"/>
    <s v="405"/>
    <x v="0"/>
    <s v="Sat"/>
    <s v=" 4 Dec"/>
    <n v="2021"/>
    <s v=" 12:43 am IST"/>
    <s v="4"/>
    <s v="Dec"/>
    <s v="4-Dec-2021"/>
    <x v="95"/>
    <s v="Gargi"/>
    <s v="Kolkata,"/>
    <s v="WEST BENGAL"/>
    <x v="4"/>
    <s v="Bright &amp; Colorful Shantiniketan Leather Piggy Bank for Kids/Adults | Light-Weight Handcrafted Owl Shaped Coin Bank (Red)"/>
    <n v="1"/>
    <s v="₹549.00"/>
    <x v="6"/>
    <s v=""/>
    <x v="0"/>
  </r>
  <r>
    <s v="406-6034782-6293117/SKU:  W4-JQ2J-ZUF2"/>
    <s v="406"/>
    <x v="4"/>
    <s v="Fri"/>
    <s v=" 31 Dec"/>
    <n v="2021"/>
    <s v=" 9:55 pm IST"/>
    <s v="31"/>
    <s v="Dec"/>
    <s v="31-Dec-2021"/>
    <x v="103"/>
    <s v="NANDINI"/>
    <s v="KOLKATA,"/>
    <s v="WEST BENGAL"/>
    <x v="4"/>
    <s v="100% Pure Leather Shantiniketan Clutch Purse: Traditional Block Print Bi-color Women's Wallets with Multiple Pockets and Zipper Compartments (1 pc) (O"/>
    <n v="1"/>
    <s v="₹399.00"/>
    <x v="6"/>
    <s v=""/>
    <x v="0"/>
  </r>
  <r>
    <s v="403-1376026-4537157/SKU:  5B-NW9K-L3AO"/>
    <s v="403"/>
    <x v="5"/>
    <s v="Sun"/>
    <s v=" 30 Jan"/>
    <n v="2022"/>
    <s v=" 7:13 pm IST"/>
    <s v="30"/>
    <s v="Jan"/>
    <s v="30-Jan-2022"/>
    <x v="78"/>
    <s v="ONGC"/>
    <s v="VADODARA,"/>
    <s v="GUJARAT"/>
    <x v="3"/>
    <s v="Bright and Colorful Shantiniketan Leather Elephant Piggy Coin Bank for Kids/Adults | Light-Weight Handcrafted Elephant Shaped Money Bank (Red, Small)"/>
    <n v="1"/>
    <s v="₹349.00"/>
    <x v="2"/>
    <s v=""/>
    <x v="0"/>
  </r>
  <r>
    <s v="402-3108828-3083537/SKU:  DN-0WDX-VYOT"/>
    <s v="402"/>
    <x v="3"/>
    <s v="Wed"/>
    <s v=" 29 Dec"/>
    <n v="2021"/>
    <s v=" 8:44 am IST"/>
    <s v="29"/>
    <s v="Dec"/>
    <s v="29-Dec-2021"/>
    <x v="96"/>
    <s v="RAJAT"/>
    <s v="PUNJAB"/>
    <s v="MOHALI"/>
    <x v="0"/>
    <s v="Women's Set of 5 Multicolor Pure Leather Single Lipstick Cases with Mirror, Handy and Compact Handcrafted Shantiniketan Block Printed Jewelry Boxes"/>
    <n v="1"/>
    <s v="₹449.00"/>
    <x v="2"/>
    <s v="Cash On Delivery"/>
    <x v="0"/>
  </r>
  <r>
    <s v="171-5110229-2797921/SKU:  3F-4R9N-Z8NJ"/>
    <s v="171"/>
    <x v="2"/>
    <s v="Sun"/>
    <s v=" 16 Jan"/>
    <n v="2022"/>
    <s v=" 5:23 pm IST"/>
    <s v="16"/>
    <s v="Jan"/>
    <s v="16-Jan-2022"/>
    <x v="104"/>
    <s v="ria"/>
    <s v="KOLKATA,"/>
    <s v="WEST BENGAL"/>
    <x v="4"/>
    <s v="Set of 3 Pure Leather Block Print Round Jewelry Boxes | Button Closure Multiple Utility Case (Shantiniketan Handicrafts) (Yellow)"/>
    <n v="1"/>
    <s v="₹475.00"/>
    <x v="6"/>
    <s v=""/>
    <x v="0"/>
  </r>
  <r>
    <s v="171-1659664-7877932/SKU:  CR-6E69-UXFW"/>
    <s v="171"/>
    <x v="2"/>
    <s v="Wed"/>
    <s v=" 23 Feb"/>
    <n v="2022"/>
    <s v=" 9:29 pm IST"/>
    <s v="23"/>
    <s v="Feb"/>
    <s v="23-Feb-2022"/>
    <x v="105"/>
    <s v="Saba"/>
    <s v="AMROHA,"/>
    <s v="UTTAR PRADESH"/>
    <x v="0"/>
    <s v="Bright and Colorful Shantiniketan Leather Elephant Piggy Coin Bank for Kids/Adults | Light-Weight Handcrafted Elephant Shaped Money Bank (Black, Large"/>
    <n v="1"/>
    <s v="₹449.00"/>
    <x v="2"/>
    <s v="Cash On Delivery"/>
    <x v="0"/>
  </r>
  <r>
    <s v="404-5325305-3342738/SKU:  5B-NW9K-L3AO"/>
    <s v="404"/>
    <x v="1"/>
    <s v="Wed"/>
    <s v=" 9 Feb"/>
    <n v="2022"/>
    <s v=" 7:17 pm IST"/>
    <s v="9"/>
    <s v="Feb"/>
    <s v="9-Feb-2022"/>
    <x v="106"/>
    <s v="Poonam"/>
    <s v="MUMBAI,"/>
    <s v="MAHARASHTRA"/>
    <x v="3"/>
    <s v="Bright and Colorful Shantiniketan Leather Elephant Piggy Coin Bank for Kids/Adults | Light-Weight Handcrafted Elephant Shaped Money Bank (Red, Small)"/>
    <n v="1"/>
    <s v="₹349.00"/>
    <x v="2"/>
    <s v=""/>
    <x v="0"/>
  </r>
  <r>
    <s v="408-4117801-6732368/SKU:  PG-WS6J-89DG"/>
    <s v="408"/>
    <x v="6"/>
    <s v="Thu"/>
    <s v=" 13 Jan"/>
    <n v="2022"/>
    <s v=" 7:35 pm IST"/>
    <s v="13"/>
    <s v="Jan"/>
    <s v="13-Jan-2022"/>
    <x v="107"/>
    <s v="VAISHALI"/>
    <s v="LUCKNOW,"/>
    <s v="UTTAR PRADESH"/>
    <x v="0"/>
    <s v="Bright and Colorful Shantiniketan Leather Elephant Piggy Coin Bank for Kids/Adults | Light-Weight Handcrafted Elephant Shaped Money Bank (Blue, Large)"/>
    <n v="1"/>
    <s v="₹449.00"/>
    <x v="2"/>
    <s v=""/>
    <x v="0"/>
  </r>
  <r>
    <s v="405-0409316-6263510/SKU:  3F-4R9N-Z8NJ"/>
    <s v="405"/>
    <x v="0"/>
    <s v="Mon"/>
    <s v=" 20 Dec"/>
    <n v="2021"/>
    <s v=" 8:29 pm IST"/>
    <s v="20"/>
    <s v="Dec"/>
    <s v="20-Dec-2021"/>
    <x v="108"/>
    <s v="Faruk"/>
    <s v="BURDWAN,"/>
    <s v="WEST BENGAL"/>
    <x v="4"/>
    <s v="Set of 3 Pure Leather Block Print Round Jewelry Boxes | Button Closure Multiple Utility Case (Shantiniketan Handicrafts) (Yellow)"/>
    <n v="1"/>
    <s v="₹475.00"/>
    <x v="1"/>
    <s v=""/>
    <x v="0"/>
  </r>
  <r>
    <s v="407-0369001-6370762/SKU:  G4-B5GQ-8V30"/>
    <s v="407"/>
    <x v="7"/>
    <s v="Sun"/>
    <s v=" 9 Jan"/>
    <n v="2022"/>
    <s v=" 12:28 am IST"/>
    <s v="9"/>
    <s v="Jan"/>
    <s v="9-Jan-2022"/>
    <x v="109"/>
    <s v="pavithra"/>
    <s v="chennai,"/>
    <s v="TAMIL NADU"/>
    <x v="2"/>
    <s v="100% Pure Leather Shantiniketan Clutch Purse: Traditional Block Print Bi-color Women's Wallets with Multiple Pockets and Zipper Compartments (1 pc) (B"/>
    <n v="1"/>
    <s v="₹399.00"/>
    <x v="2"/>
    <s v=""/>
    <x v="0"/>
  </r>
  <r>
    <s v="402-1369108-5988348/SKU:  DN-0WDX-VYOT"/>
    <s v="402"/>
    <x v="3"/>
    <s v="Thu"/>
    <s v=" 9 Dec"/>
    <n v="2021"/>
    <s v=" 11:29 am IST"/>
    <s v="9"/>
    <s v="Dec"/>
    <s v="9-Dec-2021"/>
    <x v="85"/>
    <s v="Mariatta"/>
    <s v="Kodambakkam, Chennai,"/>
    <s v="TAMIL NADU"/>
    <x v="2"/>
    <s v="Women's Set of 5 Multicolor Pure Leather Single Lipstick Cases with Mirror, Handy and Compact Handcrafted Shantiniketan Block Printed Jewelry Boxes"/>
    <n v="1"/>
    <s v="₹449.00"/>
    <x v="2"/>
    <s v="Cash On Delivery"/>
    <x v="0"/>
  </r>
  <r>
    <s v="405-7352232-5348320/SKU:  DN-0WDX-VYOT"/>
    <s v="405"/>
    <x v="0"/>
    <s v="Sun"/>
    <s v=" 19 Dec"/>
    <n v="2021"/>
    <s v=" 7:41 am IST"/>
    <s v="19"/>
    <s v="Dec"/>
    <s v="19-Dec-2021"/>
    <x v="110"/>
    <s v="DIVYA"/>
    <s v="BENGALURU,"/>
    <s v="KARNATAKA"/>
    <x v="2"/>
    <s v="Women's Set of 5 Multicolor Pure Leather Single Lipstick Cases with Mirror, Handy and Compact Handcrafted Shantiniketan Block Printed Jewelry Boxes"/>
    <n v="1"/>
    <s v=""/>
    <x v="2"/>
    <s v=""/>
    <x v="1"/>
  </r>
  <r>
    <s v="171-8930811-8770760/SKU:  4V-I7XD-JQVR"/>
    <s v="171"/>
    <x v="2"/>
    <s v="Mon"/>
    <s v=" 21 Feb"/>
    <n v="2022"/>
    <s v=" 7:52 pm IST"/>
    <s v="21"/>
    <s v="Feb"/>
    <s v="21-Feb-2022"/>
    <x v="111"/>
    <s v="Shishir"/>
    <s v="ALLAHABAD,"/>
    <s v="UTTAR PRADESH"/>
    <x v="0"/>
    <s v="Bright and Colorful Shantiniketan Leather Elephant Piggy Coin Bank for Kids/Adults | Light-Weight Handcrafted Elephant Shaped Money Bank (Black, Small"/>
    <n v="1"/>
    <s v="₹349.00"/>
    <x v="1"/>
    <s v=""/>
    <x v="0"/>
  </r>
  <r>
    <s v="404-5892855-1521926/SKU:  V6-VUWR-856W"/>
    <s v="404"/>
    <x v="1"/>
    <s v="Wed"/>
    <s v=" 15 Dec"/>
    <n v="2021"/>
    <s v=" 11:11 am IST"/>
    <s v="15"/>
    <s v="Dec"/>
    <s v="15-Dec-2021"/>
    <x v="112"/>
    <s v="veena"/>
    <s v="BENGALURU,"/>
    <s v="KARNATAKA"/>
    <x v="2"/>
    <s v="Bright &amp; Colorful Shantiniketan Leather Piggy Bank for Kids/Adults | Light-Weight Handcrafted Owl Shaped Coin Bank (Black)"/>
    <n v="1"/>
    <s v="₹549.00"/>
    <x v="2"/>
    <s v=""/>
    <x v="0"/>
  </r>
  <r>
    <s v="403-0543607-1044310/SKU:  CR-6E69-UXFW"/>
    <s v="403"/>
    <x v="5"/>
    <s v="Tue"/>
    <s v=" 1 Feb"/>
    <n v="2022"/>
    <s v=" 6:45 am IST"/>
    <s v="1"/>
    <s v="Feb"/>
    <s v="1-Feb-2022"/>
    <x v="113"/>
    <s v="Gita"/>
    <s v="CHENNAI,"/>
    <s v="TAMIL NADU"/>
    <x v="2"/>
    <s v="Bright and Colorful Shantiniketan Leather Elephant Piggy Coin Bank for Kids/Adults | Light-Weight Handcrafted Elephant Shaped Money Bank (Black, Large"/>
    <n v="1"/>
    <s v="₹449.00"/>
    <x v="2"/>
    <s v=""/>
    <x v="0"/>
  </r>
  <r>
    <s v="171-4338001-7654754/SKU:  U1-8YOK-510E"/>
    <s v="171"/>
    <x v="2"/>
    <s v="Sun"/>
    <s v=" 9 Jan"/>
    <n v="2022"/>
    <s v=" 9:33 pm IST"/>
    <s v="9"/>
    <s v="Jan"/>
    <s v="9-Jan-2022"/>
    <x v="109"/>
    <s v="srisoma"/>
    <s v="NEW DELHI,"/>
    <s v="DELHI"/>
    <x v="0"/>
    <s v="100% Leather Cat Shaped Piggy Coin Bank | Block Printed West Bengal Handicrafts (Shantiniketan Art) | Money Bank for Kids | Children's Gift Ideas (Blu"/>
    <n v="1"/>
    <s v="₹449.00"/>
    <x v="2"/>
    <s v=""/>
    <x v="0"/>
  </r>
  <r>
    <s v="408-5721047-6522728/SKU:  DN-0WDX-VYOT"/>
    <s v="408"/>
    <x v="6"/>
    <s v="Sun"/>
    <s v=" 12 Dec"/>
    <n v="2021"/>
    <s v=" 7:09 pm IST"/>
    <s v="12"/>
    <s v="Dec"/>
    <s v="12-Dec-2021"/>
    <x v="114"/>
    <s v="Ashna"/>
    <s v="CHANDIGARH,"/>
    <s v="CHANDIGARH"/>
    <x v="0"/>
    <s v="Women's Set of 5 Multicolor Pure Leather Single Lipstick Cases with Mirror, Handy and Compact Handcrafted Shantiniketan Block Printed Jewelry Boxes"/>
    <n v="1"/>
    <s v=""/>
    <x v="2"/>
    <s v=""/>
    <x v="0"/>
  </r>
  <r>
    <s v="402-5940762-2914747/SKU:  0M-RFE6-443C"/>
    <s v="402"/>
    <x v="3"/>
    <s v="Sun"/>
    <s v=" 2 Jan"/>
    <n v="2022"/>
    <s v=" 3:01 pm IST"/>
    <s v="2"/>
    <s v="Jan"/>
    <s v="2-Jan-2022"/>
    <x v="101"/>
    <s v="Swathi"/>
    <s v="Visakhapatnam,"/>
    <s v="ANDHRA PRADESH"/>
    <x v="2"/>
    <s v="Set of 3 Pure Leather Block Print Round Jewelry Boxes | Button Closure Multiple Utility Case (Shantiniketan Handicrafts) (Green)"/>
    <n v="1"/>
    <s v="₹475.00"/>
    <x v="2"/>
    <s v=""/>
    <x v="0"/>
  </r>
  <r>
    <s v="407-6814126-3628337/SKU:  S1-A92Q-JU3X"/>
    <s v="407"/>
    <x v="7"/>
    <s v="Wed"/>
    <s v=" 8 Dec"/>
    <n v="2021"/>
    <s v=" 11:54 pm IST"/>
    <s v="8"/>
    <s v="Dec"/>
    <s v="8-Dec-2021"/>
    <x v="87"/>
    <s v="Aarti"/>
    <s v="BILIMORA,"/>
    <s v="GUJARAT"/>
    <x v="3"/>
    <s v="100% Pure Leather Shantiniketan Clutch Purse: Traditional Block Print Bi-color Women's Wallets with Multiple Pockets and Zipper Compartments (1 pc) (G"/>
    <n v="1"/>
    <s v="₹399.00"/>
    <x v="2"/>
    <s v="Cash On Delivery"/>
    <x v="0"/>
  </r>
  <r>
    <s v="171-3007462-1281169/SKU:  78-ZYA1-UMZH"/>
    <s v="171"/>
    <x v="2"/>
    <s v="Thu"/>
    <s v=" 17 Feb"/>
    <n v="2022"/>
    <s v=" 9:14 pm IST"/>
    <s v="17"/>
    <s v="Feb"/>
    <s v="17-Feb-2022"/>
    <x v="115"/>
    <s v="Captain"/>
    <s v="KOLKATA,"/>
    <s v="WEST BENGAL"/>
    <x v="4"/>
    <s v="Bright and Colorful Horse Shaped Piggy Coin Bank | Block Printed West Bengal's 100% Leather Handicrafts (Shantiniketan Art) | Money Bank for Kids | Ch"/>
    <n v="1"/>
    <s v="₹449.00"/>
    <x v="6"/>
    <s v="Cash On Delivery"/>
    <x v="0"/>
  </r>
  <r>
    <s v="403-8215280-0912306/SKU:  CR-6E69-UXFW"/>
    <s v="403"/>
    <x v="5"/>
    <s v="Sun"/>
    <s v=" 30 Jan"/>
    <n v="2022"/>
    <s v=" 1:37 pm IST"/>
    <s v="30"/>
    <s v="Jan"/>
    <s v="30-Jan-2022"/>
    <x v="78"/>
    <s v="Gita"/>
    <s v="CHENNAI,"/>
    <s v="TAMIL NADU"/>
    <x v="2"/>
    <s v="Bright and Colorful Shantiniketan Leather Elephant Piggy Coin Bank for Kids/Adults | Light-Weight Handcrafted Elephant Shaped Money Bank (Black, Large"/>
    <n v="1"/>
    <s v=""/>
    <x v="2"/>
    <s v="Cash On Delivery"/>
    <x v="1"/>
  </r>
  <r>
    <s v="402-2278272-1998728/SKU:  DN-0WDX-VYOT"/>
    <s v="402"/>
    <x v="3"/>
    <s v="Fri"/>
    <s v=" 10 Dec"/>
    <n v="2021"/>
    <s v=" 4:15 pm IST"/>
    <s v="10"/>
    <s v="Dec"/>
    <s v="10-Dec-2021"/>
    <x v="100"/>
    <s v="Dalreen"/>
    <s v="BENGALURU,"/>
    <s v="KARNATAKA"/>
    <x v="2"/>
    <s v="Women's Set of 5 Multicolor Pure Leather Single Lipstick Cases with Mirror, Handy and Compact Handcrafted Shantiniketan Block Printed Jewelry Boxes"/>
    <n v="1"/>
    <s v="₹449.00"/>
    <x v="2"/>
    <s v=""/>
    <x v="0"/>
  </r>
  <r>
    <s v="405-3911719-8266724/SKU:  DN-0WDX-VYOT"/>
    <s v="405"/>
    <x v="0"/>
    <s v="Wed"/>
    <s v=" 1 Dec"/>
    <n v="2021"/>
    <s v=" 6:53 pm IST"/>
    <s v="1"/>
    <s v="Dec"/>
    <s v="1-Dec-2021"/>
    <x v="91"/>
    <s v="ANIL"/>
    <s v="KANPUR,"/>
    <s v="UTTAR PRADESH"/>
    <x v="0"/>
    <s v="Women's Set of 5 Multicolor Pure Leather Single Lipstick Cases with Mirror, Handy and Compact Handcrafted Shantiniketan Block Printed Jewelry Boxes"/>
    <n v="1"/>
    <s v="₹449.00"/>
    <x v="2"/>
    <s v=""/>
    <x v="0"/>
  </r>
  <r>
    <s v="406-5755913-6641938/SKU:  WR-ANCX-U28C"/>
    <s v="406"/>
    <x v="4"/>
    <s v="Thu"/>
    <s v=" 17 Feb"/>
    <n v="2022"/>
    <s v=" 8:47 am IST"/>
    <s v="17"/>
    <s v="Feb"/>
    <s v="17-Feb-2022"/>
    <x v="115"/>
    <s v="Shikha"/>
    <s v="NAVI MUMBAI,"/>
    <s v="MAHARASHTRA"/>
    <x v="3"/>
    <s v="Bright and Colorful Shantiniketan Leather Elephant Piggy Coin Bank for Kids/Adults | Light-Weight Handcrafted Elephant Shaped Money Bank (Orange, Larg"/>
    <n v="1"/>
    <s v="₹449.00"/>
    <x v="2"/>
    <s v=""/>
    <x v="0"/>
  </r>
  <r>
    <s v="171-7565385-5722750/SKU:  2X-3C0F-KNJE"/>
    <s v="171"/>
    <x v="2"/>
    <s v="Thu"/>
    <s v=" 20 Jan"/>
    <n v="2022"/>
    <s v=" 10:57 am IST"/>
    <s v="20"/>
    <s v="Jan"/>
    <s v="20-Jan-2022"/>
    <x v="98"/>
    <s v="Vadim"/>
    <s v="NEW DELHI,"/>
    <s v="DELHI"/>
    <x v="0"/>
    <s v="100% Leather Elephant Shaped Piggy Coin Bank | Block Printed West Bengal Handicrafts (Shantiniketan Art) | Money Bank for Kids | Children's Gift Ideas"/>
    <n v="1"/>
    <s v="₹449.00"/>
    <x v="2"/>
    <s v="Cash On Delivery"/>
    <x v="0"/>
  </r>
  <r>
    <s v="402-8044719-8889119/SKU:  3F-4R9N-Z8NJ"/>
    <s v="402"/>
    <x v="3"/>
    <s v="Sat"/>
    <s v=" 4 Dec"/>
    <n v="2021"/>
    <s v=" 10:28 pm IST"/>
    <s v="4"/>
    <s v="Dec"/>
    <s v="4-Dec-2021"/>
    <x v="95"/>
    <s v="Swathi"/>
    <s v="Visakhapatnam,"/>
    <s v="ANDHRA PRADESH"/>
    <x v="2"/>
    <s v="Set of 2 Pure Leather Block Print Round Jewelry Boxes | Button Closure Multiple Utility Case (Shantiniketan Handicrafts) (Yellow)"/>
    <n v="1"/>
    <s v="₹399.00"/>
    <x v="2"/>
    <s v=""/>
    <x v="0"/>
  </r>
  <r>
    <s v="402-1808225-2809140/SKU:  S1-A92Q-JU3X"/>
    <s v="402"/>
    <x v="3"/>
    <s v="Sat"/>
    <s v=" 25 Dec"/>
    <n v="2021"/>
    <s v=" 4:03 pm IST"/>
    <s v="25"/>
    <s v="Dec"/>
    <s v="25-Dec-2021"/>
    <x v="116"/>
    <s v="User"/>
    <s v="Solan,"/>
    <s v="Himachal Pradesh"/>
    <x v="0"/>
    <s v="100% Pure Leather Shantiniketan Clutch Purse: Traditional Block Print Bi-color Women's Wallets with Multiple Pockets and Zipper Compartments (1 pc) (G"/>
    <n v="1"/>
    <s v="₹399.00"/>
    <x v="2"/>
    <s v=""/>
    <x v="0"/>
  </r>
  <r>
    <s v="171-2829978-1258758/SKU:  DN-0WDX-VYOT"/>
    <s v="171"/>
    <x v="2"/>
    <s v="Mon"/>
    <s v=" 13 Dec"/>
    <n v="2021"/>
    <s v=" 11:30 am IST"/>
    <s v="13"/>
    <s v="Dec"/>
    <s v="13-Dec-2021"/>
    <x v="93"/>
    <s v="Shahin"/>
    <s v="MUMBAI,"/>
    <s v="MAHARASHTRA"/>
    <x v="3"/>
    <s v="Women's Set of 5 Multicolor Pure Leather Single Lipstick Cases with Mirror, Handy and Compact Handcrafted Shantiniketan Block Printed Jewelry Boxes"/>
    <n v="3"/>
    <s v="₹1,347.00"/>
    <x v="2"/>
    <s v="Cash On Delivery"/>
    <x v="0"/>
  </r>
  <r>
    <s v="402-3045457-5360311/SKU:  SB-WDQN-SDN9"/>
    <s v="402"/>
    <x v="3"/>
    <s v="Wed"/>
    <s v=" 1 Dec"/>
    <n v="2021"/>
    <s v=" 12:18 pm IST"/>
    <s v="1"/>
    <s v="Dec"/>
    <s v="1-Dec-2021"/>
    <x v="91"/>
    <s v="Sharmistha"/>
    <s v="DEHRADUN,"/>
    <s v="UTTARAKHAND"/>
    <x v="0"/>
    <s v="Traditional Block-Printed Women's 100% Pure Leather Shoulder Bag: Double Handle Red Handbag | Multi-pocket Shantiniketan Leather Bag for Women"/>
    <n v="1"/>
    <s v="₹1,299.00"/>
    <x v="3"/>
    <s v=""/>
    <x v="0"/>
  </r>
  <r>
    <s v="408-2260162-8323567/SKU:  SB-WDQN-SDN9"/>
    <s v="408"/>
    <x v="6"/>
    <s v="Thu"/>
    <s v=" 9 Dec"/>
    <n v="2021"/>
    <s v=" 6:55 pm IST"/>
    <s v="9"/>
    <s v="Dec"/>
    <s v="9-Dec-2021"/>
    <x v="85"/>
    <s v="shashank"/>
    <s v="Durg,"/>
    <s v="CHHATTISGARH"/>
    <x v="5"/>
    <s v="Traditional Block-Printed Women's 100% Pure Leather Shoulder Bag: Double Handle Red Handbag | Multi-pocket Shantiniketan Leather Bag for Women"/>
    <n v="1"/>
    <s v="₹1,299.00"/>
    <x v="13"/>
    <s v=""/>
    <x v="0"/>
  </r>
  <r>
    <s v="403-5664951-8941100/SKU:  N8-YFZF-P74I"/>
    <s v="403"/>
    <x v="5"/>
    <s v="Wed"/>
    <s v=" 23 Feb"/>
    <n v="2022"/>
    <s v=" 12:43 am IST"/>
    <s v="23"/>
    <s v="Feb"/>
    <s v="23-Feb-2022"/>
    <x v="105"/>
    <s v="Jayeta"/>
    <s v="KOLKATA,"/>
    <s v="WEST BENGAL"/>
    <x v="4"/>
    <s v="Stylish and Sleek Multiple Pockets 100 Percent Leather Shoulder Bag Contemporary Indian Leather Handicrafts for Women (Yellow) (BL335)"/>
    <n v="1"/>
    <s v="₹1,499.00"/>
    <x v="9"/>
    <s v="Cash On Delivery"/>
    <x v="0"/>
  </r>
  <r>
    <s v="402-4845680-8041921/SKU:  2X-3C0F-KNJE"/>
    <s v="402"/>
    <x v="3"/>
    <s v="Sun"/>
    <s v=" 26 Dec"/>
    <n v="2021"/>
    <s v=" 6:21 pm IST"/>
    <s v="26"/>
    <s v="Dec"/>
    <s v="26-Dec-2021"/>
    <x v="83"/>
    <s v="Varun"/>
    <s v="MUMBAI,"/>
    <s v="MAHARASHTRA"/>
    <x v="3"/>
    <s v="100% Leather Elephant Shaped Piggy Coin Bank | Block Printed West Bengal Handicrafts (Shantiniketan Art) | Money Bank for Kids | Children's Gift Ideas"/>
    <n v="1"/>
    <s v="₹449.00"/>
    <x v="2"/>
    <s v=""/>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A6F076-5054-472D-A7D0-6DDD5212D440}"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fieldListSortAscending="1">
  <location ref="A3:H16" firstHeaderRow="1" firstDataRow="2" firstDataCol="1"/>
  <pivotFields count="23">
    <pivotField dataField="1" showAll="0"/>
    <pivotField showAll="0"/>
    <pivotField showAll="0"/>
    <pivotField showAll="0"/>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axis="axisCol" showAll="0">
      <items count="7">
        <item x="5"/>
        <item x="4"/>
        <item x="1"/>
        <item x="0"/>
        <item x="2"/>
        <item x="3"/>
        <item t="default"/>
      </items>
    </pivotField>
    <pivotField showAll="0"/>
    <pivotField showAll="0"/>
    <pivotField showAll="0"/>
    <pivotField showAll="0"/>
    <pivotField showAll="0"/>
    <pivotField showAll="0">
      <items count="3">
        <item x="0"/>
        <item x="1"/>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22"/>
    <field x="10"/>
  </rowFields>
  <rowItems count="12">
    <i>
      <x v="1"/>
    </i>
    <i r="1">
      <x v="6"/>
    </i>
    <i r="1">
      <x v="7"/>
    </i>
    <i r="1">
      <x v="8"/>
    </i>
    <i r="1">
      <x v="9"/>
    </i>
    <i r="1">
      <x v="10"/>
    </i>
    <i r="1">
      <x v="11"/>
    </i>
    <i r="1">
      <x v="12"/>
    </i>
    <i>
      <x v="2"/>
    </i>
    <i r="1">
      <x v="1"/>
    </i>
    <i r="1">
      <x v="2"/>
    </i>
    <i t="grand">
      <x/>
    </i>
  </rowItems>
  <colFields count="1">
    <field x="14"/>
  </colFields>
  <colItems count="7">
    <i>
      <x/>
    </i>
    <i>
      <x v="1"/>
    </i>
    <i>
      <x v="2"/>
    </i>
    <i>
      <x v="3"/>
    </i>
    <i>
      <x v="4"/>
    </i>
    <i>
      <x v="5"/>
    </i>
    <i t="grand">
      <x/>
    </i>
  </colItems>
  <dataFields count="1">
    <dataField name="Count of order_no/SKU" fld="0" subtotal="count" baseField="0" baseItem="0"/>
  </dataFields>
  <chartFormats count="14">
    <chartFormat chart="3" format="19" series="1">
      <pivotArea type="data" outline="0" fieldPosition="0">
        <references count="2">
          <reference field="4294967294" count="1" selected="0">
            <x v="0"/>
          </reference>
          <reference field="14" count="1" selected="0">
            <x v="0"/>
          </reference>
        </references>
      </pivotArea>
    </chartFormat>
    <chartFormat chart="3" format="20" series="1">
      <pivotArea type="data" outline="0" fieldPosition="0">
        <references count="2">
          <reference field="4294967294" count="1" selected="0">
            <x v="0"/>
          </reference>
          <reference field="14" count="1" selected="0">
            <x v="1"/>
          </reference>
        </references>
      </pivotArea>
    </chartFormat>
    <chartFormat chart="3" format="21" series="1">
      <pivotArea type="data" outline="0" fieldPosition="0">
        <references count="2">
          <reference field="4294967294" count="1" selected="0">
            <x v="0"/>
          </reference>
          <reference field="14" count="1" selected="0">
            <x v="2"/>
          </reference>
        </references>
      </pivotArea>
    </chartFormat>
    <chartFormat chart="3" format="22" series="1">
      <pivotArea type="data" outline="0" fieldPosition="0">
        <references count="2">
          <reference field="4294967294" count="1" selected="0">
            <x v="0"/>
          </reference>
          <reference field="14" count="1" selected="0">
            <x v="3"/>
          </reference>
        </references>
      </pivotArea>
    </chartFormat>
    <chartFormat chart="3" format="23" series="1">
      <pivotArea type="data" outline="0" fieldPosition="0">
        <references count="2">
          <reference field="4294967294" count="1" selected="0">
            <x v="0"/>
          </reference>
          <reference field="14" count="1" selected="0">
            <x v="4"/>
          </reference>
        </references>
      </pivotArea>
    </chartFormat>
    <chartFormat chart="3" format="24" series="1">
      <pivotArea type="data" outline="0" fieldPosition="0">
        <references count="2">
          <reference field="4294967294" count="1" selected="0">
            <x v="0"/>
          </reference>
          <reference field="14" count="1" selected="0">
            <x v="5"/>
          </reference>
        </references>
      </pivotArea>
    </chartFormat>
    <chartFormat chart="7" format="31" series="1">
      <pivotArea type="data" outline="0" fieldPosition="0">
        <references count="2">
          <reference field="4294967294" count="1" selected="0">
            <x v="0"/>
          </reference>
          <reference field="14" count="1" selected="0">
            <x v="0"/>
          </reference>
        </references>
      </pivotArea>
    </chartFormat>
    <chartFormat chart="7" format="32" series="1">
      <pivotArea type="data" outline="0" fieldPosition="0">
        <references count="2">
          <reference field="4294967294" count="1" selected="0">
            <x v="0"/>
          </reference>
          <reference field="14" count="1" selected="0">
            <x v="1"/>
          </reference>
        </references>
      </pivotArea>
    </chartFormat>
    <chartFormat chart="7" format="33" series="1">
      <pivotArea type="data" outline="0" fieldPosition="0">
        <references count="2">
          <reference field="4294967294" count="1" selected="0">
            <x v="0"/>
          </reference>
          <reference field="14" count="1" selected="0">
            <x v="2"/>
          </reference>
        </references>
      </pivotArea>
    </chartFormat>
    <chartFormat chart="7" format="34" series="1">
      <pivotArea type="data" outline="0" fieldPosition="0">
        <references count="2">
          <reference field="4294967294" count="1" selected="0">
            <x v="0"/>
          </reference>
          <reference field="14" count="1" selected="0">
            <x v="3"/>
          </reference>
        </references>
      </pivotArea>
    </chartFormat>
    <chartFormat chart="7" format="35" series="1">
      <pivotArea type="data" outline="0" fieldPosition="0">
        <references count="2">
          <reference field="4294967294" count="1" selected="0">
            <x v="0"/>
          </reference>
          <reference field="14" count="1" selected="0">
            <x v="4"/>
          </reference>
        </references>
      </pivotArea>
    </chartFormat>
    <chartFormat chart="7" format="36" series="1">
      <pivotArea type="data" outline="0" fieldPosition="0">
        <references count="2">
          <reference field="4294967294" count="1" selected="0">
            <x v="0"/>
          </reference>
          <reference field="14" count="1" selected="0">
            <x v="5"/>
          </reference>
        </references>
      </pivotArea>
    </chartFormat>
    <chartFormat chart="7" format="37" series="1">
      <pivotArea type="data" outline="0" fieldPosition="0">
        <references count="1">
          <reference field="4294967294" count="1" selected="0">
            <x v="0"/>
          </reference>
        </references>
      </pivotArea>
    </chartFormat>
    <chartFormat chart="3"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EF7BC5-74E5-4CB4-85E5-C2D9293DB74D}" name="PivotTable7" cacheId="0" applyNumberFormats="0" applyBorderFormats="0" applyFontFormats="0" applyPatternFormats="0" applyAlignmentFormats="0" applyWidthHeightFormats="1" dataCaption="Values" errorCaption="No Data" showError="1" missingCaption="No Data" updatedVersion="8" minRefreshableVersion="5" useAutoFormatting="1" itemPrintTitles="1" createdVersion="8" indent="0" outline="1" outlineData="1" multipleFieldFilters="0" chartFormat="22" fieldListSortAscending="1">
  <location ref="A60:B75" firstHeaderRow="1" firstDataRow="1" firstDataCol="1"/>
  <pivotFields count="23">
    <pivotField showAll="0"/>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items count="7">
        <item x="5"/>
        <item x="4"/>
        <item x="1"/>
        <item x="0"/>
        <item x="2"/>
        <item x="3"/>
        <item t="default"/>
      </items>
    </pivotField>
    <pivotField showAll="0"/>
    <pivotField showAll="0"/>
    <pivotField showAll="0"/>
    <pivotField axis="axisRow" showAll="0">
      <items count="15">
        <item x="12"/>
        <item x="8"/>
        <item x="7"/>
        <item x="10"/>
        <item x="11"/>
        <item x="3"/>
        <item x="13"/>
        <item x="2"/>
        <item x="5"/>
        <item x="9"/>
        <item x="4"/>
        <item x="1"/>
        <item x="6"/>
        <item n="NO DATA" x="0"/>
        <item t="default"/>
      </items>
    </pivotField>
    <pivotField showAll="0"/>
    <pivotField dataField="1" showAll="0">
      <items count="3">
        <item x="0"/>
        <item x="1"/>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18"/>
  </rowFields>
  <rowItems count="15">
    <i>
      <x/>
    </i>
    <i>
      <x v="1"/>
    </i>
    <i>
      <x v="2"/>
    </i>
    <i>
      <x v="3"/>
    </i>
    <i>
      <x v="4"/>
    </i>
    <i>
      <x v="5"/>
    </i>
    <i>
      <x v="6"/>
    </i>
    <i>
      <x v="7"/>
    </i>
    <i>
      <x v="8"/>
    </i>
    <i>
      <x v="9"/>
    </i>
    <i>
      <x v="10"/>
    </i>
    <i>
      <x v="11"/>
    </i>
    <i>
      <x v="12"/>
    </i>
    <i>
      <x v="13"/>
    </i>
    <i t="grand">
      <x/>
    </i>
  </rowItems>
  <colItems count="1">
    <i/>
  </colItems>
  <dataFields count="1">
    <dataField name="Count of order_status" fld="20" subtotal="count" baseField="0" baseItem="0"/>
  </dataFields>
  <formats count="1">
    <format dxfId="0">
      <pivotArea dataOnly="0" labelOnly="1" fieldPosition="0">
        <references count="1">
          <reference field="18" count="13">
            <x v="0"/>
            <x v="1"/>
            <x v="2"/>
            <x v="3"/>
            <x v="4"/>
            <x v="5"/>
            <x v="6"/>
            <x v="7"/>
            <x v="8"/>
            <x v="9"/>
            <x v="10"/>
            <x v="11"/>
            <x v="12"/>
          </reference>
        </references>
      </pivotArea>
    </format>
  </formats>
  <chartFormats count="2">
    <chartFormat chart="18"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8D50DB-88FA-4137-A845-28628C09D7CA}" name="PivotTable8" cacheId="0" applyNumberFormats="0" applyBorderFormats="0" applyFontFormats="0" applyPatternFormats="0" applyAlignmentFormats="0" applyWidthHeightFormats="1" dataCaption="Values" errorCaption="No Data" showError="1" missingCaption="No Data" updatedVersion="8" minRefreshableVersion="5" useAutoFormatting="1" itemPrintTitles="1" createdVersion="8" indent="0" outline="1" outlineData="1" multipleFieldFilters="0" chartFormat="21" fieldListSortAscending="1">
  <location ref="A77:B92" firstHeaderRow="1" firstDataRow="1" firstDataCol="1"/>
  <pivotFields count="23">
    <pivotField showAll="0"/>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items count="7">
        <item x="5"/>
        <item x="4"/>
        <item x="1"/>
        <item x="0"/>
        <item x="2"/>
        <item x="3"/>
        <item t="default"/>
      </items>
    </pivotField>
    <pivotField showAll="0"/>
    <pivotField showAll="0"/>
    <pivotField showAll="0"/>
    <pivotField axis="axisRow" showAll="0">
      <items count="15">
        <item x="12"/>
        <item x="8"/>
        <item x="7"/>
        <item x="10"/>
        <item x="11"/>
        <item x="3"/>
        <item x="13"/>
        <item x="2"/>
        <item x="5"/>
        <item x="9"/>
        <item x="4"/>
        <item x="1"/>
        <item x="6"/>
        <item n="NO DATA" x="0"/>
        <item t="default"/>
      </items>
    </pivotField>
    <pivotField showAll="0"/>
    <pivotField dataField="1" showAll="0">
      <items count="3">
        <item x="0"/>
        <item x="1"/>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18"/>
  </rowFields>
  <rowItems count="15">
    <i>
      <x/>
    </i>
    <i>
      <x v="1"/>
    </i>
    <i>
      <x v="2"/>
    </i>
    <i>
      <x v="3"/>
    </i>
    <i>
      <x v="4"/>
    </i>
    <i>
      <x v="5"/>
    </i>
    <i>
      <x v="6"/>
    </i>
    <i>
      <x v="7"/>
    </i>
    <i>
      <x v="8"/>
    </i>
    <i>
      <x v="9"/>
    </i>
    <i>
      <x v="10"/>
    </i>
    <i>
      <x v="11"/>
    </i>
    <i>
      <x v="12"/>
    </i>
    <i>
      <x v="13"/>
    </i>
    <i t="grand">
      <x/>
    </i>
  </rowItems>
  <colItems count="1">
    <i/>
  </colItems>
  <dataFields count="1">
    <dataField name="Count of order_status" fld="20" subtotal="count" baseField="0" baseItem="0"/>
  </dataFields>
  <formats count="1">
    <format dxfId="1">
      <pivotArea dataOnly="0" labelOnly="1" fieldPosition="0">
        <references count="1">
          <reference field="18" count="13">
            <x v="0"/>
            <x v="1"/>
            <x v="2"/>
            <x v="3"/>
            <x v="4"/>
            <x v="5"/>
            <x v="6"/>
            <x v="7"/>
            <x v="8"/>
            <x v="9"/>
            <x v="10"/>
            <x v="11"/>
            <x v="12"/>
          </reference>
        </references>
      </pivotArea>
    </format>
  </formats>
  <chartFormats count="2">
    <chartFormat chart="18"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7574FF-B6C3-4410-A65C-7A30A9A70FB6}"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fieldListSortAscending="1">
  <location ref="A46:H56" firstHeaderRow="1" firstDataRow="2" firstDataCol="1"/>
  <pivotFields count="23">
    <pivotField showAll="0"/>
    <pivotField showAll="0"/>
    <pivotField axis="axisRow" showAll="0">
      <items count="9">
        <item x="2"/>
        <item x="3"/>
        <item x="5"/>
        <item x="1"/>
        <item x="0"/>
        <item x="4"/>
        <item x="7"/>
        <item x="6"/>
        <item t="default"/>
      </items>
    </pivotField>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Col" showAll="0" sortType="descending">
      <items count="7">
        <item x="5"/>
        <item x="4"/>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items count="3">
        <item x="0"/>
        <item x="1"/>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2"/>
  </rowFields>
  <rowItems count="9">
    <i>
      <x/>
    </i>
    <i>
      <x v="1"/>
    </i>
    <i>
      <x v="2"/>
    </i>
    <i>
      <x v="3"/>
    </i>
    <i>
      <x v="4"/>
    </i>
    <i>
      <x v="5"/>
    </i>
    <i>
      <x v="6"/>
    </i>
    <i>
      <x v="7"/>
    </i>
    <i t="grand">
      <x/>
    </i>
  </rowItems>
  <colFields count="1">
    <field x="14"/>
  </colFields>
  <colItems count="7">
    <i>
      <x v="4"/>
    </i>
    <i>
      <x v="5"/>
    </i>
    <i>
      <x v="3"/>
    </i>
    <i>
      <x v="1"/>
    </i>
    <i>
      <x/>
    </i>
    <i>
      <x v="2"/>
    </i>
    <i t="grand">
      <x/>
    </i>
  </colItems>
  <dataFields count="1">
    <dataField name="Count of order_status"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2EFE18-AE0A-4359-9CE3-E3709069DE6C}"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fieldListSortAscending="1">
  <location ref="A35:D43" firstHeaderRow="1" firstDataRow="2" firstDataCol="1"/>
  <pivotFields count="23">
    <pivotField showAll="0"/>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Row" showAll="0" sortType="descending">
      <items count="7">
        <item x="5"/>
        <item x="4"/>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Col" dataField="1" showAll="0">
      <items count="3">
        <item x="0"/>
        <item x="1"/>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14"/>
  </rowFields>
  <rowItems count="7">
    <i>
      <x v="4"/>
    </i>
    <i>
      <x v="5"/>
    </i>
    <i>
      <x v="3"/>
    </i>
    <i>
      <x v="1"/>
    </i>
    <i>
      <x/>
    </i>
    <i>
      <x v="2"/>
    </i>
    <i t="grand">
      <x/>
    </i>
  </rowItems>
  <colFields count="1">
    <field x="20"/>
  </colFields>
  <colItems count="3">
    <i>
      <x/>
    </i>
    <i>
      <x v="1"/>
    </i>
    <i t="grand">
      <x/>
    </i>
  </colItems>
  <dataFields count="1">
    <dataField name="Count of order_status" fld="20" subtotal="count" baseField="0" baseItem="0"/>
  </dataFields>
  <chartFormats count="40">
    <chartFormat chart="12" format="21" series="1">
      <pivotArea type="data" outline="0" fieldPosition="0">
        <references count="1">
          <reference field="4294967294" count="1" selected="0">
            <x v="0"/>
          </reference>
        </references>
      </pivotArea>
    </chartFormat>
    <chartFormat chart="12" format="22">
      <pivotArea type="data" outline="0" fieldPosition="0">
        <references count="2">
          <reference field="4294967294" count="1" selected="0">
            <x v="0"/>
          </reference>
          <reference field="14" count="1" selected="0">
            <x v="0"/>
          </reference>
        </references>
      </pivotArea>
    </chartFormat>
    <chartFormat chart="12" format="23">
      <pivotArea type="data" outline="0" fieldPosition="0">
        <references count="2">
          <reference field="4294967294" count="1" selected="0">
            <x v="0"/>
          </reference>
          <reference field="14" count="1" selected="0">
            <x v="1"/>
          </reference>
        </references>
      </pivotArea>
    </chartFormat>
    <chartFormat chart="12" format="24">
      <pivotArea type="data" outline="0" fieldPosition="0">
        <references count="2">
          <reference field="4294967294" count="1" selected="0">
            <x v="0"/>
          </reference>
          <reference field="14" count="1" selected="0">
            <x v="2"/>
          </reference>
        </references>
      </pivotArea>
    </chartFormat>
    <chartFormat chart="12" format="25">
      <pivotArea type="data" outline="0" fieldPosition="0">
        <references count="2">
          <reference field="4294967294" count="1" selected="0">
            <x v="0"/>
          </reference>
          <reference field="14" count="1" selected="0">
            <x v="3"/>
          </reference>
        </references>
      </pivotArea>
    </chartFormat>
    <chartFormat chart="12" format="26">
      <pivotArea type="data" outline="0" fieldPosition="0">
        <references count="2">
          <reference field="4294967294" count="1" selected="0">
            <x v="0"/>
          </reference>
          <reference field="14" count="1" selected="0">
            <x v="4"/>
          </reference>
        </references>
      </pivotArea>
    </chartFormat>
    <chartFormat chart="12" format="27">
      <pivotArea type="data" outline="0" fieldPosition="0">
        <references count="2">
          <reference field="4294967294" count="1" selected="0">
            <x v="0"/>
          </reference>
          <reference field="14" count="1" selected="0">
            <x v="5"/>
          </reference>
        </references>
      </pivotArea>
    </chartFormat>
    <chartFormat chart="12" format="28" series="1">
      <pivotArea type="data" outline="0" fieldPosition="0">
        <references count="2">
          <reference field="4294967294" count="1" selected="0">
            <x v="0"/>
          </reference>
          <reference field="20" count="1" selected="0">
            <x v="1"/>
          </reference>
        </references>
      </pivotArea>
    </chartFormat>
    <chartFormat chart="15" format="4" series="1">
      <pivotArea type="data" outline="0" fieldPosition="0">
        <references count="2">
          <reference field="4294967294" count="1" selected="0">
            <x v="0"/>
          </reference>
          <reference field="20" count="1" selected="0">
            <x v="0"/>
          </reference>
        </references>
      </pivotArea>
    </chartFormat>
    <chartFormat chart="15" format="5" series="1">
      <pivotArea type="data" outline="0" fieldPosition="0">
        <references count="2">
          <reference field="4294967294" count="1" selected="0">
            <x v="0"/>
          </reference>
          <reference field="20" count="1" selected="0">
            <x v="1"/>
          </reference>
        </references>
      </pivotArea>
    </chartFormat>
    <chartFormat chart="12" format="29" series="1">
      <pivotArea type="data" outline="0" fieldPosition="0">
        <references count="2">
          <reference field="4294967294" count="1" selected="0">
            <x v="0"/>
          </reference>
          <reference field="20" count="1" selected="0">
            <x v="0"/>
          </reference>
        </references>
      </pivotArea>
    </chartFormat>
    <chartFormat chart="12" format="30">
      <pivotArea type="data" outline="0" fieldPosition="0">
        <references count="3">
          <reference field="4294967294" count="1" selected="0">
            <x v="0"/>
          </reference>
          <reference field="14" count="1" selected="0">
            <x v="5"/>
          </reference>
          <reference field="20" count="1" selected="0">
            <x v="0"/>
          </reference>
        </references>
      </pivotArea>
    </chartFormat>
    <chartFormat chart="12" format="31">
      <pivotArea type="data" outline="0" fieldPosition="0">
        <references count="3">
          <reference field="4294967294" count="1" selected="0">
            <x v="0"/>
          </reference>
          <reference field="14" count="1" selected="0">
            <x v="3"/>
          </reference>
          <reference field="20" count="1" selected="0">
            <x v="0"/>
          </reference>
        </references>
      </pivotArea>
    </chartFormat>
    <chartFormat chart="12" format="32">
      <pivotArea type="data" outline="0" fieldPosition="0">
        <references count="3">
          <reference field="4294967294" count="1" selected="0">
            <x v="0"/>
          </reference>
          <reference field="14" count="1" selected="0">
            <x v="1"/>
          </reference>
          <reference field="20" count="1" selected="0">
            <x v="0"/>
          </reference>
        </references>
      </pivotArea>
    </chartFormat>
    <chartFormat chart="12" format="33">
      <pivotArea type="data" outline="0" fieldPosition="0">
        <references count="3">
          <reference field="4294967294" count="1" selected="0">
            <x v="0"/>
          </reference>
          <reference field="14" count="1" selected="0">
            <x v="0"/>
          </reference>
          <reference field="20" count="1" selected="0">
            <x v="0"/>
          </reference>
        </references>
      </pivotArea>
    </chartFormat>
    <chartFormat chart="12" format="34">
      <pivotArea type="data" outline="0" fieldPosition="0">
        <references count="3">
          <reference field="4294967294" count="1" selected="0">
            <x v="0"/>
          </reference>
          <reference field="14" count="1" selected="0">
            <x v="2"/>
          </reference>
          <reference field="20" count="1" selected="0">
            <x v="0"/>
          </reference>
        </references>
      </pivotArea>
    </chartFormat>
    <chartFormat chart="12" format="35">
      <pivotArea type="data" outline="0" fieldPosition="0">
        <references count="3">
          <reference field="4294967294" count="1" selected="0">
            <x v="0"/>
          </reference>
          <reference field="14" count="1" selected="0">
            <x v="5"/>
          </reference>
          <reference field="20" count="1" selected="0">
            <x v="1"/>
          </reference>
        </references>
      </pivotArea>
    </chartFormat>
    <chartFormat chart="12" format="36">
      <pivotArea type="data" outline="0" fieldPosition="0">
        <references count="3">
          <reference field="4294967294" count="1" selected="0">
            <x v="0"/>
          </reference>
          <reference field="14" count="1" selected="0">
            <x v="3"/>
          </reference>
          <reference field="20" count="1" selected="0">
            <x v="1"/>
          </reference>
        </references>
      </pivotArea>
    </chartFormat>
    <chartFormat chart="12" format="37">
      <pivotArea type="data" outline="0" fieldPosition="0">
        <references count="3">
          <reference field="4294967294" count="1" selected="0">
            <x v="0"/>
          </reference>
          <reference field="14" count="1" selected="0">
            <x v="1"/>
          </reference>
          <reference field="20" count="1" selected="0">
            <x v="1"/>
          </reference>
        </references>
      </pivotArea>
    </chartFormat>
    <chartFormat chart="12" format="38">
      <pivotArea type="data" outline="0" fieldPosition="0">
        <references count="3">
          <reference field="4294967294" count="1" selected="0">
            <x v="0"/>
          </reference>
          <reference field="14" count="1" selected="0">
            <x v="0"/>
          </reference>
          <reference field="20" count="1" selected="0">
            <x v="1"/>
          </reference>
        </references>
      </pivotArea>
    </chartFormat>
    <chartFormat chart="12" format="39">
      <pivotArea type="data" outline="0" fieldPosition="0">
        <references count="3">
          <reference field="4294967294" count="1" selected="0">
            <x v="0"/>
          </reference>
          <reference field="14" count="1" selected="0">
            <x v="2"/>
          </reference>
          <reference field="20" count="1" selected="0">
            <x v="1"/>
          </reference>
        </references>
      </pivotArea>
    </chartFormat>
    <chartFormat chart="18" format="54" series="1">
      <pivotArea type="data" outline="0" fieldPosition="0">
        <references count="2">
          <reference field="4294967294" count="1" selected="0">
            <x v="0"/>
          </reference>
          <reference field="20" count="1" selected="0">
            <x v="0"/>
          </reference>
        </references>
      </pivotArea>
    </chartFormat>
    <chartFormat chart="18" format="55">
      <pivotArea type="data" outline="0" fieldPosition="0">
        <references count="3">
          <reference field="4294967294" count="1" selected="0">
            <x v="0"/>
          </reference>
          <reference field="14" count="1" selected="0">
            <x v="4"/>
          </reference>
          <reference field="20" count="1" selected="0">
            <x v="0"/>
          </reference>
        </references>
      </pivotArea>
    </chartFormat>
    <chartFormat chart="18" format="56">
      <pivotArea type="data" outline="0" fieldPosition="0">
        <references count="3">
          <reference field="4294967294" count="1" selected="0">
            <x v="0"/>
          </reference>
          <reference field="14" count="1" selected="0">
            <x v="5"/>
          </reference>
          <reference field="20" count="1" selected="0">
            <x v="0"/>
          </reference>
        </references>
      </pivotArea>
    </chartFormat>
    <chartFormat chart="18" format="57">
      <pivotArea type="data" outline="0" fieldPosition="0">
        <references count="3">
          <reference field="4294967294" count="1" selected="0">
            <x v="0"/>
          </reference>
          <reference field="14" count="1" selected="0">
            <x v="3"/>
          </reference>
          <reference field="20" count="1" selected="0">
            <x v="0"/>
          </reference>
        </references>
      </pivotArea>
    </chartFormat>
    <chartFormat chart="18" format="58">
      <pivotArea type="data" outline="0" fieldPosition="0">
        <references count="3">
          <reference field="4294967294" count="1" selected="0">
            <x v="0"/>
          </reference>
          <reference field="14" count="1" selected="0">
            <x v="1"/>
          </reference>
          <reference field="20" count="1" selected="0">
            <x v="0"/>
          </reference>
        </references>
      </pivotArea>
    </chartFormat>
    <chartFormat chart="18" format="59">
      <pivotArea type="data" outline="0" fieldPosition="0">
        <references count="3">
          <reference field="4294967294" count="1" selected="0">
            <x v="0"/>
          </reference>
          <reference field="14" count="1" selected="0">
            <x v="0"/>
          </reference>
          <reference field="20" count="1" selected="0">
            <x v="0"/>
          </reference>
        </references>
      </pivotArea>
    </chartFormat>
    <chartFormat chart="18" format="60">
      <pivotArea type="data" outline="0" fieldPosition="0">
        <references count="3">
          <reference field="4294967294" count="1" selected="0">
            <x v="0"/>
          </reference>
          <reference field="14" count="1" selected="0">
            <x v="2"/>
          </reference>
          <reference field="20" count="1" selected="0">
            <x v="0"/>
          </reference>
        </references>
      </pivotArea>
    </chartFormat>
    <chartFormat chart="18" format="61" series="1">
      <pivotArea type="data" outline="0" fieldPosition="0">
        <references count="2">
          <reference field="4294967294" count="1" selected="0">
            <x v="0"/>
          </reference>
          <reference field="20" count="1" selected="0">
            <x v="1"/>
          </reference>
        </references>
      </pivotArea>
    </chartFormat>
    <chartFormat chart="18" format="62">
      <pivotArea type="data" outline="0" fieldPosition="0">
        <references count="3">
          <reference field="4294967294" count="1" selected="0">
            <x v="0"/>
          </reference>
          <reference field="14" count="1" selected="0">
            <x v="4"/>
          </reference>
          <reference field="20" count="1" selected="0">
            <x v="1"/>
          </reference>
        </references>
      </pivotArea>
    </chartFormat>
    <chartFormat chart="18" format="63">
      <pivotArea type="data" outline="0" fieldPosition="0">
        <references count="3">
          <reference field="4294967294" count="1" selected="0">
            <x v="0"/>
          </reference>
          <reference field="14" count="1" selected="0">
            <x v="5"/>
          </reference>
          <reference field="20" count="1" selected="0">
            <x v="1"/>
          </reference>
        </references>
      </pivotArea>
    </chartFormat>
    <chartFormat chart="18" format="64">
      <pivotArea type="data" outline="0" fieldPosition="0">
        <references count="3">
          <reference field="4294967294" count="1" selected="0">
            <x v="0"/>
          </reference>
          <reference field="14" count="1" selected="0">
            <x v="3"/>
          </reference>
          <reference field="20" count="1" selected="0">
            <x v="1"/>
          </reference>
        </references>
      </pivotArea>
    </chartFormat>
    <chartFormat chart="18" format="65">
      <pivotArea type="data" outline="0" fieldPosition="0">
        <references count="3">
          <reference field="4294967294" count="1" selected="0">
            <x v="0"/>
          </reference>
          <reference field="14" count="1" selected="0">
            <x v="1"/>
          </reference>
          <reference field="20" count="1" selected="0">
            <x v="1"/>
          </reference>
        </references>
      </pivotArea>
    </chartFormat>
    <chartFormat chart="18" format="66">
      <pivotArea type="data" outline="0" fieldPosition="0">
        <references count="3">
          <reference field="4294967294" count="1" selected="0">
            <x v="0"/>
          </reference>
          <reference field="14" count="1" selected="0">
            <x v="0"/>
          </reference>
          <reference field="20" count="1" selected="0">
            <x v="1"/>
          </reference>
        </references>
      </pivotArea>
    </chartFormat>
    <chartFormat chart="18" format="67">
      <pivotArea type="data" outline="0" fieldPosition="0">
        <references count="3">
          <reference field="4294967294" count="1" selected="0">
            <x v="0"/>
          </reference>
          <reference field="14" count="1" selected="0">
            <x v="2"/>
          </reference>
          <reference field="20" count="1" selected="0">
            <x v="1"/>
          </reference>
        </references>
      </pivotArea>
    </chartFormat>
    <chartFormat chart="19" format="8" series="1">
      <pivotArea type="data" outline="0" fieldPosition="0">
        <references count="2">
          <reference field="4294967294" count="1" selected="0">
            <x v="0"/>
          </reference>
          <reference field="20" count="1" selected="0">
            <x v="0"/>
          </reference>
        </references>
      </pivotArea>
    </chartFormat>
    <chartFormat chart="19" format="9" series="1">
      <pivotArea type="data" outline="0" fieldPosition="0">
        <references count="2">
          <reference field="4294967294" count="1" selected="0">
            <x v="0"/>
          </reference>
          <reference field="20" count="1" selected="0">
            <x v="1"/>
          </reference>
        </references>
      </pivotArea>
    </chartFormat>
    <chartFormat chart="19" format="10" series="1">
      <pivotArea type="data" outline="0" fieldPosition="0">
        <references count="1">
          <reference field="4294967294" count="1" selected="0">
            <x v="0"/>
          </reference>
        </references>
      </pivotArea>
    </chartFormat>
    <chartFormat chart="18" format="68"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1024AC-A35E-4DC7-9C07-9D408EEF93CD}"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fieldListSortAscending="1">
  <location ref="A18:B30" firstHeaderRow="1" firstDataRow="1" firstDataCol="1"/>
  <pivotFields count="23">
    <pivotField dataField="1" showAll="0"/>
    <pivotField showAll="0"/>
    <pivotField showAll="0"/>
    <pivotField showAll="0"/>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items count="7">
        <item x="5"/>
        <item x="4"/>
        <item x="1"/>
        <item x="0"/>
        <item x="2"/>
        <item x="3"/>
        <item t="default"/>
      </items>
    </pivotField>
    <pivotField showAll="0"/>
    <pivotField showAll="0"/>
    <pivotField showAll="0"/>
    <pivotField showAll="0"/>
    <pivotField showAll="0"/>
    <pivotField showAll="0">
      <items count="3">
        <item x="0"/>
        <item x="1"/>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22"/>
    <field x="10"/>
  </rowFields>
  <rowItems count="12">
    <i>
      <x v="1"/>
    </i>
    <i r="1">
      <x v="6"/>
    </i>
    <i r="1">
      <x v="7"/>
    </i>
    <i r="1">
      <x v="8"/>
    </i>
    <i r="1">
      <x v="9"/>
    </i>
    <i r="1">
      <x v="10"/>
    </i>
    <i r="1">
      <x v="11"/>
    </i>
    <i r="1">
      <x v="12"/>
    </i>
    <i>
      <x v="2"/>
    </i>
    <i r="1">
      <x v="1"/>
    </i>
    <i r="1">
      <x v="2"/>
    </i>
    <i t="grand">
      <x/>
    </i>
  </rowItems>
  <colItems count="1">
    <i/>
  </colItems>
  <dataFields count="1">
    <dataField name="Count of order_no/SKU" fld="0" subtotal="count" baseField="0" baseItem="0"/>
  </dataField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EC404243-CDD7-42A5-88F5-53805C2EDB2F}" sourceName="order_status">
  <pivotTables>
    <pivotTable tabId="7" name="PivotTable3"/>
    <pivotTable tabId="7" name="PivotTable4"/>
    <pivotTable tabId="7" name="PivotTable5"/>
    <pivotTable tabId="7" name="PivotTable6"/>
    <pivotTable tabId="7" name="PivotTable7"/>
    <pivotTable tabId="7" name="PivotTable8"/>
  </pivotTables>
  <data>
    <tabular pivotCacheId="192738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5E638E-3746-4A64-8E9C-5D7A5FF994EB}" sourceName="Region">
  <pivotTables>
    <pivotTable tabId="7" name="PivotTable3"/>
    <pivotTable tabId="7" name="PivotTable4"/>
    <pivotTable tabId="7" name="PivotTable5"/>
    <pivotTable tabId="7" name="PivotTable6"/>
    <pivotTable tabId="7" name="PivotTable7"/>
    <pivotTable tabId="7" name="PivotTable8"/>
  </pivotTables>
  <data>
    <tabular pivotCacheId="19273864">
      <items count="6">
        <i x="5" s="1"/>
        <i x="4" s="1"/>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status" xr10:uid="{0DD4E6B9-3411-407D-8221-6CDE3737DD3E}" cache="Slicer_order_status" caption="Order Status" rowHeight="273050"/>
  <slicer name="Region" xr10:uid="{EC11C1C6-D3F6-4E74-BF01-73F25488814E}" cache="Slicer_Region" caption="Region"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089D97-3F15-4A7C-9C98-D1B1E830F19B}" name="TransactionData" displayName="TransactionData" ref="A1:U172" totalsRowShown="0" headerRowDxfId="23" headerRowCellStyle="Normal 2" dataCellStyle="Normal 2">
  <autoFilter ref="A1:U172" xr:uid="{12089D97-3F15-4A7C-9C98-D1B1E830F19B}"/>
  <tableColumns count="21">
    <tableColumn id="1" xr3:uid="{457ACF95-1454-4F20-8DB9-DD1A5FDAF42D}" name="order_no/SKU" dataDxfId="22" dataCellStyle="Normal 2"/>
    <tableColumn id="2" xr3:uid="{A3F60198-18A8-46C3-9AC1-D1203519163B}" name="Order ID" dataDxfId="21" dataCellStyle="Normal 2">
      <calculatedColumnFormula>LEFT(A2,3)</calculatedColumnFormula>
    </tableColumn>
    <tableColumn id="3" xr3:uid="{3576BEB5-1AFD-4387-AB44-931263A17A3C}" name="Processed By" dataDxfId="20" dataCellStyle="Normal 2">
      <calculatedColumnFormula>VLOOKUP(B2,'Reference Table'!A:B,2,0)</calculatedColumnFormula>
    </tableColumn>
    <tableColumn id="4" xr3:uid="{C48A2CBD-0AFE-46D4-BF81-40C2EDF1800F}" name="Order Data - Day of the Week" dataDxfId="19" dataCellStyle="Normal 2"/>
    <tableColumn id="5" xr3:uid="{99FF086C-AB09-413C-851C-507F3511A093}" name="Month and Day" dataDxfId="18" dataCellStyle="Normal 2"/>
    <tableColumn id="6" xr3:uid="{4D845A2B-0210-4714-AFFE-C752EFB4B0BB}" name="Year" dataDxfId="17" dataCellStyle="Normal 2"/>
    <tableColumn id="7" xr3:uid="{E02DB60A-12DB-4DC3-8B2A-EDA2BF37A5B9}" name="Time" dataDxfId="16" dataCellStyle="Normal 2"/>
    <tableColumn id="8" xr3:uid="{319EB5BE-8796-42C8-99B7-9DE181880BD6}" name="Day" dataDxfId="15" dataCellStyle="Normal 2">
      <calculatedColumnFormula>TRIM(LEFT(E2,3))</calculatedColumnFormula>
    </tableColumn>
    <tableColumn id="9" xr3:uid="{FF944A20-7FED-4D37-84B8-C8E3D3458F9A}" name="Month" dataDxfId="14" dataCellStyle="Normal 2">
      <calculatedColumnFormula>TRIM(RIGHT(E2,4))</calculatedColumnFormula>
    </tableColumn>
    <tableColumn id="10" xr3:uid="{1DB9D94F-BC38-4863-A755-0A7E00E1E111}" name="Order Date" dataDxfId="13" dataCellStyle="Normal 2">
      <calculatedColumnFormula>H2&amp;"-"&amp;I2&amp;"-"&amp;F2</calculatedColumnFormula>
    </tableColumn>
    <tableColumn id="22" xr3:uid="{68F57679-A676-4DE8-87E1-8CF10000AE7C}" name="Order Date - Fixed" dataDxfId="12" dataCellStyle="Normal 2">
      <calculatedColumnFormula>VALUE(TransactionData[[#This Row],[Order Date]])</calculatedColumnFormula>
    </tableColumn>
    <tableColumn id="11" xr3:uid="{45C2D4F1-A670-47F2-B81D-4187D2AE1849}" name="buyer" dataDxfId="11" dataCellStyle="Normal 2"/>
    <tableColumn id="12" xr3:uid="{099A17DA-8C83-4D12-99CE-E3F03029DBD8}" name="ship_city" dataDxfId="10" dataCellStyle="Normal 2"/>
    <tableColumn id="13" xr3:uid="{6B46018B-9328-452A-AFCF-1E0F03DAB2B1}" name="ship_state" dataDxfId="9" dataCellStyle="Normal 2"/>
    <tableColumn id="20" xr3:uid="{C2F0996C-60A4-4713-9A20-31C779EFAC09}" name="Region" dataDxfId="8" dataCellStyle="Normal 2">
      <calculatedColumnFormula>SUBSTITUTE(VLOOKUP(TransactionData[[#This Row],[ship_state]],'Reference Table'!E:H,4,0),",","")</calculatedColumnFormula>
    </tableColumn>
    <tableColumn id="14" xr3:uid="{F60E4797-BC01-4839-9E50-0AE5F6A5CE48}" name="description" dataDxfId="7" dataCellStyle="Normal 2"/>
    <tableColumn id="15" xr3:uid="{2E273C6A-864D-4C90-BED0-5F22AB93E987}" name="quantity" dataDxfId="6" dataCellStyle="Normal 2"/>
    <tableColumn id="16" xr3:uid="{D16B31EB-1044-42F5-8E0B-29AEB8530166}" name="item_total" dataDxfId="5" dataCellStyle="Normal 2"/>
    <tableColumn id="24" xr3:uid="{51021B6D-5CDC-457A-A052-D076D8231873}" name="shipping_fee2" dataDxfId="4" dataCellStyle="Normal 2"/>
    <tableColumn id="18" xr3:uid="{B8BE6C2A-B45E-44D7-A074-7099746894C1}" name="cod" dataDxfId="3" dataCellStyle="Normal 2"/>
    <tableColumn id="19" xr3:uid="{3CBBF660-4E88-4D23-A233-FA4F8FAB3EAD}" name="order_status" dataDxfId="2" dataCellStyle="Normal 2"/>
  </tableColumns>
  <tableStyleInfo name="TableStyleMedium2" showFirstColumn="0" showLastColumn="0" showRowStripes="1" showColumnStripes="0"/>
</table>
</file>

<file path=xl/theme/theme1.xml><?xml version="1.0" encoding="utf-8"?>
<a:theme xmlns:a="http://schemas.openxmlformats.org/drawingml/2006/main" name="Parcel">
  <a:themeElements>
    <a:clrScheme name="Parcel">
      <a:dk1>
        <a:srgbClr val="000000"/>
      </a:dk1>
      <a:lt1>
        <a:srgbClr val="FFFFFF"/>
      </a:lt1>
      <a:dk2>
        <a:srgbClr val="4A5356"/>
      </a:dk2>
      <a:lt2>
        <a:srgbClr val="E8E3CE"/>
      </a:lt2>
      <a:accent1>
        <a:srgbClr val="F6A21D"/>
      </a:accent1>
      <a:accent2>
        <a:srgbClr val="9BAFB5"/>
      </a:accent2>
      <a:accent3>
        <a:srgbClr val="C96731"/>
      </a:accent3>
      <a:accent4>
        <a:srgbClr val="9CA383"/>
      </a:accent4>
      <a:accent5>
        <a:srgbClr val="87795D"/>
      </a:accent5>
      <a:accent6>
        <a:srgbClr val="A0988C"/>
      </a:accent6>
      <a:hlink>
        <a:srgbClr val="00B0F0"/>
      </a:hlink>
      <a:folHlink>
        <a:srgbClr val="738F97"/>
      </a:folHlink>
    </a:clrScheme>
    <a:fontScheme name="Parcel">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Parcel">
      <a:fillStyleLst>
        <a:solidFill>
          <a:schemeClr val="phClr"/>
        </a:solidFill>
        <a:gradFill rotWithShape="1">
          <a:gsLst>
            <a:gs pos="0">
              <a:schemeClr val="phClr">
                <a:tint val="80000"/>
                <a:satMod val="107000"/>
                <a:lumMod val="103000"/>
              </a:schemeClr>
            </a:gs>
            <a:gs pos="100000">
              <a:schemeClr val="phClr">
                <a:tint val="82000"/>
                <a:satMod val="109000"/>
                <a:lumMod val="103000"/>
              </a:schemeClr>
            </a:gs>
          </a:gsLst>
          <a:lin ang="5400000" scaled="0"/>
        </a:gradFill>
        <a:gradFill rotWithShape="1">
          <a:gsLst>
            <a:gs pos="0">
              <a:schemeClr val="phClr">
                <a:tint val="97000"/>
                <a:satMod val="100000"/>
                <a:lumMod val="102000"/>
              </a:schemeClr>
            </a:gs>
            <a:gs pos="50000">
              <a:schemeClr val="phClr">
                <a:shade val="100000"/>
                <a:satMod val="103000"/>
                <a:lumMod val="100000"/>
              </a:schemeClr>
            </a:gs>
            <a:gs pos="100000">
              <a:schemeClr val="phClr">
                <a:shade val="93000"/>
                <a:satMod val="11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31750" cap="flat" cmpd="sng" algn="ctr">
          <a:solidFill>
            <a:schemeClr val="phClr"/>
          </a:solidFill>
          <a:prstDash val="solid"/>
        </a:ln>
      </a:lnStyleLst>
      <a:effectStyleLst>
        <a:effectStyle>
          <a:effectLst/>
        </a:effectStyle>
        <a:effectStyle>
          <a:effectLst/>
        </a:effectStyle>
        <a:effectStyle>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a:effectStyle>
      </a:effectStyleLst>
      <a:bgFillStyleLst>
        <a:solidFill>
          <a:schemeClr val="phClr"/>
        </a:solidFill>
        <a:solidFill>
          <a:schemeClr val="phClr">
            <a:tint val="95000"/>
            <a:satMod val="170000"/>
          </a:schemeClr>
        </a:solidFill>
        <a:gradFill rotWithShape="1">
          <a:gsLst>
            <a:gs pos="0">
              <a:schemeClr val="phClr">
                <a:tint val="97000"/>
                <a:shade val="100000"/>
                <a:satMod val="185000"/>
                <a:lumMod val="120000"/>
              </a:schemeClr>
            </a:gs>
            <a:gs pos="100000">
              <a:schemeClr val="phClr">
                <a:tint val="96000"/>
                <a:shade val="95000"/>
                <a:satMod val="215000"/>
                <a:lumMod val="80000"/>
              </a:schemeClr>
            </a:gs>
          </a:gsLst>
          <a:path path="circle">
            <a:fillToRect l="50000" t="55000" r="125000" b="100000"/>
          </a:path>
        </a:gradFill>
      </a:bgFillStyleLst>
    </a:fmtScheme>
  </a:themeElements>
  <a:objectDefaults/>
  <a:extraClrSchemeLst/>
  <a:extLst>
    <a:ext uri="{05A4C25C-085E-4340-85A3-A5531E510DB2}">
      <thm15:themeFamily xmlns:thm15="http://schemas.microsoft.com/office/thememl/2012/main" name="Parcel" id="{8BEC4385-4EB9-4D53-BFB5-0EA123736B6D}" vid="{4DB32801-28C0-48B0-8C1D-A9A58613615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___Fixed" xr10:uid="{63BF8631-536A-4482-8665-EF58EC65EA1F}" sourceName="Order Date - Fixed">
  <pivotTables>
    <pivotTable tabId="7" name="PivotTable4"/>
    <pivotTable tabId="7" name="PivotTable3"/>
    <pivotTable tabId="7" name="PivotTable5"/>
    <pivotTable tabId="7" name="PivotTable6"/>
    <pivotTable tabId="7" name="PivotTable7"/>
    <pivotTable tabId="7" name="PivotTable8"/>
  </pivotTables>
  <state minimalRefreshVersion="6" lastRefreshVersion="6" pivotCacheId="19273864"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 Fixed" xr10:uid="{3FAE0C23-D4E0-4D88-A14B-0D1EC1D71217}" cache="NativeTimeline_Order_Date___Fixed" caption="Order Date" level="1" selectionLevel="1" scrollPosition="2021-01-01T00:00:00"/>
</timeline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CBE16-C65B-4C57-A378-0CF1F970B267}">
  <dimension ref="A2:A9"/>
  <sheetViews>
    <sheetView showGridLines="0" workbookViewId="0">
      <selection activeCell="A30" sqref="A30"/>
    </sheetView>
  </sheetViews>
  <sheetFormatPr defaultRowHeight="18" x14ac:dyDescent="0.5"/>
  <cols>
    <col min="1" max="1" width="90.44140625" customWidth="1"/>
  </cols>
  <sheetData>
    <row r="2" spans="1:1" x14ac:dyDescent="0.5">
      <c r="A2" t="s">
        <v>841</v>
      </c>
    </row>
    <row r="3" spans="1:1" x14ac:dyDescent="0.5">
      <c r="A3" t="s">
        <v>842</v>
      </c>
    </row>
    <row r="4" spans="1:1" x14ac:dyDescent="0.5">
      <c r="A4" t="s">
        <v>843</v>
      </c>
    </row>
    <row r="5" spans="1:1" x14ac:dyDescent="0.5">
      <c r="A5" t="s">
        <v>844</v>
      </c>
    </row>
    <row r="7" spans="1:1" x14ac:dyDescent="0.5">
      <c r="A7" t="s">
        <v>845</v>
      </c>
    </row>
    <row r="8" spans="1:1" x14ac:dyDescent="0.5">
      <c r="A8" t="s">
        <v>846</v>
      </c>
    </row>
    <row r="9" spans="1:1" x14ac:dyDescent="0.5">
      <c r="A9" t="s">
        <v>847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3A05B-8DAD-4A62-BB55-41AD71584E7C}">
  <dimension ref="A1:K172"/>
  <sheetViews>
    <sheetView workbookViewId="0">
      <selection activeCell="J23" sqref="J23"/>
    </sheetView>
  </sheetViews>
  <sheetFormatPr defaultRowHeight="18" x14ac:dyDescent="0.5"/>
  <cols>
    <col min="1" max="1" width="17.44140625" customWidth="1"/>
    <col min="2" max="2" width="25.88671875" customWidth="1"/>
    <col min="3" max="3" width="19" customWidth="1"/>
    <col min="4" max="4" width="21.21875" customWidth="1"/>
    <col min="5" max="5" width="14.44140625" customWidth="1"/>
    <col min="7" max="7" width="9" customWidth="1"/>
  </cols>
  <sheetData>
    <row r="1" spans="1:11" ht="19.2" x14ac:dyDescent="0.5">
      <c r="A1" s="1" t="s">
        <v>0</v>
      </c>
      <c r="B1" s="1" t="s">
        <v>1</v>
      </c>
      <c r="C1" s="1" t="s">
        <v>2</v>
      </c>
      <c r="D1" s="1" t="s">
        <v>3</v>
      </c>
      <c r="E1" s="1" t="s">
        <v>4</v>
      </c>
      <c r="F1" s="1" t="s">
        <v>5</v>
      </c>
      <c r="G1" s="1" t="s">
        <v>6</v>
      </c>
      <c r="H1" s="1" t="s">
        <v>7</v>
      </c>
      <c r="I1" s="1" t="s">
        <v>8</v>
      </c>
      <c r="J1" s="1" t="s">
        <v>9</v>
      </c>
      <c r="K1" s="1" t="s">
        <v>10</v>
      </c>
    </row>
    <row r="2" spans="1:11" ht="19.2" x14ac:dyDescent="0.5">
      <c r="A2" s="1" t="s">
        <v>11</v>
      </c>
      <c r="B2" s="1" t="s">
        <v>12</v>
      </c>
      <c r="C2" s="1" t="s">
        <v>13</v>
      </c>
      <c r="D2" s="1" t="s">
        <v>14</v>
      </c>
      <c r="E2" s="1" t="s">
        <v>15</v>
      </c>
      <c r="F2" s="1" t="s">
        <v>16</v>
      </c>
      <c r="G2" s="3">
        <v>1</v>
      </c>
      <c r="H2" s="1" t="s">
        <v>17</v>
      </c>
      <c r="I2" s="1" t="s">
        <v>18</v>
      </c>
      <c r="J2" s="1" t="s">
        <v>18</v>
      </c>
      <c r="K2" s="1" t="s">
        <v>19</v>
      </c>
    </row>
    <row r="3" spans="1:11" ht="19.2" x14ac:dyDescent="0.5">
      <c r="A3" s="1" t="s">
        <v>20</v>
      </c>
      <c r="B3" s="1" t="s">
        <v>21</v>
      </c>
      <c r="C3" s="1" t="s">
        <v>22</v>
      </c>
      <c r="D3" s="1" t="s">
        <v>23</v>
      </c>
      <c r="E3" s="1" t="s">
        <v>24</v>
      </c>
      <c r="F3" s="1" t="s">
        <v>25</v>
      </c>
      <c r="G3" s="3">
        <v>1</v>
      </c>
      <c r="H3" s="1" t="s">
        <v>17</v>
      </c>
      <c r="I3" s="1" t="s">
        <v>26</v>
      </c>
      <c r="J3" s="1" t="s">
        <v>18</v>
      </c>
      <c r="K3" s="1" t="s">
        <v>19</v>
      </c>
    </row>
    <row r="4" spans="1:11" ht="19.2" x14ac:dyDescent="0.5">
      <c r="A4" s="1" t="s">
        <v>27</v>
      </c>
      <c r="B4" s="1" t="s">
        <v>28</v>
      </c>
      <c r="C4" s="1" t="s">
        <v>29</v>
      </c>
      <c r="D4" s="1" t="s">
        <v>23</v>
      </c>
      <c r="E4" s="1" t="s">
        <v>24</v>
      </c>
      <c r="F4" s="1" t="s">
        <v>25</v>
      </c>
      <c r="G4" s="3">
        <v>1</v>
      </c>
      <c r="H4" s="1" t="s">
        <v>17</v>
      </c>
      <c r="I4" s="1" t="s">
        <v>26</v>
      </c>
      <c r="J4" s="1" t="s">
        <v>18</v>
      </c>
      <c r="K4" s="1" t="s">
        <v>19</v>
      </c>
    </row>
    <row r="5" spans="1:11" ht="19.2" x14ac:dyDescent="0.5">
      <c r="A5" s="1" t="s">
        <v>30</v>
      </c>
      <c r="B5" s="1" t="s">
        <v>31</v>
      </c>
      <c r="C5" s="1" t="s">
        <v>32</v>
      </c>
      <c r="D5" s="1" t="s">
        <v>33</v>
      </c>
      <c r="E5" s="1" t="s">
        <v>34</v>
      </c>
      <c r="F5" s="1" t="s">
        <v>35</v>
      </c>
      <c r="G5" s="3">
        <v>1</v>
      </c>
      <c r="H5" s="1" t="s">
        <v>18</v>
      </c>
      <c r="I5" s="1" t="s">
        <v>18</v>
      </c>
      <c r="J5" s="1" t="s">
        <v>36</v>
      </c>
      <c r="K5" s="1" t="s">
        <v>19</v>
      </c>
    </row>
    <row r="6" spans="1:11" ht="19.2" x14ac:dyDescent="0.5">
      <c r="A6" s="1" t="s">
        <v>37</v>
      </c>
      <c r="B6" s="1" t="s">
        <v>38</v>
      </c>
      <c r="C6" s="1" t="s">
        <v>39</v>
      </c>
      <c r="D6" s="1" t="s">
        <v>40</v>
      </c>
      <c r="E6" s="1" t="s">
        <v>41</v>
      </c>
      <c r="F6" s="1" t="s">
        <v>42</v>
      </c>
      <c r="G6" s="3">
        <v>1</v>
      </c>
      <c r="H6" s="1" t="s">
        <v>43</v>
      </c>
      <c r="I6" s="1" t="s">
        <v>44</v>
      </c>
      <c r="J6" s="1" t="s">
        <v>18</v>
      </c>
      <c r="K6" s="1" t="s">
        <v>19</v>
      </c>
    </row>
    <row r="7" spans="1:11" ht="19.2" x14ac:dyDescent="0.5">
      <c r="A7" s="1" t="s">
        <v>45</v>
      </c>
      <c r="B7" s="1" t="s">
        <v>46</v>
      </c>
      <c r="C7" s="1" t="s">
        <v>47</v>
      </c>
      <c r="D7" s="1" t="s">
        <v>48</v>
      </c>
      <c r="E7" s="1" t="s">
        <v>49</v>
      </c>
      <c r="F7" s="1" t="s">
        <v>50</v>
      </c>
      <c r="G7" s="3">
        <v>1</v>
      </c>
      <c r="H7" s="1" t="s">
        <v>51</v>
      </c>
      <c r="I7" s="1" t="s">
        <v>18</v>
      </c>
      <c r="J7" s="1" t="s">
        <v>18</v>
      </c>
      <c r="K7" s="1" t="s">
        <v>19</v>
      </c>
    </row>
    <row r="8" spans="1:11" ht="19.2" x14ac:dyDescent="0.5">
      <c r="A8" s="1" t="s">
        <v>52</v>
      </c>
      <c r="B8" s="1" t="s">
        <v>53</v>
      </c>
      <c r="C8" s="1" t="s">
        <v>54</v>
      </c>
      <c r="D8" s="1" t="s">
        <v>55</v>
      </c>
      <c r="E8" s="1" t="s">
        <v>56</v>
      </c>
      <c r="F8" s="1" t="s">
        <v>57</v>
      </c>
      <c r="G8" s="3">
        <v>1</v>
      </c>
      <c r="H8" s="1" t="s">
        <v>18</v>
      </c>
      <c r="I8" s="1" t="s">
        <v>18</v>
      </c>
      <c r="J8" s="1" t="s">
        <v>36</v>
      </c>
      <c r="K8" s="1" t="s">
        <v>58</v>
      </c>
    </row>
    <row r="9" spans="1:11" ht="19.2" x14ac:dyDescent="0.5">
      <c r="A9" s="1" t="s">
        <v>59</v>
      </c>
      <c r="B9" s="1" t="s">
        <v>60</v>
      </c>
      <c r="C9" s="1" t="s">
        <v>61</v>
      </c>
      <c r="D9" s="1" t="s">
        <v>62</v>
      </c>
      <c r="E9" s="1" t="s">
        <v>56</v>
      </c>
      <c r="F9" s="1" t="s">
        <v>63</v>
      </c>
      <c r="G9" s="3">
        <v>1</v>
      </c>
      <c r="H9" s="1" t="s">
        <v>64</v>
      </c>
      <c r="I9" s="1" t="s">
        <v>44</v>
      </c>
      <c r="J9" s="1" t="s">
        <v>36</v>
      </c>
      <c r="K9" s="1" t="s">
        <v>19</v>
      </c>
    </row>
    <row r="10" spans="1:11" ht="19.2" x14ac:dyDescent="0.5">
      <c r="A10" s="1" t="s">
        <v>65</v>
      </c>
      <c r="B10" s="1" t="s">
        <v>66</v>
      </c>
      <c r="C10" s="1" t="s">
        <v>67</v>
      </c>
      <c r="D10" s="1" t="s">
        <v>68</v>
      </c>
      <c r="E10" s="1" t="s">
        <v>69</v>
      </c>
      <c r="F10" s="1" t="s">
        <v>70</v>
      </c>
      <c r="G10" s="3">
        <v>1</v>
      </c>
      <c r="H10" s="1" t="s">
        <v>64</v>
      </c>
      <c r="I10" s="1" t="s">
        <v>44</v>
      </c>
      <c r="J10" s="1" t="s">
        <v>18</v>
      </c>
      <c r="K10" s="1" t="s">
        <v>19</v>
      </c>
    </row>
    <row r="11" spans="1:11" ht="19.2" x14ac:dyDescent="0.5">
      <c r="A11" s="1" t="s">
        <v>71</v>
      </c>
      <c r="B11" s="1" t="s">
        <v>72</v>
      </c>
      <c r="C11" s="1" t="s">
        <v>73</v>
      </c>
      <c r="D11" s="1" t="s">
        <v>74</v>
      </c>
      <c r="E11" s="1" t="s">
        <v>75</v>
      </c>
      <c r="F11" s="1" t="s">
        <v>76</v>
      </c>
      <c r="G11" s="3">
        <v>1</v>
      </c>
      <c r="H11" s="1" t="s">
        <v>43</v>
      </c>
      <c r="I11" s="1" t="s">
        <v>18</v>
      </c>
      <c r="J11" s="1" t="s">
        <v>18</v>
      </c>
      <c r="K11" s="1" t="s">
        <v>19</v>
      </c>
    </row>
    <row r="12" spans="1:11" ht="19.2" x14ac:dyDescent="0.5">
      <c r="A12" s="1" t="s">
        <v>77</v>
      </c>
      <c r="B12" s="1" t="s">
        <v>78</v>
      </c>
      <c r="C12" s="1" t="s">
        <v>79</v>
      </c>
      <c r="D12" s="1" t="s">
        <v>80</v>
      </c>
      <c r="E12" s="1" t="s">
        <v>81</v>
      </c>
      <c r="F12" s="1" t="s">
        <v>16</v>
      </c>
      <c r="G12" s="3">
        <v>1</v>
      </c>
      <c r="H12" s="1" t="s">
        <v>17</v>
      </c>
      <c r="I12" s="1" t="s">
        <v>82</v>
      </c>
      <c r="J12" s="1" t="s">
        <v>18</v>
      </c>
      <c r="K12" s="1" t="s">
        <v>19</v>
      </c>
    </row>
    <row r="13" spans="1:11" ht="19.2" x14ac:dyDescent="0.5">
      <c r="A13" s="1" t="s">
        <v>83</v>
      </c>
      <c r="B13" s="1" t="s">
        <v>84</v>
      </c>
      <c r="C13" s="1" t="s">
        <v>85</v>
      </c>
      <c r="D13" s="1" t="s">
        <v>86</v>
      </c>
      <c r="E13" s="1" t="s">
        <v>87</v>
      </c>
      <c r="F13" s="1" t="s">
        <v>25</v>
      </c>
      <c r="G13" s="3">
        <v>1</v>
      </c>
      <c r="H13" s="1" t="s">
        <v>17</v>
      </c>
      <c r="I13" s="1" t="s">
        <v>26</v>
      </c>
      <c r="J13" s="1" t="s">
        <v>18</v>
      </c>
      <c r="K13" s="1" t="s">
        <v>19</v>
      </c>
    </row>
    <row r="14" spans="1:11" ht="19.2" x14ac:dyDescent="0.5">
      <c r="A14" s="1" t="s">
        <v>88</v>
      </c>
      <c r="B14" s="1" t="s">
        <v>89</v>
      </c>
      <c r="C14" s="1" t="s">
        <v>90</v>
      </c>
      <c r="D14" s="1" t="s">
        <v>91</v>
      </c>
      <c r="E14" s="1" t="s">
        <v>92</v>
      </c>
      <c r="F14" s="1" t="s">
        <v>93</v>
      </c>
      <c r="G14" s="3">
        <v>1</v>
      </c>
      <c r="H14" s="1" t="s">
        <v>17</v>
      </c>
      <c r="I14" s="1" t="s">
        <v>44</v>
      </c>
      <c r="J14" s="1" t="s">
        <v>36</v>
      </c>
      <c r="K14" s="1" t="s">
        <v>19</v>
      </c>
    </row>
    <row r="15" spans="1:11" ht="19.2" x14ac:dyDescent="0.5">
      <c r="A15" s="1" t="s">
        <v>94</v>
      </c>
      <c r="B15" s="1" t="s">
        <v>95</v>
      </c>
      <c r="C15" s="1" t="s">
        <v>96</v>
      </c>
      <c r="D15" s="1" t="s">
        <v>97</v>
      </c>
      <c r="E15" s="1" t="s">
        <v>41</v>
      </c>
      <c r="F15" s="1" t="s">
        <v>98</v>
      </c>
      <c r="G15" s="3">
        <v>1</v>
      </c>
      <c r="H15" s="1" t="s">
        <v>43</v>
      </c>
      <c r="I15" s="1" t="s">
        <v>44</v>
      </c>
      <c r="J15" s="1" t="s">
        <v>18</v>
      </c>
      <c r="K15" s="1" t="s">
        <v>19</v>
      </c>
    </row>
    <row r="16" spans="1:11" ht="19.2" x14ac:dyDescent="0.5">
      <c r="A16" s="1" t="s">
        <v>99</v>
      </c>
      <c r="B16" s="1" t="s">
        <v>100</v>
      </c>
      <c r="C16" s="1" t="s">
        <v>101</v>
      </c>
      <c r="D16" s="1" t="s">
        <v>102</v>
      </c>
      <c r="E16" s="1" t="s">
        <v>41</v>
      </c>
      <c r="F16" s="1" t="s">
        <v>103</v>
      </c>
      <c r="G16" s="3">
        <v>1</v>
      </c>
      <c r="H16" s="1" t="s">
        <v>18</v>
      </c>
      <c r="I16" s="1" t="s">
        <v>44</v>
      </c>
      <c r="J16" s="1" t="s">
        <v>36</v>
      </c>
      <c r="K16" s="1" t="s">
        <v>58</v>
      </c>
    </row>
    <row r="17" spans="1:11" ht="19.2" x14ac:dyDescent="0.5">
      <c r="A17" s="1" t="s">
        <v>104</v>
      </c>
      <c r="B17" s="1" t="s">
        <v>105</v>
      </c>
      <c r="C17" s="1" t="s">
        <v>106</v>
      </c>
      <c r="D17" s="1" t="s">
        <v>107</v>
      </c>
      <c r="E17" s="1" t="s">
        <v>49</v>
      </c>
      <c r="F17" s="1" t="s">
        <v>42</v>
      </c>
      <c r="G17" s="3">
        <v>1</v>
      </c>
      <c r="H17" s="1" t="s">
        <v>43</v>
      </c>
      <c r="I17" s="1" t="s">
        <v>108</v>
      </c>
      <c r="J17" s="1" t="s">
        <v>18</v>
      </c>
      <c r="K17" s="1" t="s">
        <v>19</v>
      </c>
    </row>
    <row r="18" spans="1:11" ht="19.2" x14ac:dyDescent="0.5">
      <c r="A18" s="1" t="s">
        <v>109</v>
      </c>
      <c r="B18" s="1" t="s">
        <v>110</v>
      </c>
      <c r="C18" s="1" t="s">
        <v>111</v>
      </c>
      <c r="D18" s="1" t="s">
        <v>112</v>
      </c>
      <c r="E18" s="1" t="s">
        <v>69</v>
      </c>
      <c r="F18" s="1" t="s">
        <v>57</v>
      </c>
      <c r="G18" s="3">
        <v>1</v>
      </c>
      <c r="H18" s="1" t="s">
        <v>113</v>
      </c>
      <c r="I18" s="1" t="s">
        <v>114</v>
      </c>
      <c r="J18" s="1" t="s">
        <v>36</v>
      </c>
      <c r="K18" s="1" t="s">
        <v>19</v>
      </c>
    </row>
    <row r="19" spans="1:11" ht="19.2" x14ac:dyDescent="0.5">
      <c r="A19" s="1" t="s">
        <v>115</v>
      </c>
      <c r="B19" s="1" t="s">
        <v>116</v>
      </c>
      <c r="C19" s="1" t="s">
        <v>117</v>
      </c>
      <c r="D19" s="1" t="s">
        <v>40</v>
      </c>
      <c r="E19" s="1" t="s">
        <v>41</v>
      </c>
      <c r="F19" s="1" t="s">
        <v>118</v>
      </c>
      <c r="G19" s="3">
        <v>1</v>
      </c>
      <c r="H19" s="1" t="s">
        <v>17</v>
      </c>
      <c r="I19" s="1" t="s">
        <v>44</v>
      </c>
      <c r="J19" s="1" t="s">
        <v>18</v>
      </c>
      <c r="K19" s="1" t="s">
        <v>19</v>
      </c>
    </row>
    <row r="20" spans="1:11" ht="19.2" x14ac:dyDescent="0.5">
      <c r="A20" s="1" t="s">
        <v>119</v>
      </c>
      <c r="B20" s="1" t="s">
        <v>120</v>
      </c>
      <c r="C20" s="1" t="s">
        <v>121</v>
      </c>
      <c r="D20" s="1" t="s">
        <v>122</v>
      </c>
      <c r="E20" s="1" t="s">
        <v>34</v>
      </c>
      <c r="F20" s="1" t="s">
        <v>123</v>
      </c>
      <c r="G20" s="3">
        <v>1</v>
      </c>
      <c r="H20" s="1" t="s">
        <v>64</v>
      </c>
      <c r="I20" s="1" t="s">
        <v>44</v>
      </c>
      <c r="J20" s="1" t="s">
        <v>18</v>
      </c>
      <c r="K20" s="1" t="s">
        <v>19</v>
      </c>
    </row>
    <row r="21" spans="1:11" ht="19.2" x14ac:dyDescent="0.5">
      <c r="A21" s="1" t="s">
        <v>124</v>
      </c>
      <c r="B21" s="1" t="s">
        <v>125</v>
      </c>
      <c r="C21" s="1" t="s">
        <v>126</v>
      </c>
      <c r="D21" s="1" t="s">
        <v>40</v>
      </c>
      <c r="E21" s="1" t="s">
        <v>41</v>
      </c>
      <c r="F21" s="1" t="s">
        <v>63</v>
      </c>
      <c r="G21" s="3">
        <v>1</v>
      </c>
      <c r="H21" s="1" t="s">
        <v>64</v>
      </c>
      <c r="I21" s="1" t="s">
        <v>44</v>
      </c>
      <c r="J21" s="1" t="s">
        <v>36</v>
      </c>
      <c r="K21" s="1" t="s">
        <v>19</v>
      </c>
    </row>
    <row r="22" spans="1:11" ht="19.2" x14ac:dyDescent="0.5">
      <c r="A22" s="1" t="s">
        <v>127</v>
      </c>
      <c r="B22" s="1" t="s">
        <v>128</v>
      </c>
      <c r="C22" s="1" t="s">
        <v>129</v>
      </c>
      <c r="D22" s="1" t="s">
        <v>130</v>
      </c>
      <c r="E22" s="1" t="s">
        <v>41</v>
      </c>
      <c r="F22" s="1" t="s">
        <v>131</v>
      </c>
      <c r="G22" s="3">
        <v>1</v>
      </c>
      <c r="H22" s="1" t="s">
        <v>64</v>
      </c>
      <c r="I22" s="1" t="s">
        <v>44</v>
      </c>
      <c r="J22" s="1"/>
      <c r="K22" s="1" t="s">
        <v>19</v>
      </c>
    </row>
    <row r="23" spans="1:11" ht="19.2" x14ac:dyDescent="0.5">
      <c r="A23" s="1" t="s">
        <v>132</v>
      </c>
      <c r="B23" s="1" t="s">
        <v>133</v>
      </c>
      <c r="C23" s="1" t="s">
        <v>134</v>
      </c>
      <c r="D23" s="1" t="s">
        <v>135</v>
      </c>
      <c r="E23" s="1" t="s">
        <v>136</v>
      </c>
      <c r="F23" s="1" t="s">
        <v>25</v>
      </c>
      <c r="G23" s="3">
        <v>1</v>
      </c>
      <c r="H23" s="1" t="s">
        <v>17</v>
      </c>
      <c r="I23" s="1" t="s">
        <v>26</v>
      </c>
      <c r="J23" s="1" t="s">
        <v>18</v>
      </c>
      <c r="K23" s="1" t="s">
        <v>19</v>
      </c>
    </row>
    <row r="24" spans="1:11" ht="19.2" x14ac:dyDescent="0.5">
      <c r="A24" s="1" t="s">
        <v>137</v>
      </c>
      <c r="B24" s="1" t="s">
        <v>138</v>
      </c>
      <c r="C24" s="1" t="s">
        <v>139</v>
      </c>
      <c r="D24" s="1" t="s">
        <v>140</v>
      </c>
      <c r="E24" s="1" t="s">
        <v>81</v>
      </c>
      <c r="F24" s="1" t="s">
        <v>25</v>
      </c>
      <c r="G24" s="3">
        <v>1</v>
      </c>
      <c r="H24" s="1" t="s">
        <v>18</v>
      </c>
      <c r="I24" s="1" t="s">
        <v>44</v>
      </c>
      <c r="J24" s="1" t="s">
        <v>18</v>
      </c>
      <c r="K24" s="1" t="s">
        <v>58</v>
      </c>
    </row>
    <row r="25" spans="1:11" ht="19.2" x14ac:dyDescent="0.5">
      <c r="A25" s="1" t="s">
        <v>141</v>
      </c>
      <c r="B25" s="1" t="s">
        <v>142</v>
      </c>
      <c r="C25" s="1" t="s">
        <v>143</v>
      </c>
      <c r="D25" s="1" t="s">
        <v>68</v>
      </c>
      <c r="E25" s="1" t="s">
        <v>69</v>
      </c>
      <c r="F25" s="1" t="s">
        <v>131</v>
      </c>
      <c r="G25" s="3">
        <v>1</v>
      </c>
      <c r="H25" s="1" t="s">
        <v>64</v>
      </c>
      <c r="I25" s="1" t="s">
        <v>44</v>
      </c>
      <c r="J25" s="1" t="s">
        <v>18</v>
      </c>
      <c r="K25" s="1" t="s">
        <v>19</v>
      </c>
    </row>
    <row r="26" spans="1:11" ht="19.2" x14ac:dyDescent="0.5">
      <c r="A26" s="1" t="s">
        <v>144</v>
      </c>
      <c r="B26" s="1" t="s">
        <v>145</v>
      </c>
      <c r="C26" s="1" t="s">
        <v>146</v>
      </c>
      <c r="D26" s="1" t="s">
        <v>40</v>
      </c>
      <c r="E26" s="1" t="s">
        <v>41</v>
      </c>
      <c r="F26" s="1" t="s">
        <v>147</v>
      </c>
      <c r="G26" s="3">
        <v>1</v>
      </c>
      <c r="H26" s="1" t="s">
        <v>18</v>
      </c>
      <c r="I26" s="1" t="s">
        <v>18</v>
      </c>
      <c r="J26" s="1" t="s">
        <v>36</v>
      </c>
      <c r="K26" s="1" t="s">
        <v>58</v>
      </c>
    </row>
    <row r="27" spans="1:11" ht="19.2" x14ac:dyDescent="0.5">
      <c r="A27" s="1" t="s">
        <v>148</v>
      </c>
      <c r="B27" s="1" t="s">
        <v>149</v>
      </c>
      <c r="C27" s="1" t="s">
        <v>150</v>
      </c>
      <c r="D27" s="1" t="s">
        <v>151</v>
      </c>
      <c r="E27" s="1" t="s">
        <v>136</v>
      </c>
      <c r="F27" s="1" t="s">
        <v>57</v>
      </c>
      <c r="G27" s="3">
        <v>1</v>
      </c>
      <c r="H27" s="1" t="s">
        <v>113</v>
      </c>
      <c r="I27" s="1" t="s">
        <v>26</v>
      </c>
      <c r="J27" s="1" t="s">
        <v>36</v>
      </c>
      <c r="K27" s="1" t="s">
        <v>19</v>
      </c>
    </row>
    <row r="28" spans="1:11" ht="19.2" x14ac:dyDescent="0.5">
      <c r="A28" s="1" t="s">
        <v>152</v>
      </c>
      <c r="B28" s="1" t="s">
        <v>153</v>
      </c>
      <c r="C28" s="1" t="s">
        <v>154</v>
      </c>
      <c r="D28" s="1" t="s">
        <v>155</v>
      </c>
      <c r="E28" s="1" t="s">
        <v>156</v>
      </c>
      <c r="F28" s="1" t="s">
        <v>35</v>
      </c>
      <c r="G28" s="3">
        <v>1</v>
      </c>
      <c r="H28" s="1" t="s">
        <v>157</v>
      </c>
      <c r="I28" s="1" t="s">
        <v>18</v>
      </c>
      <c r="J28" s="1" t="s">
        <v>18</v>
      </c>
      <c r="K28" s="1" t="s">
        <v>19</v>
      </c>
    </row>
    <row r="29" spans="1:11" ht="19.2" x14ac:dyDescent="0.5">
      <c r="A29" s="1" t="s">
        <v>158</v>
      </c>
      <c r="B29" s="1" t="s">
        <v>159</v>
      </c>
      <c r="C29" s="1" t="s">
        <v>160</v>
      </c>
      <c r="D29" s="1" t="s">
        <v>161</v>
      </c>
      <c r="E29" s="1" t="s">
        <v>41</v>
      </c>
      <c r="F29" s="1" t="s">
        <v>25</v>
      </c>
      <c r="G29" s="3">
        <v>1</v>
      </c>
      <c r="H29" s="1" t="s">
        <v>17</v>
      </c>
      <c r="I29" s="1" t="s">
        <v>44</v>
      </c>
      <c r="J29" s="1" t="s">
        <v>36</v>
      </c>
      <c r="K29" s="1" t="s">
        <v>19</v>
      </c>
    </row>
    <row r="30" spans="1:11" ht="19.2" x14ac:dyDescent="0.5">
      <c r="A30" s="1" t="s">
        <v>162</v>
      </c>
      <c r="B30" s="1" t="s">
        <v>163</v>
      </c>
      <c r="C30" s="1" t="s">
        <v>164</v>
      </c>
      <c r="D30" s="1" t="s">
        <v>165</v>
      </c>
      <c r="E30" s="1" t="s">
        <v>166</v>
      </c>
      <c r="F30" s="1" t="s">
        <v>167</v>
      </c>
      <c r="G30" s="3">
        <v>1</v>
      </c>
      <c r="H30" s="1" t="s">
        <v>64</v>
      </c>
      <c r="I30" s="1" t="s">
        <v>44</v>
      </c>
      <c r="J30" s="1" t="s">
        <v>36</v>
      </c>
      <c r="K30" s="1" t="s">
        <v>19</v>
      </c>
    </row>
    <row r="31" spans="1:11" ht="19.2" x14ac:dyDescent="0.5">
      <c r="A31" s="1" t="s">
        <v>168</v>
      </c>
      <c r="B31" s="1" t="s">
        <v>169</v>
      </c>
      <c r="C31" s="1" t="s">
        <v>170</v>
      </c>
      <c r="D31" s="1" t="s">
        <v>171</v>
      </c>
      <c r="E31" s="1" t="s">
        <v>172</v>
      </c>
      <c r="F31" s="1" t="s">
        <v>25</v>
      </c>
      <c r="G31" s="3">
        <v>1</v>
      </c>
      <c r="H31" s="1" t="s">
        <v>17</v>
      </c>
      <c r="I31" s="1" t="s">
        <v>18</v>
      </c>
      <c r="J31" s="1" t="s">
        <v>18</v>
      </c>
      <c r="K31" s="1" t="s">
        <v>19</v>
      </c>
    </row>
    <row r="32" spans="1:11" ht="19.2" x14ac:dyDescent="0.5">
      <c r="A32" s="1" t="s">
        <v>173</v>
      </c>
      <c r="B32" s="1" t="s">
        <v>174</v>
      </c>
      <c r="C32" s="1" t="s">
        <v>175</v>
      </c>
      <c r="D32" s="1" t="s">
        <v>176</v>
      </c>
      <c r="E32" s="1" t="s">
        <v>177</v>
      </c>
      <c r="F32" s="1" t="s">
        <v>25</v>
      </c>
      <c r="G32" s="3">
        <v>1</v>
      </c>
      <c r="H32" s="1" t="s">
        <v>17</v>
      </c>
      <c r="I32" s="1" t="s">
        <v>26</v>
      </c>
      <c r="J32" s="1" t="s">
        <v>18</v>
      </c>
      <c r="K32" s="1" t="s">
        <v>19</v>
      </c>
    </row>
    <row r="33" spans="1:11" ht="19.2" x14ac:dyDescent="0.5">
      <c r="A33" s="1" t="s">
        <v>178</v>
      </c>
      <c r="B33" s="1" t="s">
        <v>179</v>
      </c>
      <c r="C33" s="1" t="s">
        <v>180</v>
      </c>
      <c r="D33" s="1" t="s">
        <v>181</v>
      </c>
      <c r="E33" s="1" t="s">
        <v>75</v>
      </c>
      <c r="F33" s="1" t="s">
        <v>182</v>
      </c>
      <c r="G33" s="3">
        <v>1</v>
      </c>
      <c r="H33" s="1" t="s">
        <v>64</v>
      </c>
      <c r="I33" s="1" t="s">
        <v>26</v>
      </c>
      <c r="J33" s="1" t="s">
        <v>18</v>
      </c>
      <c r="K33" s="1" t="s">
        <v>19</v>
      </c>
    </row>
    <row r="34" spans="1:11" ht="19.2" x14ac:dyDescent="0.5">
      <c r="A34" s="1" t="s">
        <v>183</v>
      </c>
      <c r="B34" s="1" t="s">
        <v>184</v>
      </c>
      <c r="C34" s="1" t="s">
        <v>185</v>
      </c>
      <c r="D34" s="1" t="s">
        <v>122</v>
      </c>
      <c r="E34" s="1" t="s">
        <v>34</v>
      </c>
      <c r="F34" s="1" t="s">
        <v>25</v>
      </c>
      <c r="G34" s="3">
        <v>1</v>
      </c>
      <c r="H34" s="1" t="s">
        <v>17</v>
      </c>
      <c r="I34" s="1" t="s">
        <v>44</v>
      </c>
      <c r="J34" s="1" t="s">
        <v>36</v>
      </c>
      <c r="K34" s="1" t="s">
        <v>19</v>
      </c>
    </row>
    <row r="35" spans="1:11" ht="19.2" x14ac:dyDescent="0.5">
      <c r="A35" s="1" t="s">
        <v>186</v>
      </c>
      <c r="B35" s="1" t="s">
        <v>187</v>
      </c>
      <c r="C35" s="1" t="s">
        <v>188</v>
      </c>
      <c r="D35" s="1" t="s">
        <v>68</v>
      </c>
      <c r="E35" s="1" t="s">
        <v>69</v>
      </c>
      <c r="F35" s="1" t="s">
        <v>25</v>
      </c>
      <c r="G35" s="3">
        <v>1</v>
      </c>
      <c r="H35" s="1" t="s">
        <v>17</v>
      </c>
      <c r="I35" s="1" t="s">
        <v>44</v>
      </c>
      <c r="J35" s="1" t="s">
        <v>18</v>
      </c>
      <c r="K35" s="1" t="s">
        <v>19</v>
      </c>
    </row>
    <row r="36" spans="1:11" ht="19.2" x14ac:dyDescent="0.5">
      <c r="A36" s="1" t="s">
        <v>189</v>
      </c>
      <c r="B36" s="1" t="s">
        <v>190</v>
      </c>
      <c r="C36" s="1" t="s">
        <v>191</v>
      </c>
      <c r="D36" s="1" t="s">
        <v>107</v>
      </c>
      <c r="E36" s="1" t="s">
        <v>49</v>
      </c>
      <c r="F36" s="1" t="s">
        <v>192</v>
      </c>
      <c r="G36" s="3">
        <v>1</v>
      </c>
      <c r="H36" s="1" t="s">
        <v>157</v>
      </c>
      <c r="I36" s="1" t="s">
        <v>193</v>
      </c>
      <c r="J36" s="1" t="s">
        <v>36</v>
      </c>
      <c r="K36" s="1" t="s">
        <v>19</v>
      </c>
    </row>
    <row r="37" spans="1:11" ht="19.2" x14ac:dyDescent="0.5">
      <c r="A37" s="1" t="s">
        <v>194</v>
      </c>
      <c r="B37" s="1" t="s">
        <v>195</v>
      </c>
      <c r="C37" s="1" t="s">
        <v>196</v>
      </c>
      <c r="D37" s="1" t="s">
        <v>68</v>
      </c>
      <c r="E37" s="1" t="s">
        <v>69</v>
      </c>
      <c r="F37" s="1" t="s">
        <v>70</v>
      </c>
      <c r="G37" s="3">
        <v>1</v>
      </c>
      <c r="H37" s="1" t="s">
        <v>64</v>
      </c>
      <c r="I37" s="1" t="s">
        <v>44</v>
      </c>
      <c r="J37" s="1" t="s">
        <v>18</v>
      </c>
      <c r="K37" s="1" t="s">
        <v>19</v>
      </c>
    </row>
    <row r="38" spans="1:11" ht="19.2" x14ac:dyDescent="0.5">
      <c r="A38" s="1" t="s">
        <v>197</v>
      </c>
      <c r="B38" s="1" t="s">
        <v>198</v>
      </c>
      <c r="C38" s="1" t="s">
        <v>199</v>
      </c>
      <c r="D38" s="1" t="s">
        <v>200</v>
      </c>
      <c r="E38" s="1" t="s">
        <v>92</v>
      </c>
      <c r="F38" s="1" t="s">
        <v>167</v>
      </c>
      <c r="G38" s="3">
        <v>1</v>
      </c>
      <c r="H38" s="1" t="s">
        <v>64</v>
      </c>
      <c r="I38" s="1" t="s">
        <v>44</v>
      </c>
      <c r="J38" s="1" t="s">
        <v>18</v>
      </c>
      <c r="K38" s="1" t="s">
        <v>19</v>
      </c>
    </row>
    <row r="39" spans="1:11" ht="19.2" x14ac:dyDescent="0.5">
      <c r="A39" s="1" t="s">
        <v>201</v>
      </c>
      <c r="B39" s="1" t="s">
        <v>202</v>
      </c>
      <c r="C39" s="1" t="s">
        <v>203</v>
      </c>
      <c r="D39" s="1" t="s">
        <v>97</v>
      </c>
      <c r="E39" s="1" t="s">
        <v>41</v>
      </c>
      <c r="F39" s="1" t="s">
        <v>204</v>
      </c>
      <c r="G39" s="3">
        <v>1</v>
      </c>
      <c r="H39" s="1" t="s">
        <v>17</v>
      </c>
      <c r="I39" s="1" t="s">
        <v>44</v>
      </c>
      <c r="J39" s="1" t="s">
        <v>18</v>
      </c>
      <c r="K39" s="1" t="s">
        <v>19</v>
      </c>
    </row>
    <row r="40" spans="1:11" ht="19.2" x14ac:dyDescent="0.5">
      <c r="A40" s="1" t="s">
        <v>205</v>
      </c>
      <c r="B40" s="1" t="s">
        <v>206</v>
      </c>
      <c r="C40" s="1" t="s">
        <v>207</v>
      </c>
      <c r="D40" s="1" t="s">
        <v>208</v>
      </c>
      <c r="E40" s="1" t="s">
        <v>209</v>
      </c>
      <c r="F40" s="1" t="s">
        <v>167</v>
      </c>
      <c r="G40" s="3">
        <v>1</v>
      </c>
      <c r="H40" s="1" t="s">
        <v>64</v>
      </c>
      <c r="I40" s="1" t="s">
        <v>44</v>
      </c>
      <c r="J40" s="1" t="s">
        <v>36</v>
      </c>
      <c r="K40" s="1" t="s">
        <v>19</v>
      </c>
    </row>
    <row r="41" spans="1:11" ht="19.2" x14ac:dyDescent="0.5">
      <c r="A41" s="1" t="s">
        <v>210</v>
      </c>
      <c r="B41" s="1" t="s">
        <v>211</v>
      </c>
      <c r="C41" s="1" t="s">
        <v>212</v>
      </c>
      <c r="D41" s="1" t="s">
        <v>165</v>
      </c>
      <c r="E41" s="1" t="s">
        <v>166</v>
      </c>
      <c r="F41" s="1" t="s">
        <v>213</v>
      </c>
      <c r="G41" s="3">
        <v>4</v>
      </c>
      <c r="H41" s="1" t="s">
        <v>18</v>
      </c>
      <c r="I41" s="1" t="s">
        <v>44</v>
      </c>
      <c r="J41" s="1" t="s">
        <v>18</v>
      </c>
      <c r="K41" s="1" t="s">
        <v>58</v>
      </c>
    </row>
    <row r="42" spans="1:11" ht="19.2" x14ac:dyDescent="0.5">
      <c r="A42" s="1" t="s">
        <v>214</v>
      </c>
      <c r="B42" s="1" t="s">
        <v>215</v>
      </c>
      <c r="C42" s="1" t="s">
        <v>216</v>
      </c>
      <c r="D42" s="1" t="s">
        <v>122</v>
      </c>
      <c r="E42" s="1" t="s">
        <v>34</v>
      </c>
      <c r="F42" s="1" t="s">
        <v>217</v>
      </c>
      <c r="G42" s="3">
        <v>1</v>
      </c>
      <c r="H42" s="1" t="s">
        <v>218</v>
      </c>
      <c r="I42" s="1" t="s">
        <v>44</v>
      </c>
      <c r="J42" s="1" t="s">
        <v>18</v>
      </c>
      <c r="K42" s="1" t="s">
        <v>19</v>
      </c>
    </row>
    <row r="43" spans="1:11" ht="19.2" x14ac:dyDescent="0.5">
      <c r="A43" s="1" t="s">
        <v>219</v>
      </c>
      <c r="B43" s="1" t="s">
        <v>220</v>
      </c>
      <c r="C43" s="1" t="s">
        <v>221</v>
      </c>
      <c r="D43" s="1" t="s">
        <v>222</v>
      </c>
      <c r="E43" s="1" t="s">
        <v>223</v>
      </c>
      <c r="F43" s="1" t="s">
        <v>192</v>
      </c>
      <c r="G43" s="3">
        <v>1</v>
      </c>
      <c r="H43" s="1" t="s">
        <v>157</v>
      </c>
      <c r="I43" s="1" t="s">
        <v>44</v>
      </c>
      <c r="J43" s="1" t="s">
        <v>18</v>
      </c>
      <c r="K43" s="1" t="s">
        <v>19</v>
      </c>
    </row>
    <row r="44" spans="1:11" ht="19.2" x14ac:dyDescent="0.5">
      <c r="A44" s="1" t="s">
        <v>224</v>
      </c>
      <c r="B44" s="1" t="s">
        <v>225</v>
      </c>
      <c r="C44" s="1" t="s">
        <v>226</v>
      </c>
      <c r="D44" s="1" t="s">
        <v>140</v>
      </c>
      <c r="E44" s="1" t="s">
        <v>81</v>
      </c>
      <c r="F44" s="1" t="s">
        <v>25</v>
      </c>
      <c r="G44" s="3">
        <v>1</v>
      </c>
      <c r="H44" s="1" t="s">
        <v>17</v>
      </c>
      <c r="I44" s="1" t="s">
        <v>44</v>
      </c>
      <c r="J44" s="1" t="s">
        <v>18</v>
      </c>
      <c r="K44" s="1" t="s">
        <v>19</v>
      </c>
    </row>
    <row r="45" spans="1:11" ht="19.2" x14ac:dyDescent="0.5">
      <c r="A45" s="1" t="s">
        <v>227</v>
      </c>
      <c r="B45" s="1" t="s">
        <v>228</v>
      </c>
      <c r="C45" s="1" t="s">
        <v>229</v>
      </c>
      <c r="D45" s="1" t="s">
        <v>107</v>
      </c>
      <c r="E45" s="1" t="s">
        <v>49</v>
      </c>
      <c r="F45" s="1" t="s">
        <v>63</v>
      </c>
      <c r="G45" s="3">
        <v>1</v>
      </c>
      <c r="H45" s="1" t="s">
        <v>18</v>
      </c>
      <c r="I45" s="1" t="s">
        <v>193</v>
      </c>
      <c r="J45" s="1" t="s">
        <v>18</v>
      </c>
      <c r="K45" s="1" t="s">
        <v>58</v>
      </c>
    </row>
    <row r="46" spans="1:11" ht="19.2" x14ac:dyDescent="0.5">
      <c r="A46" s="1" t="s">
        <v>230</v>
      </c>
      <c r="B46" s="1" t="s">
        <v>231</v>
      </c>
      <c r="C46" s="1" t="s">
        <v>232</v>
      </c>
      <c r="D46" s="1" t="s">
        <v>233</v>
      </c>
      <c r="E46" s="1" t="s">
        <v>41</v>
      </c>
      <c r="F46" s="1" t="s">
        <v>25</v>
      </c>
      <c r="G46" s="3">
        <v>1</v>
      </c>
      <c r="H46" s="1" t="s">
        <v>17</v>
      </c>
      <c r="I46" s="1" t="s">
        <v>18</v>
      </c>
      <c r="J46" s="1" t="s">
        <v>18</v>
      </c>
      <c r="K46" s="1" t="s">
        <v>19</v>
      </c>
    </row>
    <row r="47" spans="1:11" ht="19.2" x14ac:dyDescent="0.5">
      <c r="A47" s="1" t="s">
        <v>234</v>
      </c>
      <c r="B47" s="1" t="s">
        <v>235</v>
      </c>
      <c r="C47" s="1" t="s">
        <v>236</v>
      </c>
      <c r="D47" s="1" t="s">
        <v>237</v>
      </c>
      <c r="E47" s="1" t="s">
        <v>238</v>
      </c>
      <c r="F47" s="1" t="s">
        <v>192</v>
      </c>
      <c r="G47" s="3">
        <v>1</v>
      </c>
      <c r="H47" s="1" t="s">
        <v>157</v>
      </c>
      <c r="I47" s="1" t="s">
        <v>26</v>
      </c>
      <c r="J47" s="1" t="s">
        <v>36</v>
      </c>
      <c r="K47" s="1" t="s">
        <v>19</v>
      </c>
    </row>
    <row r="48" spans="1:11" ht="19.2" x14ac:dyDescent="0.5">
      <c r="A48" s="1" t="s">
        <v>239</v>
      </c>
      <c r="B48" s="1" t="s">
        <v>240</v>
      </c>
      <c r="C48" s="1" t="s">
        <v>241</v>
      </c>
      <c r="D48" s="1" t="s">
        <v>242</v>
      </c>
      <c r="E48" s="1" t="s">
        <v>238</v>
      </c>
      <c r="F48" s="1" t="s">
        <v>42</v>
      </c>
      <c r="G48" s="3">
        <v>1</v>
      </c>
      <c r="H48" s="1" t="s">
        <v>43</v>
      </c>
      <c r="I48" s="1" t="s">
        <v>18</v>
      </c>
      <c r="J48" s="1" t="s">
        <v>36</v>
      </c>
      <c r="K48" s="1" t="s">
        <v>19</v>
      </c>
    </row>
    <row r="49" spans="1:11" ht="19.2" x14ac:dyDescent="0.5">
      <c r="A49" s="1" t="s">
        <v>243</v>
      </c>
      <c r="B49" s="1" t="s">
        <v>244</v>
      </c>
      <c r="C49" s="1" t="s">
        <v>245</v>
      </c>
      <c r="D49" s="1" t="s">
        <v>242</v>
      </c>
      <c r="E49" s="1" t="s">
        <v>238</v>
      </c>
      <c r="F49" s="1" t="s">
        <v>246</v>
      </c>
      <c r="G49" s="3">
        <v>1</v>
      </c>
      <c r="H49" s="1" t="s">
        <v>18</v>
      </c>
      <c r="I49" s="1" t="s">
        <v>26</v>
      </c>
      <c r="J49" s="1" t="s">
        <v>36</v>
      </c>
      <c r="K49" s="1" t="s">
        <v>58</v>
      </c>
    </row>
    <row r="50" spans="1:11" ht="19.2" x14ac:dyDescent="0.5">
      <c r="A50" s="1" t="s">
        <v>247</v>
      </c>
      <c r="B50" s="1" t="s">
        <v>248</v>
      </c>
      <c r="C50" s="1" t="s">
        <v>249</v>
      </c>
      <c r="D50" s="1" t="s">
        <v>250</v>
      </c>
      <c r="E50" s="1" t="s">
        <v>251</v>
      </c>
      <c r="F50" s="1" t="s">
        <v>76</v>
      </c>
      <c r="G50" s="3">
        <v>1</v>
      </c>
      <c r="H50" s="1" t="s">
        <v>43</v>
      </c>
      <c r="I50" s="1" t="s">
        <v>18</v>
      </c>
      <c r="J50" s="1" t="s">
        <v>36</v>
      </c>
      <c r="K50" s="1" t="s">
        <v>19</v>
      </c>
    </row>
    <row r="51" spans="1:11" ht="19.2" x14ac:dyDescent="0.5">
      <c r="A51" s="1" t="s">
        <v>252</v>
      </c>
      <c r="B51" s="1" t="s">
        <v>253</v>
      </c>
      <c r="C51" s="1" t="s">
        <v>254</v>
      </c>
      <c r="D51" s="1" t="s">
        <v>122</v>
      </c>
      <c r="E51" s="1" t="s">
        <v>34</v>
      </c>
      <c r="F51" s="1" t="s">
        <v>57</v>
      </c>
      <c r="G51" s="3">
        <v>1</v>
      </c>
      <c r="H51" s="1" t="s">
        <v>113</v>
      </c>
      <c r="I51" s="1" t="s">
        <v>44</v>
      </c>
      <c r="J51" s="1" t="s">
        <v>18</v>
      </c>
      <c r="K51" s="1" t="s">
        <v>19</v>
      </c>
    </row>
    <row r="52" spans="1:11" ht="19.2" x14ac:dyDescent="0.5">
      <c r="A52" s="1" t="s">
        <v>255</v>
      </c>
      <c r="B52" s="1" t="s">
        <v>256</v>
      </c>
      <c r="C52" s="1" t="s">
        <v>257</v>
      </c>
      <c r="D52" s="1" t="s">
        <v>258</v>
      </c>
      <c r="E52" s="1" t="s">
        <v>92</v>
      </c>
      <c r="F52" s="1" t="s">
        <v>259</v>
      </c>
      <c r="G52" s="3">
        <v>1</v>
      </c>
      <c r="H52" s="1" t="s">
        <v>17</v>
      </c>
      <c r="I52" s="1" t="s">
        <v>44</v>
      </c>
      <c r="J52" s="1" t="s">
        <v>36</v>
      </c>
      <c r="K52" s="1" t="s">
        <v>19</v>
      </c>
    </row>
    <row r="53" spans="1:11" ht="19.2" x14ac:dyDescent="0.5">
      <c r="A53" s="1" t="s">
        <v>260</v>
      </c>
      <c r="B53" s="1" t="s">
        <v>261</v>
      </c>
      <c r="C53" s="1" t="s">
        <v>262</v>
      </c>
      <c r="D53" s="1" t="s">
        <v>40</v>
      </c>
      <c r="E53" s="1" t="s">
        <v>41</v>
      </c>
      <c r="F53" s="1" t="s">
        <v>263</v>
      </c>
      <c r="G53" s="3">
        <v>1</v>
      </c>
      <c r="H53" s="1" t="s">
        <v>64</v>
      </c>
      <c r="I53" s="1" t="s">
        <v>18</v>
      </c>
      <c r="J53" s="1" t="s">
        <v>18</v>
      </c>
      <c r="K53" s="1" t="s">
        <v>19</v>
      </c>
    </row>
    <row r="54" spans="1:11" ht="19.2" x14ac:dyDescent="0.5">
      <c r="A54" s="1" t="s">
        <v>264</v>
      </c>
      <c r="B54" s="1" t="s">
        <v>265</v>
      </c>
      <c r="C54" s="1" t="s">
        <v>266</v>
      </c>
      <c r="D54" s="1" t="s">
        <v>267</v>
      </c>
      <c r="E54" s="1" t="s">
        <v>34</v>
      </c>
      <c r="F54" s="1" t="s">
        <v>268</v>
      </c>
      <c r="G54" s="3">
        <v>1</v>
      </c>
      <c r="H54" s="1" t="s">
        <v>269</v>
      </c>
      <c r="I54" s="1" t="s">
        <v>18</v>
      </c>
      <c r="J54" s="1" t="s">
        <v>36</v>
      </c>
      <c r="K54" s="1" t="s">
        <v>19</v>
      </c>
    </row>
    <row r="55" spans="1:11" ht="19.2" x14ac:dyDescent="0.5">
      <c r="A55" s="1" t="s">
        <v>270</v>
      </c>
      <c r="B55" s="1" t="s">
        <v>271</v>
      </c>
      <c r="C55" s="1" t="s">
        <v>272</v>
      </c>
      <c r="D55" s="1" t="s">
        <v>40</v>
      </c>
      <c r="E55" s="1" t="s">
        <v>41</v>
      </c>
      <c r="F55" s="1" t="s">
        <v>25</v>
      </c>
      <c r="G55" s="3">
        <v>1</v>
      </c>
      <c r="H55" s="1" t="s">
        <v>17</v>
      </c>
      <c r="I55" s="1" t="s">
        <v>44</v>
      </c>
      <c r="J55" s="1" t="s">
        <v>36</v>
      </c>
      <c r="K55" s="1" t="s">
        <v>19</v>
      </c>
    </row>
    <row r="56" spans="1:11" ht="19.2" x14ac:dyDescent="0.5">
      <c r="A56" s="1" t="s">
        <v>273</v>
      </c>
      <c r="B56" s="1" t="s">
        <v>274</v>
      </c>
      <c r="C56" s="1" t="s">
        <v>275</v>
      </c>
      <c r="D56" s="1" t="s">
        <v>107</v>
      </c>
      <c r="E56" s="1" t="s">
        <v>49</v>
      </c>
      <c r="F56" s="1" t="s">
        <v>276</v>
      </c>
      <c r="G56" s="3">
        <v>1</v>
      </c>
      <c r="H56" s="1" t="s">
        <v>218</v>
      </c>
      <c r="I56" s="1" t="s">
        <v>193</v>
      </c>
      <c r="J56" s="1" t="s">
        <v>18</v>
      </c>
      <c r="K56" s="1" t="s">
        <v>19</v>
      </c>
    </row>
    <row r="57" spans="1:11" ht="19.2" x14ac:dyDescent="0.5">
      <c r="A57" s="1" t="s">
        <v>277</v>
      </c>
      <c r="B57" s="1" t="s">
        <v>278</v>
      </c>
      <c r="C57" s="1" t="s">
        <v>279</v>
      </c>
      <c r="D57" s="1" t="s">
        <v>107</v>
      </c>
      <c r="E57" s="1" t="s">
        <v>49</v>
      </c>
      <c r="F57" s="1" t="s">
        <v>167</v>
      </c>
      <c r="G57" s="3">
        <v>1</v>
      </c>
      <c r="H57" s="1" t="s">
        <v>64</v>
      </c>
      <c r="I57" s="1" t="s">
        <v>193</v>
      </c>
      <c r="J57" s="1" t="s">
        <v>18</v>
      </c>
      <c r="K57" s="1" t="s">
        <v>19</v>
      </c>
    </row>
    <row r="58" spans="1:11" ht="19.2" x14ac:dyDescent="0.5">
      <c r="A58" s="1" t="s">
        <v>280</v>
      </c>
      <c r="B58" s="1" t="s">
        <v>281</v>
      </c>
      <c r="C58" s="1" t="s">
        <v>282</v>
      </c>
      <c r="D58" s="1" t="s">
        <v>283</v>
      </c>
      <c r="E58" s="1" t="s">
        <v>41</v>
      </c>
      <c r="F58" s="1" t="s">
        <v>284</v>
      </c>
      <c r="G58" s="3">
        <v>1</v>
      </c>
      <c r="H58" s="1" t="s">
        <v>269</v>
      </c>
      <c r="I58" s="1" t="s">
        <v>18</v>
      </c>
      <c r="J58" s="1" t="s">
        <v>18</v>
      </c>
      <c r="K58" s="1" t="s">
        <v>19</v>
      </c>
    </row>
    <row r="59" spans="1:11" ht="19.2" x14ac:dyDescent="0.5">
      <c r="A59" s="1" t="s">
        <v>285</v>
      </c>
      <c r="B59" s="1" t="s">
        <v>286</v>
      </c>
      <c r="C59" s="1" t="s">
        <v>287</v>
      </c>
      <c r="D59" s="1" t="s">
        <v>40</v>
      </c>
      <c r="E59" s="1" t="s">
        <v>41</v>
      </c>
      <c r="F59" s="1" t="s">
        <v>167</v>
      </c>
      <c r="G59" s="3">
        <v>1</v>
      </c>
      <c r="H59" s="1" t="s">
        <v>64</v>
      </c>
      <c r="I59" s="1" t="s">
        <v>44</v>
      </c>
      <c r="J59" s="1" t="s">
        <v>18</v>
      </c>
      <c r="K59" s="1" t="s">
        <v>19</v>
      </c>
    </row>
    <row r="60" spans="1:11" ht="19.2" x14ac:dyDescent="0.5">
      <c r="A60" s="1" t="s">
        <v>288</v>
      </c>
      <c r="B60" s="1" t="s">
        <v>289</v>
      </c>
      <c r="C60" s="1" t="s">
        <v>290</v>
      </c>
      <c r="D60" s="1" t="s">
        <v>291</v>
      </c>
      <c r="E60" s="1" t="s">
        <v>223</v>
      </c>
      <c r="F60" s="1" t="s">
        <v>292</v>
      </c>
      <c r="G60" s="3">
        <v>1</v>
      </c>
      <c r="H60" s="1" t="s">
        <v>293</v>
      </c>
      <c r="I60" s="1" t="s">
        <v>294</v>
      </c>
      <c r="J60" s="1" t="s">
        <v>36</v>
      </c>
      <c r="K60" s="1" t="s">
        <v>19</v>
      </c>
    </row>
    <row r="61" spans="1:11" ht="19.2" x14ac:dyDescent="0.5">
      <c r="A61" s="1" t="s">
        <v>295</v>
      </c>
      <c r="B61" s="1" t="s">
        <v>296</v>
      </c>
      <c r="C61" s="1" t="s">
        <v>297</v>
      </c>
      <c r="D61" s="1" t="s">
        <v>298</v>
      </c>
      <c r="E61" s="1" t="s">
        <v>41</v>
      </c>
      <c r="F61" s="1" t="s">
        <v>284</v>
      </c>
      <c r="G61" s="3">
        <v>1</v>
      </c>
      <c r="H61" s="1" t="s">
        <v>269</v>
      </c>
      <c r="I61" s="1" t="s">
        <v>18</v>
      </c>
      <c r="J61" s="1" t="s">
        <v>18</v>
      </c>
      <c r="K61" s="1" t="s">
        <v>19</v>
      </c>
    </row>
    <row r="62" spans="1:11" ht="19.2" x14ac:dyDescent="0.5">
      <c r="A62" s="1" t="s">
        <v>299</v>
      </c>
      <c r="B62" s="1" t="s">
        <v>300</v>
      </c>
      <c r="C62" s="1" t="s">
        <v>301</v>
      </c>
      <c r="D62" s="1" t="s">
        <v>302</v>
      </c>
      <c r="E62" s="1" t="s">
        <v>92</v>
      </c>
      <c r="F62" s="1" t="s">
        <v>303</v>
      </c>
      <c r="G62" s="3">
        <v>1</v>
      </c>
      <c r="H62" s="1" t="s">
        <v>269</v>
      </c>
      <c r="I62" s="1" t="s">
        <v>18</v>
      </c>
      <c r="J62" s="1" t="s">
        <v>18</v>
      </c>
      <c r="K62" s="1" t="s">
        <v>19</v>
      </c>
    </row>
    <row r="63" spans="1:11" ht="19.2" x14ac:dyDescent="0.5">
      <c r="A63" s="1" t="s">
        <v>304</v>
      </c>
      <c r="B63" s="1" t="s">
        <v>305</v>
      </c>
      <c r="C63" s="1" t="s">
        <v>306</v>
      </c>
      <c r="D63" s="1" t="s">
        <v>307</v>
      </c>
      <c r="E63" s="1" t="s">
        <v>308</v>
      </c>
      <c r="F63" s="1" t="s">
        <v>167</v>
      </c>
      <c r="G63" s="3">
        <v>1</v>
      </c>
      <c r="H63" s="1" t="s">
        <v>64</v>
      </c>
      <c r="I63" s="1" t="s">
        <v>44</v>
      </c>
      <c r="J63" s="1" t="s">
        <v>18</v>
      </c>
      <c r="K63" s="1" t="s">
        <v>19</v>
      </c>
    </row>
    <row r="64" spans="1:11" ht="19.2" x14ac:dyDescent="0.5">
      <c r="A64" s="1" t="s">
        <v>309</v>
      </c>
      <c r="B64" s="1" t="s">
        <v>310</v>
      </c>
      <c r="C64" s="1" t="s">
        <v>311</v>
      </c>
      <c r="D64" s="1" t="s">
        <v>40</v>
      </c>
      <c r="E64" s="1" t="s">
        <v>41</v>
      </c>
      <c r="F64" s="1" t="s">
        <v>312</v>
      </c>
      <c r="G64" s="3">
        <v>1</v>
      </c>
      <c r="H64" s="1" t="s">
        <v>64</v>
      </c>
      <c r="I64" s="1" t="s">
        <v>44</v>
      </c>
      <c r="J64" s="1" t="s">
        <v>18</v>
      </c>
      <c r="K64" s="1" t="s">
        <v>19</v>
      </c>
    </row>
    <row r="65" spans="1:11" ht="19.2" x14ac:dyDescent="0.5">
      <c r="A65" s="1" t="s">
        <v>313</v>
      </c>
      <c r="B65" s="1" t="s">
        <v>314</v>
      </c>
      <c r="C65" s="1" t="s">
        <v>315</v>
      </c>
      <c r="D65" s="1" t="s">
        <v>316</v>
      </c>
      <c r="E65" s="1" t="s">
        <v>75</v>
      </c>
      <c r="F65" s="1" t="s">
        <v>147</v>
      </c>
      <c r="G65" s="3">
        <v>1</v>
      </c>
      <c r="H65" s="1" t="s">
        <v>317</v>
      </c>
      <c r="I65" s="1" t="s">
        <v>18</v>
      </c>
      <c r="J65" s="1" t="s">
        <v>18</v>
      </c>
      <c r="K65" s="1" t="s">
        <v>19</v>
      </c>
    </row>
    <row r="66" spans="1:11" ht="19.2" x14ac:dyDescent="0.5">
      <c r="A66" s="1" t="s">
        <v>318</v>
      </c>
      <c r="B66" s="1" t="s">
        <v>319</v>
      </c>
      <c r="C66" s="1" t="s">
        <v>320</v>
      </c>
      <c r="D66" s="1" t="s">
        <v>140</v>
      </c>
      <c r="E66" s="1" t="s">
        <v>81</v>
      </c>
      <c r="F66" s="1" t="s">
        <v>25</v>
      </c>
      <c r="G66" s="3">
        <v>1</v>
      </c>
      <c r="H66" s="1" t="s">
        <v>18</v>
      </c>
      <c r="I66" s="1" t="s">
        <v>44</v>
      </c>
      <c r="J66" s="1" t="s">
        <v>18</v>
      </c>
      <c r="K66" s="1" t="s">
        <v>19</v>
      </c>
    </row>
    <row r="67" spans="1:11" ht="19.2" x14ac:dyDescent="0.5">
      <c r="A67" s="1" t="s">
        <v>321</v>
      </c>
      <c r="B67" s="1" t="s">
        <v>322</v>
      </c>
      <c r="C67" s="1" t="s">
        <v>323</v>
      </c>
      <c r="D67" s="1" t="s">
        <v>62</v>
      </c>
      <c r="E67" s="1" t="s">
        <v>56</v>
      </c>
      <c r="F67" s="1" t="s">
        <v>25</v>
      </c>
      <c r="G67" s="3">
        <v>1</v>
      </c>
      <c r="H67" s="1" t="s">
        <v>17</v>
      </c>
      <c r="I67" s="1" t="s">
        <v>44</v>
      </c>
      <c r="J67" s="1" t="s">
        <v>18</v>
      </c>
      <c r="K67" s="1" t="s">
        <v>19</v>
      </c>
    </row>
    <row r="68" spans="1:11" ht="19.2" x14ac:dyDescent="0.5">
      <c r="A68" s="1" t="s">
        <v>324</v>
      </c>
      <c r="B68" s="1" t="s">
        <v>325</v>
      </c>
      <c r="C68" s="1" t="s">
        <v>126</v>
      </c>
      <c r="D68" s="1" t="s">
        <v>40</v>
      </c>
      <c r="E68" s="1" t="s">
        <v>41</v>
      </c>
      <c r="F68" s="1" t="s">
        <v>326</v>
      </c>
      <c r="G68" s="3">
        <v>1</v>
      </c>
      <c r="H68" s="1" t="s">
        <v>64</v>
      </c>
      <c r="I68" s="1" t="s">
        <v>44</v>
      </c>
      <c r="J68" s="1" t="s">
        <v>36</v>
      </c>
      <c r="K68" s="1" t="s">
        <v>19</v>
      </c>
    </row>
    <row r="69" spans="1:11" ht="19.2" x14ac:dyDescent="0.5">
      <c r="A69" s="1" t="s">
        <v>327</v>
      </c>
      <c r="B69" s="1" t="s">
        <v>328</v>
      </c>
      <c r="C69" s="1" t="s">
        <v>329</v>
      </c>
      <c r="D69" s="1" t="s">
        <v>330</v>
      </c>
      <c r="E69" s="1" t="s">
        <v>331</v>
      </c>
      <c r="F69" s="1" t="s">
        <v>25</v>
      </c>
      <c r="G69" s="3">
        <v>1</v>
      </c>
      <c r="H69" s="1" t="s">
        <v>17</v>
      </c>
      <c r="I69" s="1" t="s">
        <v>44</v>
      </c>
      <c r="J69" s="1" t="s">
        <v>18</v>
      </c>
      <c r="K69" s="1" t="s">
        <v>19</v>
      </c>
    </row>
    <row r="70" spans="1:11" ht="19.2" x14ac:dyDescent="0.5">
      <c r="A70" s="1" t="s">
        <v>332</v>
      </c>
      <c r="B70" s="1" t="s">
        <v>333</v>
      </c>
      <c r="C70" s="1" t="s">
        <v>334</v>
      </c>
      <c r="D70" s="1" t="s">
        <v>335</v>
      </c>
      <c r="E70" s="1" t="s">
        <v>92</v>
      </c>
      <c r="F70" s="1" t="s">
        <v>336</v>
      </c>
      <c r="G70" s="3">
        <v>1</v>
      </c>
      <c r="H70" s="1" t="s">
        <v>17</v>
      </c>
      <c r="I70" s="1" t="s">
        <v>18</v>
      </c>
      <c r="J70" s="1" t="s">
        <v>18</v>
      </c>
      <c r="K70" s="1" t="s">
        <v>19</v>
      </c>
    </row>
    <row r="71" spans="1:11" ht="19.2" x14ac:dyDescent="0.5">
      <c r="A71" s="1" t="s">
        <v>337</v>
      </c>
      <c r="B71" s="1" t="s">
        <v>338</v>
      </c>
      <c r="C71" s="1" t="s">
        <v>339</v>
      </c>
      <c r="D71" s="1" t="s">
        <v>340</v>
      </c>
      <c r="E71" s="1" t="s">
        <v>49</v>
      </c>
      <c r="F71" s="1" t="s">
        <v>25</v>
      </c>
      <c r="G71" s="3">
        <v>1</v>
      </c>
      <c r="H71" s="1" t="s">
        <v>17</v>
      </c>
      <c r="I71" s="1" t="s">
        <v>193</v>
      </c>
      <c r="J71" s="1" t="s">
        <v>18</v>
      </c>
      <c r="K71" s="1" t="s">
        <v>19</v>
      </c>
    </row>
    <row r="72" spans="1:11" ht="19.2" x14ac:dyDescent="0.5">
      <c r="A72" s="1" t="s">
        <v>341</v>
      </c>
      <c r="B72" s="1" t="s">
        <v>342</v>
      </c>
      <c r="C72" s="1" t="s">
        <v>180</v>
      </c>
      <c r="D72" s="1" t="s">
        <v>181</v>
      </c>
      <c r="E72" s="1" t="s">
        <v>75</v>
      </c>
      <c r="F72" s="1" t="s">
        <v>167</v>
      </c>
      <c r="G72" s="3">
        <v>1</v>
      </c>
      <c r="H72" s="1" t="s">
        <v>64</v>
      </c>
      <c r="I72" s="1" t="s">
        <v>26</v>
      </c>
      <c r="J72" s="1" t="s">
        <v>18</v>
      </c>
      <c r="K72" s="1" t="s">
        <v>19</v>
      </c>
    </row>
    <row r="73" spans="1:11" ht="19.2" x14ac:dyDescent="0.5">
      <c r="A73" s="1" t="s">
        <v>343</v>
      </c>
      <c r="B73" s="1" t="s">
        <v>344</v>
      </c>
      <c r="C73" s="1" t="s">
        <v>345</v>
      </c>
      <c r="D73" s="1" t="s">
        <v>107</v>
      </c>
      <c r="E73" s="1" t="s">
        <v>49</v>
      </c>
      <c r="F73" s="1" t="s">
        <v>346</v>
      </c>
      <c r="G73" s="3">
        <v>1</v>
      </c>
      <c r="H73" s="1" t="s">
        <v>157</v>
      </c>
      <c r="I73" s="1" t="s">
        <v>18</v>
      </c>
      <c r="J73" s="1" t="s">
        <v>18</v>
      </c>
      <c r="K73" s="1" t="s">
        <v>19</v>
      </c>
    </row>
    <row r="74" spans="1:11" ht="19.2" x14ac:dyDescent="0.5">
      <c r="A74" s="1" t="s">
        <v>347</v>
      </c>
      <c r="B74" s="1" t="s">
        <v>348</v>
      </c>
      <c r="C74" s="1" t="s">
        <v>349</v>
      </c>
      <c r="D74" s="1" t="s">
        <v>350</v>
      </c>
      <c r="E74" s="1" t="s">
        <v>166</v>
      </c>
      <c r="F74" s="1" t="s">
        <v>351</v>
      </c>
      <c r="G74" s="3">
        <v>1</v>
      </c>
      <c r="H74" s="1" t="s">
        <v>317</v>
      </c>
      <c r="I74" s="1" t="s">
        <v>18</v>
      </c>
      <c r="J74" s="1" t="s">
        <v>18</v>
      </c>
      <c r="K74" s="1" t="s">
        <v>19</v>
      </c>
    </row>
    <row r="75" spans="1:11" ht="19.2" x14ac:dyDescent="0.5">
      <c r="A75" s="1" t="s">
        <v>352</v>
      </c>
      <c r="B75" s="1" t="s">
        <v>353</v>
      </c>
      <c r="C75" s="1" t="s">
        <v>354</v>
      </c>
      <c r="D75" s="1" t="s">
        <v>355</v>
      </c>
      <c r="E75" s="1" t="s">
        <v>92</v>
      </c>
      <c r="F75" s="1" t="s">
        <v>356</v>
      </c>
      <c r="G75" s="3">
        <v>1</v>
      </c>
      <c r="H75" s="1" t="s">
        <v>218</v>
      </c>
      <c r="I75" s="1" t="s">
        <v>18</v>
      </c>
      <c r="J75" s="1" t="s">
        <v>36</v>
      </c>
      <c r="K75" s="1" t="s">
        <v>19</v>
      </c>
    </row>
    <row r="76" spans="1:11" ht="19.2" x14ac:dyDescent="0.5">
      <c r="A76" s="1" t="s">
        <v>357</v>
      </c>
      <c r="B76" s="1" t="s">
        <v>358</v>
      </c>
      <c r="C76" s="1" t="s">
        <v>359</v>
      </c>
      <c r="D76" s="1" t="s">
        <v>360</v>
      </c>
      <c r="E76" s="1" t="s">
        <v>361</v>
      </c>
      <c r="F76" s="1" t="s">
        <v>292</v>
      </c>
      <c r="G76" s="3">
        <v>1</v>
      </c>
      <c r="H76" s="1" t="s">
        <v>293</v>
      </c>
      <c r="I76" s="1" t="s">
        <v>362</v>
      </c>
      <c r="J76" s="1" t="s">
        <v>18</v>
      </c>
      <c r="K76" s="1" t="s">
        <v>19</v>
      </c>
    </row>
    <row r="77" spans="1:11" ht="19.2" x14ac:dyDescent="0.5">
      <c r="A77" s="1" t="s">
        <v>363</v>
      </c>
      <c r="B77" s="1" t="s">
        <v>364</v>
      </c>
      <c r="C77" s="1" t="s">
        <v>365</v>
      </c>
      <c r="D77" s="1" t="s">
        <v>366</v>
      </c>
      <c r="E77" s="1" t="s">
        <v>92</v>
      </c>
      <c r="F77" s="1" t="s">
        <v>367</v>
      </c>
      <c r="G77" s="3">
        <v>1</v>
      </c>
      <c r="H77" s="1" t="s">
        <v>17</v>
      </c>
      <c r="I77" s="1" t="s">
        <v>44</v>
      </c>
      <c r="J77" s="1" t="s">
        <v>18</v>
      </c>
      <c r="K77" s="1" t="s">
        <v>19</v>
      </c>
    </row>
    <row r="78" spans="1:11" ht="19.2" x14ac:dyDescent="0.5">
      <c r="A78" s="1" t="s">
        <v>368</v>
      </c>
      <c r="B78" s="1" t="s">
        <v>369</v>
      </c>
      <c r="C78" s="1" t="s">
        <v>323</v>
      </c>
      <c r="D78" s="1" t="s">
        <v>122</v>
      </c>
      <c r="E78" s="1" t="s">
        <v>34</v>
      </c>
      <c r="F78" s="1" t="s">
        <v>16</v>
      </c>
      <c r="G78" s="3">
        <v>1</v>
      </c>
      <c r="H78" s="1" t="s">
        <v>317</v>
      </c>
      <c r="I78" s="1" t="s">
        <v>18</v>
      </c>
      <c r="J78" s="1" t="s">
        <v>36</v>
      </c>
      <c r="K78" s="1" t="s">
        <v>19</v>
      </c>
    </row>
    <row r="79" spans="1:11" ht="19.2" x14ac:dyDescent="0.5">
      <c r="A79" s="1" t="s">
        <v>370</v>
      </c>
      <c r="B79" s="1" t="s">
        <v>371</v>
      </c>
      <c r="C79" s="1" t="s">
        <v>372</v>
      </c>
      <c r="D79" s="1" t="s">
        <v>373</v>
      </c>
      <c r="E79" s="1" t="s">
        <v>251</v>
      </c>
      <c r="F79" s="1" t="s">
        <v>192</v>
      </c>
      <c r="G79" s="3">
        <v>1</v>
      </c>
      <c r="H79" s="1" t="s">
        <v>157</v>
      </c>
      <c r="I79" s="1" t="s">
        <v>44</v>
      </c>
      <c r="J79" s="1" t="s">
        <v>36</v>
      </c>
      <c r="K79" s="1" t="s">
        <v>19</v>
      </c>
    </row>
    <row r="80" spans="1:11" ht="19.2" x14ac:dyDescent="0.5">
      <c r="A80" s="1" t="s">
        <v>374</v>
      </c>
      <c r="B80" s="1" t="s">
        <v>375</v>
      </c>
      <c r="C80" s="1" t="s">
        <v>376</v>
      </c>
      <c r="D80" s="1" t="s">
        <v>377</v>
      </c>
      <c r="E80" s="1" t="s">
        <v>75</v>
      </c>
      <c r="F80" s="1" t="s">
        <v>25</v>
      </c>
      <c r="G80" s="3">
        <v>1</v>
      </c>
      <c r="H80" s="1" t="s">
        <v>17</v>
      </c>
      <c r="I80" s="1" t="s">
        <v>26</v>
      </c>
      <c r="J80" s="1" t="s">
        <v>18</v>
      </c>
      <c r="K80" s="1" t="s">
        <v>19</v>
      </c>
    </row>
    <row r="81" spans="1:11" ht="19.2" x14ac:dyDescent="0.5">
      <c r="A81" s="1" t="s">
        <v>378</v>
      </c>
      <c r="B81" s="1" t="s">
        <v>379</v>
      </c>
      <c r="C81" s="1" t="s">
        <v>380</v>
      </c>
      <c r="D81" s="1" t="s">
        <v>68</v>
      </c>
      <c r="E81" s="1" t="s">
        <v>69</v>
      </c>
      <c r="F81" s="1" t="s">
        <v>381</v>
      </c>
      <c r="G81" s="3">
        <v>1</v>
      </c>
      <c r="H81" s="1" t="s">
        <v>218</v>
      </c>
      <c r="I81" s="1" t="s">
        <v>44</v>
      </c>
      <c r="J81" s="1" t="s">
        <v>18</v>
      </c>
      <c r="K81" s="1" t="s">
        <v>19</v>
      </c>
    </row>
    <row r="82" spans="1:11" ht="19.2" x14ac:dyDescent="0.5">
      <c r="A82" s="1" t="s">
        <v>382</v>
      </c>
      <c r="B82" s="1" t="s">
        <v>383</v>
      </c>
      <c r="C82" s="1" t="s">
        <v>384</v>
      </c>
      <c r="D82" s="1" t="s">
        <v>122</v>
      </c>
      <c r="E82" s="1" t="s">
        <v>34</v>
      </c>
      <c r="F82" s="1" t="s">
        <v>213</v>
      </c>
      <c r="G82" s="3">
        <v>1</v>
      </c>
      <c r="H82" s="1" t="s">
        <v>64</v>
      </c>
      <c r="I82" s="1" t="s">
        <v>44</v>
      </c>
      <c r="J82" s="1" t="s">
        <v>18</v>
      </c>
      <c r="K82" s="1" t="s">
        <v>19</v>
      </c>
    </row>
    <row r="83" spans="1:11" ht="19.2" x14ac:dyDescent="0.5">
      <c r="A83" s="1" t="s">
        <v>385</v>
      </c>
      <c r="B83" s="1" t="s">
        <v>386</v>
      </c>
      <c r="C83" s="1" t="s">
        <v>387</v>
      </c>
      <c r="D83" s="1" t="s">
        <v>107</v>
      </c>
      <c r="E83" s="1" t="s">
        <v>49</v>
      </c>
      <c r="F83" s="1" t="s">
        <v>388</v>
      </c>
      <c r="G83" s="3">
        <v>1</v>
      </c>
      <c r="H83" s="1" t="s">
        <v>64</v>
      </c>
      <c r="I83" s="1" t="s">
        <v>193</v>
      </c>
      <c r="J83" s="1" t="s">
        <v>18</v>
      </c>
      <c r="K83" s="1" t="s">
        <v>19</v>
      </c>
    </row>
    <row r="84" spans="1:11" ht="19.2" x14ac:dyDescent="0.5">
      <c r="A84" s="1" t="s">
        <v>389</v>
      </c>
      <c r="B84" s="1" t="s">
        <v>390</v>
      </c>
      <c r="C84" s="1" t="s">
        <v>287</v>
      </c>
      <c r="D84" s="1" t="s">
        <v>40</v>
      </c>
      <c r="E84" s="1" t="s">
        <v>41</v>
      </c>
      <c r="F84" s="1" t="s">
        <v>182</v>
      </c>
      <c r="G84" s="3">
        <v>1</v>
      </c>
      <c r="H84" s="1" t="s">
        <v>64</v>
      </c>
      <c r="I84" s="1" t="s">
        <v>44</v>
      </c>
      <c r="J84" s="1" t="s">
        <v>18</v>
      </c>
      <c r="K84" s="1" t="s">
        <v>19</v>
      </c>
    </row>
    <row r="85" spans="1:11" ht="19.2" x14ac:dyDescent="0.5">
      <c r="A85" s="1" t="s">
        <v>391</v>
      </c>
      <c r="B85" s="1" t="s">
        <v>392</v>
      </c>
      <c r="C85" s="1" t="s">
        <v>393</v>
      </c>
      <c r="D85" s="1" t="s">
        <v>68</v>
      </c>
      <c r="E85" s="1" t="s">
        <v>69</v>
      </c>
      <c r="F85" s="1" t="s">
        <v>394</v>
      </c>
      <c r="G85" s="3">
        <v>1</v>
      </c>
      <c r="H85" s="1" t="s">
        <v>218</v>
      </c>
      <c r="I85" s="1" t="s">
        <v>82</v>
      </c>
      <c r="J85" s="1" t="s">
        <v>18</v>
      </c>
      <c r="K85" s="1" t="s">
        <v>19</v>
      </c>
    </row>
    <row r="86" spans="1:11" ht="19.2" x14ac:dyDescent="0.5">
      <c r="A86" s="1" t="s">
        <v>395</v>
      </c>
      <c r="B86" s="1" t="s">
        <v>396</v>
      </c>
      <c r="C86" s="1" t="s">
        <v>117</v>
      </c>
      <c r="D86" s="1" t="s">
        <v>40</v>
      </c>
      <c r="E86" s="1" t="s">
        <v>41</v>
      </c>
      <c r="F86" s="1" t="s">
        <v>118</v>
      </c>
      <c r="G86" s="3">
        <v>1</v>
      </c>
      <c r="H86" s="1" t="s">
        <v>17</v>
      </c>
      <c r="I86" s="1" t="s">
        <v>44</v>
      </c>
      <c r="J86" s="1" t="s">
        <v>18</v>
      </c>
      <c r="K86" s="1" t="s">
        <v>19</v>
      </c>
    </row>
    <row r="87" spans="1:11" ht="19.2" x14ac:dyDescent="0.5">
      <c r="A87" s="1" t="s">
        <v>397</v>
      </c>
      <c r="B87" s="1" t="s">
        <v>398</v>
      </c>
      <c r="C87" s="1" t="s">
        <v>399</v>
      </c>
      <c r="D87" s="1" t="s">
        <v>366</v>
      </c>
      <c r="E87" s="1" t="s">
        <v>92</v>
      </c>
      <c r="F87" s="1" t="s">
        <v>400</v>
      </c>
      <c r="G87" s="3">
        <v>1</v>
      </c>
      <c r="H87" s="1" t="s">
        <v>157</v>
      </c>
      <c r="I87" s="1" t="s">
        <v>114</v>
      </c>
      <c r="J87" s="1" t="s">
        <v>36</v>
      </c>
      <c r="K87" s="1" t="s">
        <v>19</v>
      </c>
    </row>
    <row r="88" spans="1:11" ht="19.2" x14ac:dyDescent="0.5">
      <c r="A88" s="1" t="s">
        <v>401</v>
      </c>
      <c r="B88" s="1" t="s">
        <v>402</v>
      </c>
      <c r="C88" s="1" t="s">
        <v>403</v>
      </c>
      <c r="D88" s="1" t="s">
        <v>233</v>
      </c>
      <c r="E88" s="1" t="s">
        <v>41</v>
      </c>
      <c r="F88" s="1" t="s">
        <v>25</v>
      </c>
      <c r="G88" s="3">
        <v>2</v>
      </c>
      <c r="H88" s="1" t="s">
        <v>404</v>
      </c>
      <c r="I88" s="1" t="s">
        <v>44</v>
      </c>
      <c r="J88" s="1" t="s">
        <v>18</v>
      </c>
      <c r="K88" s="1" t="s">
        <v>19</v>
      </c>
    </row>
    <row r="89" spans="1:11" ht="19.2" x14ac:dyDescent="0.5">
      <c r="A89" s="1" t="s">
        <v>405</v>
      </c>
      <c r="B89" s="1" t="s">
        <v>406</v>
      </c>
      <c r="C89" s="1" t="s">
        <v>320</v>
      </c>
      <c r="D89" s="1" t="s">
        <v>407</v>
      </c>
      <c r="E89" s="1" t="s">
        <v>56</v>
      </c>
      <c r="F89" s="1" t="s">
        <v>346</v>
      </c>
      <c r="G89" s="3">
        <v>1</v>
      </c>
      <c r="H89" s="1" t="s">
        <v>18</v>
      </c>
      <c r="I89" s="1" t="s">
        <v>44</v>
      </c>
      <c r="J89" s="1" t="s">
        <v>18</v>
      </c>
      <c r="K89" s="1" t="s">
        <v>19</v>
      </c>
    </row>
    <row r="90" spans="1:11" ht="19.2" x14ac:dyDescent="0.5">
      <c r="A90" s="1" t="s">
        <v>408</v>
      </c>
      <c r="B90" s="1" t="s">
        <v>409</v>
      </c>
      <c r="C90" s="1" t="s">
        <v>410</v>
      </c>
      <c r="D90" s="1" t="s">
        <v>411</v>
      </c>
      <c r="E90" s="1" t="s">
        <v>251</v>
      </c>
      <c r="F90" s="1" t="s">
        <v>63</v>
      </c>
      <c r="G90" s="3">
        <v>1</v>
      </c>
      <c r="H90" s="1" t="s">
        <v>64</v>
      </c>
      <c r="I90" s="1" t="s">
        <v>362</v>
      </c>
      <c r="J90" s="1" t="s">
        <v>18</v>
      </c>
      <c r="K90" s="1" t="s">
        <v>19</v>
      </c>
    </row>
    <row r="91" spans="1:11" ht="19.2" x14ac:dyDescent="0.5">
      <c r="A91" s="1" t="s">
        <v>412</v>
      </c>
      <c r="B91" s="1" t="s">
        <v>413</v>
      </c>
      <c r="C91" s="1" t="s">
        <v>414</v>
      </c>
      <c r="D91" s="1" t="s">
        <v>366</v>
      </c>
      <c r="E91" s="1" t="s">
        <v>92</v>
      </c>
      <c r="F91" s="1" t="s">
        <v>415</v>
      </c>
      <c r="G91" s="3">
        <v>1</v>
      </c>
      <c r="H91" s="1" t="s">
        <v>17</v>
      </c>
      <c r="I91" s="1" t="s">
        <v>18</v>
      </c>
      <c r="J91" s="1" t="s">
        <v>18</v>
      </c>
      <c r="K91" s="1" t="s">
        <v>19</v>
      </c>
    </row>
    <row r="92" spans="1:11" ht="19.2" x14ac:dyDescent="0.5">
      <c r="A92" s="1" t="s">
        <v>416</v>
      </c>
      <c r="B92" s="1" t="s">
        <v>417</v>
      </c>
      <c r="C92" s="1" t="s">
        <v>418</v>
      </c>
      <c r="D92" s="1" t="s">
        <v>291</v>
      </c>
      <c r="E92" s="1" t="s">
        <v>223</v>
      </c>
      <c r="F92" s="1" t="s">
        <v>419</v>
      </c>
      <c r="G92" s="3">
        <v>1</v>
      </c>
      <c r="H92" s="1" t="s">
        <v>43</v>
      </c>
      <c r="I92" s="1" t="s">
        <v>18</v>
      </c>
      <c r="J92" s="1" t="s">
        <v>36</v>
      </c>
      <c r="K92" s="1" t="s">
        <v>19</v>
      </c>
    </row>
    <row r="93" spans="1:11" ht="19.2" x14ac:dyDescent="0.5">
      <c r="A93" s="1" t="s">
        <v>420</v>
      </c>
      <c r="B93" s="1" t="s">
        <v>421</v>
      </c>
      <c r="C93" s="1" t="s">
        <v>422</v>
      </c>
      <c r="D93" s="1" t="s">
        <v>140</v>
      </c>
      <c r="E93" s="1" t="s">
        <v>81</v>
      </c>
      <c r="F93" s="1" t="s">
        <v>167</v>
      </c>
      <c r="G93" s="3">
        <v>1</v>
      </c>
      <c r="H93" s="1" t="s">
        <v>64</v>
      </c>
      <c r="I93" s="1" t="s">
        <v>44</v>
      </c>
      <c r="J93" s="1" t="s">
        <v>18</v>
      </c>
      <c r="K93" s="1" t="s">
        <v>19</v>
      </c>
    </row>
    <row r="94" spans="1:11" ht="19.2" x14ac:dyDescent="0.5">
      <c r="A94" s="1" t="s">
        <v>423</v>
      </c>
      <c r="B94" s="1" t="s">
        <v>424</v>
      </c>
      <c r="C94" s="1" t="s">
        <v>425</v>
      </c>
      <c r="D94" s="1" t="s">
        <v>242</v>
      </c>
      <c r="E94" s="1" t="s">
        <v>238</v>
      </c>
      <c r="F94" s="1" t="s">
        <v>57</v>
      </c>
      <c r="G94" s="3">
        <v>1</v>
      </c>
      <c r="H94" s="1" t="s">
        <v>113</v>
      </c>
      <c r="I94" s="1" t="s">
        <v>26</v>
      </c>
      <c r="J94" s="1" t="s">
        <v>36</v>
      </c>
      <c r="K94" s="1" t="s">
        <v>19</v>
      </c>
    </row>
    <row r="95" spans="1:11" ht="19.2" x14ac:dyDescent="0.5">
      <c r="A95" s="1" t="s">
        <v>426</v>
      </c>
      <c r="B95" s="1" t="s">
        <v>427</v>
      </c>
      <c r="C95" s="1" t="s">
        <v>428</v>
      </c>
      <c r="D95" s="1" t="s">
        <v>40</v>
      </c>
      <c r="E95" s="1" t="s">
        <v>41</v>
      </c>
      <c r="F95" s="1" t="s">
        <v>123</v>
      </c>
      <c r="G95" s="3">
        <v>1</v>
      </c>
      <c r="H95" s="1" t="s">
        <v>64</v>
      </c>
      <c r="I95" s="1" t="s">
        <v>18</v>
      </c>
      <c r="J95" s="1" t="s">
        <v>18</v>
      </c>
      <c r="K95" s="1" t="s">
        <v>19</v>
      </c>
    </row>
    <row r="96" spans="1:11" ht="19.2" x14ac:dyDescent="0.5">
      <c r="A96" s="1" t="s">
        <v>429</v>
      </c>
      <c r="B96" s="1" t="s">
        <v>430</v>
      </c>
      <c r="C96" s="1" t="s">
        <v>384</v>
      </c>
      <c r="D96" s="1" t="s">
        <v>122</v>
      </c>
      <c r="E96" s="1" t="s">
        <v>34</v>
      </c>
      <c r="F96" s="1" t="s">
        <v>388</v>
      </c>
      <c r="G96" s="3">
        <v>1</v>
      </c>
      <c r="H96" s="1" t="s">
        <v>64</v>
      </c>
      <c r="I96" s="1" t="s">
        <v>44</v>
      </c>
      <c r="J96" s="1" t="s">
        <v>18</v>
      </c>
      <c r="K96" s="1" t="s">
        <v>19</v>
      </c>
    </row>
    <row r="97" spans="1:11" ht="19.2" x14ac:dyDescent="0.5">
      <c r="A97" s="1" t="s">
        <v>431</v>
      </c>
      <c r="B97" s="1" t="s">
        <v>432</v>
      </c>
      <c r="C97" s="1" t="s">
        <v>433</v>
      </c>
      <c r="D97" s="1" t="s">
        <v>222</v>
      </c>
      <c r="E97" s="1" t="s">
        <v>223</v>
      </c>
      <c r="F97" s="1" t="s">
        <v>16</v>
      </c>
      <c r="G97" s="3">
        <v>1</v>
      </c>
      <c r="H97" s="1" t="s">
        <v>17</v>
      </c>
      <c r="I97" s="1" t="s">
        <v>44</v>
      </c>
      <c r="J97" s="1" t="s">
        <v>18</v>
      </c>
      <c r="K97" s="1" t="s">
        <v>19</v>
      </c>
    </row>
    <row r="98" spans="1:11" ht="19.2" x14ac:dyDescent="0.5">
      <c r="A98" s="1" t="s">
        <v>434</v>
      </c>
      <c r="B98" s="1" t="s">
        <v>435</v>
      </c>
      <c r="C98" s="1" t="s">
        <v>436</v>
      </c>
      <c r="D98" s="1" t="s">
        <v>437</v>
      </c>
      <c r="E98" s="1" t="s">
        <v>56</v>
      </c>
      <c r="F98" s="1" t="s">
        <v>167</v>
      </c>
      <c r="G98" s="3">
        <v>1</v>
      </c>
      <c r="H98" s="1" t="s">
        <v>18</v>
      </c>
      <c r="I98" s="1" t="s">
        <v>44</v>
      </c>
      <c r="J98" s="1" t="s">
        <v>18</v>
      </c>
      <c r="K98" s="1" t="s">
        <v>19</v>
      </c>
    </row>
    <row r="99" spans="1:11" ht="19.2" x14ac:dyDescent="0.5">
      <c r="A99" s="1" t="s">
        <v>438</v>
      </c>
      <c r="B99" s="1" t="s">
        <v>439</v>
      </c>
      <c r="C99" s="1" t="s">
        <v>139</v>
      </c>
      <c r="D99" s="1" t="s">
        <v>140</v>
      </c>
      <c r="E99" s="1" t="s">
        <v>81</v>
      </c>
      <c r="F99" s="1" t="s">
        <v>25</v>
      </c>
      <c r="G99" s="3">
        <v>3</v>
      </c>
      <c r="H99" s="1" t="s">
        <v>440</v>
      </c>
      <c r="I99" s="1" t="s">
        <v>44</v>
      </c>
      <c r="J99" s="1" t="s">
        <v>18</v>
      </c>
      <c r="K99" s="1" t="s">
        <v>19</v>
      </c>
    </row>
    <row r="100" spans="1:11" ht="19.2" x14ac:dyDescent="0.5">
      <c r="A100" s="1" t="s">
        <v>441</v>
      </c>
      <c r="B100" s="1" t="s">
        <v>442</v>
      </c>
      <c r="C100" s="1" t="s">
        <v>443</v>
      </c>
      <c r="D100" s="1" t="s">
        <v>165</v>
      </c>
      <c r="E100" s="1" t="s">
        <v>166</v>
      </c>
      <c r="F100" s="1" t="s">
        <v>381</v>
      </c>
      <c r="G100" s="3">
        <v>1</v>
      </c>
      <c r="H100" s="1" t="s">
        <v>218</v>
      </c>
      <c r="I100" s="1" t="s">
        <v>44</v>
      </c>
      <c r="J100" s="1" t="s">
        <v>18</v>
      </c>
      <c r="K100" s="1" t="s">
        <v>19</v>
      </c>
    </row>
    <row r="101" spans="1:11" ht="19.2" x14ac:dyDescent="0.5">
      <c r="A101" s="1" t="s">
        <v>444</v>
      </c>
      <c r="B101" s="1" t="s">
        <v>445</v>
      </c>
      <c r="C101" s="1" t="s">
        <v>446</v>
      </c>
      <c r="D101" s="1" t="s">
        <v>68</v>
      </c>
      <c r="E101" s="1" t="s">
        <v>69</v>
      </c>
      <c r="F101" s="1" t="s">
        <v>213</v>
      </c>
      <c r="G101" s="3">
        <v>1</v>
      </c>
      <c r="H101" s="1" t="s">
        <v>64</v>
      </c>
      <c r="I101" s="1" t="s">
        <v>18</v>
      </c>
      <c r="J101" s="1" t="s">
        <v>36</v>
      </c>
      <c r="K101" s="1" t="s">
        <v>19</v>
      </c>
    </row>
    <row r="102" spans="1:11" ht="19.2" x14ac:dyDescent="0.5">
      <c r="A102" s="1" t="s">
        <v>447</v>
      </c>
      <c r="B102" s="1" t="s">
        <v>448</v>
      </c>
      <c r="C102" s="1" t="s">
        <v>449</v>
      </c>
      <c r="D102" s="1" t="s">
        <v>450</v>
      </c>
      <c r="E102" s="1" t="s">
        <v>49</v>
      </c>
      <c r="F102" s="1" t="s">
        <v>451</v>
      </c>
      <c r="G102" s="3">
        <v>1</v>
      </c>
      <c r="H102" s="1" t="s">
        <v>17</v>
      </c>
      <c r="I102" s="1" t="s">
        <v>26</v>
      </c>
      <c r="J102" s="1" t="s">
        <v>18</v>
      </c>
      <c r="K102" s="1" t="s">
        <v>19</v>
      </c>
    </row>
    <row r="103" spans="1:11" ht="19.2" x14ac:dyDescent="0.5">
      <c r="A103" s="1" t="s">
        <v>452</v>
      </c>
      <c r="B103" s="1" t="s">
        <v>453</v>
      </c>
      <c r="C103" s="1" t="s">
        <v>454</v>
      </c>
      <c r="D103" s="1" t="s">
        <v>165</v>
      </c>
      <c r="E103" s="1" t="s">
        <v>166</v>
      </c>
      <c r="F103" s="1" t="s">
        <v>356</v>
      </c>
      <c r="G103" s="3">
        <v>1</v>
      </c>
      <c r="H103" s="1" t="s">
        <v>218</v>
      </c>
      <c r="I103" s="1" t="s">
        <v>44</v>
      </c>
      <c r="J103" s="1" t="s">
        <v>36</v>
      </c>
      <c r="K103" s="1" t="s">
        <v>19</v>
      </c>
    </row>
    <row r="104" spans="1:11" ht="19.2" x14ac:dyDescent="0.5">
      <c r="A104" s="1" t="s">
        <v>455</v>
      </c>
      <c r="B104" s="1" t="s">
        <v>456</v>
      </c>
      <c r="C104" s="1" t="s">
        <v>457</v>
      </c>
      <c r="D104" s="1" t="s">
        <v>40</v>
      </c>
      <c r="E104" s="1" t="s">
        <v>41</v>
      </c>
      <c r="F104" s="1" t="s">
        <v>458</v>
      </c>
      <c r="G104" s="3">
        <v>1</v>
      </c>
      <c r="H104" s="1" t="s">
        <v>459</v>
      </c>
      <c r="I104" s="1" t="s">
        <v>44</v>
      </c>
      <c r="J104" s="1" t="s">
        <v>18</v>
      </c>
      <c r="K104" s="1" t="s">
        <v>19</v>
      </c>
    </row>
    <row r="105" spans="1:11" ht="19.2" x14ac:dyDescent="0.5">
      <c r="A105" s="1" t="s">
        <v>460</v>
      </c>
      <c r="B105" s="1" t="s">
        <v>461</v>
      </c>
      <c r="C105" s="1" t="s">
        <v>462</v>
      </c>
      <c r="D105" s="1" t="s">
        <v>463</v>
      </c>
      <c r="E105" s="1" t="s">
        <v>361</v>
      </c>
      <c r="F105" s="1" t="s">
        <v>25</v>
      </c>
      <c r="G105" s="3">
        <v>1</v>
      </c>
      <c r="H105" s="1" t="s">
        <v>17</v>
      </c>
      <c r="I105" s="1" t="s">
        <v>44</v>
      </c>
      <c r="J105" s="1" t="s">
        <v>36</v>
      </c>
      <c r="K105" s="1" t="s">
        <v>19</v>
      </c>
    </row>
    <row r="106" spans="1:11" ht="19.2" x14ac:dyDescent="0.5">
      <c r="A106" s="1" t="s">
        <v>464</v>
      </c>
      <c r="B106" s="1" t="s">
        <v>465</v>
      </c>
      <c r="C106" s="1" t="s">
        <v>466</v>
      </c>
      <c r="D106" s="1" t="s">
        <v>467</v>
      </c>
      <c r="E106" s="1" t="s">
        <v>49</v>
      </c>
      <c r="F106" s="1" t="s">
        <v>57</v>
      </c>
      <c r="G106" s="3">
        <v>1</v>
      </c>
      <c r="H106" s="1" t="s">
        <v>113</v>
      </c>
      <c r="I106" s="1" t="s">
        <v>26</v>
      </c>
      <c r="J106" s="1" t="s">
        <v>18</v>
      </c>
      <c r="K106" s="1" t="s">
        <v>19</v>
      </c>
    </row>
    <row r="107" spans="1:11" ht="19.2" x14ac:dyDescent="0.5">
      <c r="A107" s="1" t="s">
        <v>468</v>
      </c>
      <c r="B107" s="1" t="s">
        <v>469</v>
      </c>
      <c r="C107" s="1" t="s">
        <v>470</v>
      </c>
      <c r="D107" s="1" t="s">
        <v>471</v>
      </c>
      <c r="E107" s="1" t="s">
        <v>56</v>
      </c>
      <c r="F107" s="1" t="s">
        <v>472</v>
      </c>
      <c r="G107" s="3">
        <v>1</v>
      </c>
      <c r="H107" s="1" t="s">
        <v>64</v>
      </c>
      <c r="I107" s="1" t="s">
        <v>44</v>
      </c>
      <c r="J107" s="1" t="s">
        <v>18</v>
      </c>
      <c r="K107" s="1" t="s">
        <v>19</v>
      </c>
    </row>
    <row r="108" spans="1:11" ht="19.2" x14ac:dyDescent="0.5">
      <c r="A108" s="1" t="s">
        <v>473</v>
      </c>
      <c r="B108" s="1" t="s">
        <v>474</v>
      </c>
      <c r="C108" s="1" t="s">
        <v>475</v>
      </c>
      <c r="D108" s="1" t="s">
        <v>68</v>
      </c>
      <c r="E108" s="1" t="s">
        <v>69</v>
      </c>
      <c r="F108" s="1" t="s">
        <v>118</v>
      </c>
      <c r="G108" s="3">
        <v>1</v>
      </c>
      <c r="H108" s="1" t="s">
        <v>18</v>
      </c>
      <c r="I108" s="1" t="s">
        <v>44</v>
      </c>
      <c r="J108" s="1" t="s">
        <v>18</v>
      </c>
      <c r="K108" s="1" t="s">
        <v>19</v>
      </c>
    </row>
    <row r="109" spans="1:11" ht="19.2" x14ac:dyDescent="0.5">
      <c r="A109" s="1" t="s">
        <v>476</v>
      </c>
      <c r="B109" s="1" t="s">
        <v>477</v>
      </c>
      <c r="C109" s="1" t="s">
        <v>478</v>
      </c>
      <c r="D109" s="1" t="s">
        <v>15</v>
      </c>
      <c r="E109" s="1" t="s">
        <v>14</v>
      </c>
      <c r="F109" s="1" t="s">
        <v>479</v>
      </c>
      <c r="G109" s="3">
        <v>1</v>
      </c>
      <c r="H109" s="1" t="s">
        <v>480</v>
      </c>
      <c r="I109" s="1" t="s">
        <v>44</v>
      </c>
      <c r="J109" s="1" t="s">
        <v>36</v>
      </c>
      <c r="K109" s="1" t="s">
        <v>19</v>
      </c>
    </row>
    <row r="110" spans="1:11" ht="19.2" x14ac:dyDescent="0.5">
      <c r="A110" s="1" t="s">
        <v>481</v>
      </c>
      <c r="B110" s="1" t="s">
        <v>482</v>
      </c>
      <c r="C110" s="1" t="s">
        <v>483</v>
      </c>
      <c r="D110" s="1" t="s">
        <v>484</v>
      </c>
      <c r="E110" s="1" t="s">
        <v>34</v>
      </c>
      <c r="F110" s="1" t="s">
        <v>485</v>
      </c>
      <c r="G110" s="3">
        <v>1</v>
      </c>
      <c r="H110" s="1" t="s">
        <v>64</v>
      </c>
      <c r="I110" s="1" t="s">
        <v>44</v>
      </c>
      <c r="J110" s="1" t="s">
        <v>36</v>
      </c>
      <c r="K110" s="1" t="s">
        <v>19</v>
      </c>
    </row>
    <row r="111" spans="1:11" ht="19.2" x14ac:dyDescent="0.5">
      <c r="A111" s="1" t="s">
        <v>486</v>
      </c>
      <c r="B111" s="1" t="s">
        <v>487</v>
      </c>
      <c r="C111" s="1" t="s">
        <v>488</v>
      </c>
      <c r="D111" s="1" t="s">
        <v>489</v>
      </c>
      <c r="E111" s="1" t="s">
        <v>49</v>
      </c>
      <c r="F111" s="1" t="s">
        <v>490</v>
      </c>
      <c r="G111" s="3">
        <v>1</v>
      </c>
      <c r="H111" s="1" t="s">
        <v>293</v>
      </c>
      <c r="I111" s="1" t="s">
        <v>491</v>
      </c>
      <c r="J111" s="1" t="s">
        <v>18</v>
      </c>
      <c r="K111" s="1" t="s">
        <v>19</v>
      </c>
    </row>
    <row r="112" spans="1:11" ht="19.2" x14ac:dyDescent="0.5">
      <c r="A112" s="1" t="s">
        <v>492</v>
      </c>
      <c r="B112" s="1" t="s">
        <v>493</v>
      </c>
      <c r="C112" s="1" t="s">
        <v>494</v>
      </c>
      <c r="D112" s="1" t="s">
        <v>14</v>
      </c>
      <c r="E112" s="1" t="s">
        <v>15</v>
      </c>
      <c r="F112" s="1" t="s">
        <v>16</v>
      </c>
      <c r="G112" s="3">
        <v>1</v>
      </c>
      <c r="H112" s="1" t="s">
        <v>17</v>
      </c>
      <c r="I112" s="1" t="s">
        <v>44</v>
      </c>
      <c r="J112" s="1" t="s">
        <v>18</v>
      </c>
      <c r="K112" s="1" t="s">
        <v>19</v>
      </c>
    </row>
    <row r="113" spans="1:11" ht="19.2" x14ac:dyDescent="0.5">
      <c r="A113" s="1" t="s">
        <v>495</v>
      </c>
      <c r="B113" s="1" t="s">
        <v>496</v>
      </c>
      <c r="C113" s="1" t="s">
        <v>497</v>
      </c>
      <c r="D113" s="1" t="s">
        <v>471</v>
      </c>
      <c r="E113" s="1" t="s">
        <v>56</v>
      </c>
      <c r="F113" s="1" t="s">
        <v>292</v>
      </c>
      <c r="G113" s="3">
        <v>1</v>
      </c>
      <c r="H113" s="1" t="s">
        <v>293</v>
      </c>
      <c r="I113" s="1" t="s">
        <v>498</v>
      </c>
      <c r="J113" s="1" t="s">
        <v>18</v>
      </c>
      <c r="K113" s="1" t="s">
        <v>19</v>
      </c>
    </row>
    <row r="114" spans="1:11" ht="19.2" x14ac:dyDescent="0.5">
      <c r="A114" s="1" t="s">
        <v>499</v>
      </c>
      <c r="B114" s="1" t="s">
        <v>500</v>
      </c>
      <c r="C114" s="1" t="s">
        <v>501</v>
      </c>
      <c r="D114" s="1" t="s">
        <v>502</v>
      </c>
      <c r="E114" s="1" t="s">
        <v>503</v>
      </c>
      <c r="F114" s="1" t="s">
        <v>504</v>
      </c>
      <c r="G114" s="3">
        <v>1</v>
      </c>
      <c r="H114" s="1" t="s">
        <v>218</v>
      </c>
      <c r="I114" s="1" t="s">
        <v>26</v>
      </c>
      <c r="J114" s="1" t="s">
        <v>36</v>
      </c>
      <c r="K114" s="1" t="s">
        <v>19</v>
      </c>
    </row>
    <row r="115" spans="1:11" ht="19.2" x14ac:dyDescent="0.5">
      <c r="A115" s="1" t="s">
        <v>505</v>
      </c>
      <c r="B115" s="1" t="s">
        <v>506</v>
      </c>
      <c r="C115" s="1" t="s">
        <v>507</v>
      </c>
      <c r="D115" s="1" t="s">
        <v>140</v>
      </c>
      <c r="E115" s="1" t="s">
        <v>81</v>
      </c>
      <c r="F115" s="1" t="s">
        <v>213</v>
      </c>
      <c r="G115" s="3">
        <v>1</v>
      </c>
      <c r="H115" s="1" t="s">
        <v>64</v>
      </c>
      <c r="I115" s="1" t="s">
        <v>44</v>
      </c>
      <c r="J115" s="1" t="s">
        <v>18</v>
      </c>
      <c r="K115" s="1" t="s">
        <v>19</v>
      </c>
    </row>
    <row r="116" spans="1:11" ht="19.2" x14ac:dyDescent="0.5">
      <c r="A116" s="1" t="s">
        <v>508</v>
      </c>
      <c r="B116" s="1" t="s">
        <v>509</v>
      </c>
      <c r="C116" s="1" t="s">
        <v>510</v>
      </c>
      <c r="D116" s="1" t="s">
        <v>250</v>
      </c>
      <c r="E116" s="1" t="s">
        <v>251</v>
      </c>
      <c r="F116" s="1" t="s">
        <v>511</v>
      </c>
      <c r="G116" s="3">
        <v>1</v>
      </c>
      <c r="H116" s="1" t="s">
        <v>18</v>
      </c>
      <c r="I116" s="1" t="s">
        <v>44</v>
      </c>
      <c r="J116" s="1" t="s">
        <v>18</v>
      </c>
      <c r="K116" s="1" t="s">
        <v>58</v>
      </c>
    </row>
    <row r="117" spans="1:11" ht="19.2" x14ac:dyDescent="0.5">
      <c r="A117" s="1" t="s">
        <v>512</v>
      </c>
      <c r="B117" s="1" t="s">
        <v>513</v>
      </c>
      <c r="C117" s="1" t="s">
        <v>514</v>
      </c>
      <c r="D117" s="1" t="s">
        <v>122</v>
      </c>
      <c r="E117" s="1" t="s">
        <v>34</v>
      </c>
      <c r="F117" s="1" t="s">
        <v>16</v>
      </c>
      <c r="G117" s="3">
        <v>1</v>
      </c>
      <c r="H117" s="1" t="s">
        <v>18</v>
      </c>
      <c r="I117" s="1" t="s">
        <v>44</v>
      </c>
      <c r="J117" s="1" t="s">
        <v>36</v>
      </c>
      <c r="K117" s="1" t="s">
        <v>19</v>
      </c>
    </row>
    <row r="118" spans="1:11" ht="19.2" x14ac:dyDescent="0.5">
      <c r="A118" s="1" t="s">
        <v>515</v>
      </c>
      <c r="B118" s="1" t="s">
        <v>516</v>
      </c>
      <c r="C118" s="1" t="s">
        <v>517</v>
      </c>
      <c r="D118" s="1" t="s">
        <v>518</v>
      </c>
      <c r="E118" s="1" t="s">
        <v>41</v>
      </c>
      <c r="F118" s="1" t="s">
        <v>292</v>
      </c>
      <c r="G118" s="3">
        <v>1</v>
      </c>
      <c r="H118" s="1" t="s">
        <v>293</v>
      </c>
      <c r="I118" s="1" t="s">
        <v>82</v>
      </c>
      <c r="J118" s="1" t="s">
        <v>36</v>
      </c>
      <c r="K118" s="1" t="s">
        <v>19</v>
      </c>
    </row>
    <row r="119" spans="1:11" ht="19.2" x14ac:dyDescent="0.5">
      <c r="A119" s="1" t="s">
        <v>519</v>
      </c>
      <c r="B119" s="1" t="s">
        <v>520</v>
      </c>
      <c r="C119" s="1" t="s">
        <v>521</v>
      </c>
      <c r="D119" s="1" t="s">
        <v>489</v>
      </c>
      <c r="E119" s="1" t="s">
        <v>49</v>
      </c>
      <c r="F119" s="1" t="s">
        <v>292</v>
      </c>
      <c r="G119" s="3">
        <v>3</v>
      </c>
      <c r="H119" s="1" t="s">
        <v>522</v>
      </c>
      <c r="I119" s="1" t="s">
        <v>523</v>
      </c>
      <c r="J119" s="1" t="s">
        <v>18</v>
      </c>
      <c r="K119" s="1" t="s">
        <v>19</v>
      </c>
    </row>
    <row r="120" spans="1:11" ht="19.2" x14ac:dyDescent="0.5">
      <c r="A120" s="1" t="s">
        <v>524</v>
      </c>
      <c r="B120" s="1" t="s">
        <v>525</v>
      </c>
      <c r="C120" s="1" t="s">
        <v>232</v>
      </c>
      <c r="D120" s="1" t="s">
        <v>233</v>
      </c>
      <c r="E120" s="1" t="s">
        <v>41</v>
      </c>
      <c r="F120" s="1" t="s">
        <v>25</v>
      </c>
      <c r="G120" s="3">
        <v>1</v>
      </c>
      <c r="H120" s="1" t="s">
        <v>17</v>
      </c>
      <c r="I120" s="1" t="s">
        <v>44</v>
      </c>
      <c r="J120" s="1" t="s">
        <v>18</v>
      </c>
      <c r="K120" s="1" t="s">
        <v>19</v>
      </c>
    </row>
    <row r="121" spans="1:11" ht="19.2" x14ac:dyDescent="0.5">
      <c r="A121" s="1" t="s">
        <v>526</v>
      </c>
      <c r="B121" s="1" t="s">
        <v>527</v>
      </c>
      <c r="C121" s="1" t="s">
        <v>528</v>
      </c>
      <c r="D121" s="1" t="s">
        <v>529</v>
      </c>
      <c r="E121" s="1" t="s">
        <v>172</v>
      </c>
      <c r="F121" s="1" t="s">
        <v>204</v>
      </c>
      <c r="G121" s="3">
        <v>1</v>
      </c>
      <c r="H121" s="1" t="s">
        <v>17</v>
      </c>
      <c r="I121" s="1" t="s">
        <v>44</v>
      </c>
      <c r="J121" s="1" t="s">
        <v>18</v>
      </c>
      <c r="K121" s="1" t="s">
        <v>19</v>
      </c>
    </row>
    <row r="122" spans="1:11" ht="19.2" x14ac:dyDescent="0.5">
      <c r="A122" s="1" t="s">
        <v>530</v>
      </c>
      <c r="B122" s="1" t="s">
        <v>531</v>
      </c>
      <c r="C122" s="1" t="s">
        <v>532</v>
      </c>
      <c r="D122" s="1" t="s">
        <v>533</v>
      </c>
      <c r="E122" s="1" t="s">
        <v>92</v>
      </c>
      <c r="F122" s="1" t="s">
        <v>534</v>
      </c>
      <c r="G122" s="3">
        <v>1</v>
      </c>
      <c r="H122" s="1" t="s">
        <v>535</v>
      </c>
      <c r="I122" s="1" t="s">
        <v>82</v>
      </c>
      <c r="J122" s="1" t="s">
        <v>18</v>
      </c>
      <c r="K122" s="1" t="s">
        <v>19</v>
      </c>
    </row>
    <row r="123" spans="1:11" ht="19.2" x14ac:dyDescent="0.5">
      <c r="A123" s="1" t="s">
        <v>536</v>
      </c>
      <c r="B123" s="1" t="s">
        <v>537</v>
      </c>
      <c r="C123" s="1" t="s">
        <v>521</v>
      </c>
      <c r="D123" s="1" t="s">
        <v>366</v>
      </c>
      <c r="E123" s="1" t="s">
        <v>92</v>
      </c>
      <c r="F123" s="1" t="s">
        <v>292</v>
      </c>
      <c r="G123" s="3">
        <v>3</v>
      </c>
      <c r="H123" s="1" t="s">
        <v>522</v>
      </c>
      <c r="I123" s="1" t="s">
        <v>538</v>
      </c>
      <c r="J123" s="1" t="s">
        <v>18</v>
      </c>
      <c r="K123" s="1" t="s">
        <v>19</v>
      </c>
    </row>
    <row r="124" spans="1:11" ht="19.2" x14ac:dyDescent="0.5">
      <c r="A124" s="1" t="s">
        <v>539</v>
      </c>
      <c r="B124" s="1" t="s">
        <v>540</v>
      </c>
      <c r="C124" s="1" t="s">
        <v>279</v>
      </c>
      <c r="D124" s="1" t="s">
        <v>541</v>
      </c>
      <c r="E124" s="1" t="s">
        <v>41</v>
      </c>
      <c r="F124" s="1" t="s">
        <v>542</v>
      </c>
      <c r="G124" s="3">
        <v>1</v>
      </c>
      <c r="H124" s="1" t="s">
        <v>317</v>
      </c>
      <c r="I124" s="1" t="s">
        <v>44</v>
      </c>
      <c r="J124" s="1" t="s">
        <v>18</v>
      </c>
      <c r="K124" s="1" t="s">
        <v>19</v>
      </c>
    </row>
    <row r="125" spans="1:11" ht="19.2" x14ac:dyDescent="0.5">
      <c r="A125" s="1" t="s">
        <v>543</v>
      </c>
      <c r="B125" s="1" t="s">
        <v>544</v>
      </c>
      <c r="C125" s="1" t="s">
        <v>545</v>
      </c>
      <c r="D125" s="1" t="s">
        <v>122</v>
      </c>
      <c r="E125" s="1" t="s">
        <v>34</v>
      </c>
      <c r="F125" s="1" t="s">
        <v>546</v>
      </c>
      <c r="G125" s="3">
        <v>1</v>
      </c>
      <c r="H125" s="1" t="s">
        <v>17</v>
      </c>
      <c r="I125" s="1" t="s">
        <v>44</v>
      </c>
      <c r="J125" s="1" t="s">
        <v>18</v>
      </c>
      <c r="K125" s="1" t="s">
        <v>19</v>
      </c>
    </row>
    <row r="126" spans="1:11" ht="19.2" x14ac:dyDescent="0.5">
      <c r="A126" s="1" t="s">
        <v>547</v>
      </c>
      <c r="B126" s="1" t="s">
        <v>548</v>
      </c>
      <c r="C126" s="1" t="s">
        <v>549</v>
      </c>
      <c r="D126" s="1" t="s">
        <v>550</v>
      </c>
      <c r="E126" s="1" t="s">
        <v>551</v>
      </c>
      <c r="F126" s="1" t="s">
        <v>204</v>
      </c>
      <c r="G126" s="3">
        <v>1</v>
      </c>
      <c r="H126" s="1" t="s">
        <v>17</v>
      </c>
      <c r="I126" s="1" t="s">
        <v>44</v>
      </c>
      <c r="J126" s="1" t="s">
        <v>18</v>
      </c>
      <c r="K126" s="1" t="s">
        <v>19</v>
      </c>
    </row>
    <row r="127" spans="1:11" ht="19.2" x14ac:dyDescent="0.5">
      <c r="A127" s="1" t="s">
        <v>552</v>
      </c>
      <c r="B127" s="1" t="s">
        <v>553</v>
      </c>
      <c r="C127" s="1" t="s">
        <v>554</v>
      </c>
      <c r="D127" s="1" t="s">
        <v>555</v>
      </c>
      <c r="E127" s="1" t="s">
        <v>156</v>
      </c>
      <c r="F127" s="1" t="s">
        <v>263</v>
      </c>
      <c r="G127" s="3">
        <v>1</v>
      </c>
      <c r="H127" s="1" t="s">
        <v>64</v>
      </c>
      <c r="I127" s="1" t="s">
        <v>44</v>
      </c>
      <c r="J127" s="1" t="s">
        <v>18</v>
      </c>
      <c r="K127" s="1" t="s">
        <v>19</v>
      </c>
    </row>
    <row r="128" spans="1:11" ht="19.2" x14ac:dyDescent="0.5">
      <c r="A128" s="1" t="s">
        <v>556</v>
      </c>
      <c r="B128" s="1" t="s">
        <v>557</v>
      </c>
      <c r="C128" s="1" t="s">
        <v>558</v>
      </c>
      <c r="D128" s="1" t="s">
        <v>68</v>
      </c>
      <c r="E128" s="1" t="s">
        <v>69</v>
      </c>
      <c r="F128" s="1" t="s">
        <v>542</v>
      </c>
      <c r="G128" s="3">
        <v>1</v>
      </c>
      <c r="H128" s="1" t="s">
        <v>317</v>
      </c>
      <c r="I128" s="1" t="s">
        <v>44</v>
      </c>
      <c r="J128" s="1" t="s">
        <v>18</v>
      </c>
      <c r="K128" s="1" t="s">
        <v>19</v>
      </c>
    </row>
    <row r="129" spans="1:11" ht="19.2" x14ac:dyDescent="0.5">
      <c r="A129" s="1" t="s">
        <v>559</v>
      </c>
      <c r="B129" s="1" t="s">
        <v>560</v>
      </c>
      <c r="C129" s="1" t="s">
        <v>96</v>
      </c>
      <c r="D129" s="1" t="s">
        <v>165</v>
      </c>
      <c r="E129" s="1" t="s">
        <v>166</v>
      </c>
      <c r="F129" s="1" t="s">
        <v>93</v>
      </c>
      <c r="G129" s="3">
        <v>1</v>
      </c>
      <c r="H129" s="1" t="s">
        <v>17</v>
      </c>
      <c r="I129" s="1" t="s">
        <v>44</v>
      </c>
      <c r="J129" s="1" t="s">
        <v>18</v>
      </c>
      <c r="K129" s="1" t="s">
        <v>19</v>
      </c>
    </row>
    <row r="130" spans="1:11" ht="19.2" x14ac:dyDescent="0.5">
      <c r="A130" s="1" t="s">
        <v>561</v>
      </c>
      <c r="B130" s="1" t="s">
        <v>562</v>
      </c>
      <c r="C130" s="1" t="s">
        <v>563</v>
      </c>
      <c r="D130" s="1" t="s">
        <v>68</v>
      </c>
      <c r="E130" s="1" t="s">
        <v>69</v>
      </c>
      <c r="F130" s="1" t="s">
        <v>564</v>
      </c>
      <c r="G130" s="3">
        <v>1</v>
      </c>
      <c r="H130" s="1" t="s">
        <v>565</v>
      </c>
      <c r="I130" s="1" t="s">
        <v>82</v>
      </c>
      <c r="J130" s="1" t="s">
        <v>18</v>
      </c>
      <c r="K130" s="1" t="s">
        <v>19</v>
      </c>
    </row>
    <row r="131" spans="1:11" ht="19.2" x14ac:dyDescent="0.5">
      <c r="A131" s="1" t="s">
        <v>566</v>
      </c>
      <c r="B131" s="1" t="s">
        <v>567</v>
      </c>
      <c r="C131" s="1" t="s">
        <v>199</v>
      </c>
      <c r="D131" s="1" t="s">
        <v>200</v>
      </c>
      <c r="E131" s="1" t="s">
        <v>92</v>
      </c>
      <c r="F131" s="1" t="s">
        <v>568</v>
      </c>
      <c r="G131" s="3">
        <v>1</v>
      </c>
      <c r="H131" s="1" t="s">
        <v>480</v>
      </c>
      <c r="I131" s="1" t="s">
        <v>44</v>
      </c>
      <c r="J131" s="1" t="s">
        <v>18</v>
      </c>
      <c r="K131" s="1" t="s">
        <v>19</v>
      </c>
    </row>
    <row r="132" spans="1:11" ht="19.2" x14ac:dyDescent="0.5">
      <c r="A132" s="1" t="s">
        <v>569</v>
      </c>
      <c r="B132" s="1" t="s">
        <v>570</v>
      </c>
      <c r="C132" s="1" t="s">
        <v>449</v>
      </c>
      <c r="D132" s="1" t="s">
        <v>68</v>
      </c>
      <c r="E132" s="1" t="s">
        <v>69</v>
      </c>
      <c r="F132" s="1" t="s">
        <v>394</v>
      </c>
      <c r="G132" s="3">
        <v>1</v>
      </c>
      <c r="H132" s="1" t="s">
        <v>218</v>
      </c>
      <c r="I132" s="1" t="s">
        <v>44</v>
      </c>
      <c r="J132" s="1" t="s">
        <v>18</v>
      </c>
      <c r="K132" s="1" t="s">
        <v>19</v>
      </c>
    </row>
    <row r="133" spans="1:11" ht="19.2" x14ac:dyDescent="0.5">
      <c r="A133" s="1" t="s">
        <v>571</v>
      </c>
      <c r="B133" s="1" t="s">
        <v>572</v>
      </c>
      <c r="C133" s="1" t="s">
        <v>139</v>
      </c>
      <c r="D133" s="1" t="s">
        <v>140</v>
      </c>
      <c r="E133" s="1" t="s">
        <v>81</v>
      </c>
      <c r="F133" s="1" t="s">
        <v>25</v>
      </c>
      <c r="G133" s="3">
        <v>1</v>
      </c>
      <c r="H133" s="1" t="s">
        <v>17</v>
      </c>
      <c r="I133" s="1" t="s">
        <v>44</v>
      </c>
      <c r="J133" s="1" t="s">
        <v>18</v>
      </c>
      <c r="K133" s="1" t="s">
        <v>19</v>
      </c>
    </row>
    <row r="134" spans="1:11" ht="19.2" x14ac:dyDescent="0.5">
      <c r="A134" s="1" t="s">
        <v>573</v>
      </c>
      <c r="B134" s="1" t="s">
        <v>574</v>
      </c>
      <c r="C134" s="1" t="s">
        <v>575</v>
      </c>
      <c r="D134" s="1" t="s">
        <v>366</v>
      </c>
      <c r="E134" s="1" t="s">
        <v>92</v>
      </c>
      <c r="F134" s="1" t="s">
        <v>131</v>
      </c>
      <c r="G134" s="3">
        <v>1</v>
      </c>
      <c r="H134" s="1" t="s">
        <v>64</v>
      </c>
      <c r="I134" s="1" t="s">
        <v>44</v>
      </c>
      <c r="J134" s="1" t="s">
        <v>18</v>
      </c>
      <c r="K134" s="1" t="s">
        <v>19</v>
      </c>
    </row>
    <row r="135" spans="1:11" ht="19.2" x14ac:dyDescent="0.5">
      <c r="A135" s="1" t="s">
        <v>576</v>
      </c>
      <c r="B135" s="1" t="s">
        <v>577</v>
      </c>
      <c r="C135" s="1" t="s">
        <v>578</v>
      </c>
      <c r="D135" s="1" t="s">
        <v>579</v>
      </c>
      <c r="E135" s="1" t="s">
        <v>56</v>
      </c>
      <c r="F135" s="1" t="s">
        <v>415</v>
      </c>
      <c r="G135" s="3">
        <v>1</v>
      </c>
      <c r="H135" s="1" t="s">
        <v>17</v>
      </c>
      <c r="I135" s="1" t="s">
        <v>44</v>
      </c>
      <c r="J135" s="1" t="s">
        <v>18</v>
      </c>
      <c r="K135" s="1" t="s">
        <v>19</v>
      </c>
    </row>
    <row r="136" spans="1:11" ht="19.2" x14ac:dyDescent="0.5">
      <c r="A136" s="1" t="s">
        <v>580</v>
      </c>
      <c r="B136" s="1" t="s">
        <v>581</v>
      </c>
      <c r="C136" s="1" t="s">
        <v>462</v>
      </c>
      <c r="D136" s="1" t="s">
        <v>463</v>
      </c>
      <c r="E136" s="1" t="s">
        <v>361</v>
      </c>
      <c r="F136" s="1" t="s">
        <v>25</v>
      </c>
      <c r="G136" s="3">
        <v>1</v>
      </c>
      <c r="H136" s="1" t="s">
        <v>18</v>
      </c>
      <c r="I136" s="1" t="s">
        <v>44</v>
      </c>
      <c r="J136" s="1" t="s">
        <v>18</v>
      </c>
      <c r="K136" s="1" t="s">
        <v>58</v>
      </c>
    </row>
    <row r="137" spans="1:11" ht="19.2" x14ac:dyDescent="0.5">
      <c r="A137" s="1" t="s">
        <v>582</v>
      </c>
      <c r="B137" s="1" t="s">
        <v>583</v>
      </c>
      <c r="C137" s="1" t="s">
        <v>584</v>
      </c>
      <c r="D137" s="1" t="s">
        <v>40</v>
      </c>
      <c r="E137" s="1" t="s">
        <v>41</v>
      </c>
      <c r="F137" s="1" t="s">
        <v>25</v>
      </c>
      <c r="G137" s="3">
        <v>1</v>
      </c>
      <c r="H137" s="1" t="s">
        <v>17</v>
      </c>
      <c r="I137" s="1" t="s">
        <v>44</v>
      </c>
      <c r="J137" s="1" t="s">
        <v>36</v>
      </c>
      <c r="K137" s="1" t="s">
        <v>19</v>
      </c>
    </row>
    <row r="138" spans="1:11" ht="19.2" x14ac:dyDescent="0.5">
      <c r="A138" s="1" t="s">
        <v>585</v>
      </c>
      <c r="B138" s="1" t="s">
        <v>586</v>
      </c>
      <c r="C138" s="1" t="s">
        <v>587</v>
      </c>
      <c r="D138" s="1" t="s">
        <v>97</v>
      </c>
      <c r="E138" s="1" t="s">
        <v>41</v>
      </c>
      <c r="F138" s="1" t="s">
        <v>25</v>
      </c>
      <c r="G138" s="3">
        <v>4</v>
      </c>
      <c r="H138" s="1" t="s">
        <v>588</v>
      </c>
      <c r="I138" s="1" t="s">
        <v>44</v>
      </c>
      <c r="J138" s="1" t="s">
        <v>18</v>
      </c>
      <c r="K138" s="1" t="s">
        <v>19</v>
      </c>
    </row>
    <row r="139" spans="1:11" ht="19.2" x14ac:dyDescent="0.5">
      <c r="A139" s="1" t="s">
        <v>589</v>
      </c>
      <c r="B139" s="1" t="s">
        <v>590</v>
      </c>
      <c r="C139" s="1" t="s">
        <v>591</v>
      </c>
      <c r="D139" s="1" t="s">
        <v>484</v>
      </c>
      <c r="E139" s="1" t="s">
        <v>34</v>
      </c>
      <c r="F139" s="1" t="s">
        <v>204</v>
      </c>
      <c r="G139" s="3">
        <v>1</v>
      </c>
      <c r="H139" s="1" t="s">
        <v>17</v>
      </c>
      <c r="I139" s="1" t="s">
        <v>44</v>
      </c>
      <c r="J139" s="1" t="s">
        <v>18</v>
      </c>
      <c r="K139" s="1" t="s">
        <v>19</v>
      </c>
    </row>
    <row r="140" spans="1:11" ht="19.2" x14ac:dyDescent="0.5">
      <c r="A140" s="1" t="s">
        <v>592</v>
      </c>
      <c r="B140" s="1" t="s">
        <v>593</v>
      </c>
      <c r="C140" s="1" t="s">
        <v>594</v>
      </c>
      <c r="D140" s="1" t="s">
        <v>68</v>
      </c>
      <c r="E140" s="1" t="s">
        <v>69</v>
      </c>
      <c r="F140" s="1" t="s">
        <v>415</v>
      </c>
      <c r="G140" s="3">
        <v>1</v>
      </c>
      <c r="H140" s="1" t="s">
        <v>17</v>
      </c>
      <c r="I140" s="1" t="s">
        <v>44</v>
      </c>
      <c r="J140" s="1" t="s">
        <v>18</v>
      </c>
      <c r="K140" s="1" t="s">
        <v>19</v>
      </c>
    </row>
    <row r="141" spans="1:11" ht="19.2" x14ac:dyDescent="0.5">
      <c r="A141" s="1" t="s">
        <v>595</v>
      </c>
      <c r="B141" s="1" t="s">
        <v>596</v>
      </c>
      <c r="C141" s="1" t="s">
        <v>510</v>
      </c>
      <c r="D141" s="1" t="s">
        <v>489</v>
      </c>
      <c r="E141" s="1" t="s">
        <v>49</v>
      </c>
      <c r="F141" s="1" t="s">
        <v>394</v>
      </c>
      <c r="G141" s="3">
        <v>1</v>
      </c>
      <c r="H141" s="1" t="s">
        <v>218</v>
      </c>
      <c r="I141" s="1" t="s">
        <v>193</v>
      </c>
      <c r="J141" s="1" t="s">
        <v>18</v>
      </c>
      <c r="K141" s="1" t="s">
        <v>19</v>
      </c>
    </row>
    <row r="142" spans="1:11" ht="19.2" x14ac:dyDescent="0.5">
      <c r="A142" s="1" t="s">
        <v>597</v>
      </c>
      <c r="B142" s="1" t="s">
        <v>598</v>
      </c>
      <c r="C142" s="1" t="s">
        <v>599</v>
      </c>
      <c r="D142" s="1" t="s">
        <v>107</v>
      </c>
      <c r="E142" s="1" t="s">
        <v>49</v>
      </c>
      <c r="F142" s="1" t="s">
        <v>263</v>
      </c>
      <c r="G142" s="3">
        <v>1</v>
      </c>
      <c r="H142" s="1" t="s">
        <v>64</v>
      </c>
      <c r="I142" s="1" t="s">
        <v>193</v>
      </c>
      <c r="J142" s="1" t="s">
        <v>18</v>
      </c>
      <c r="K142" s="1" t="s">
        <v>19</v>
      </c>
    </row>
    <row r="143" spans="1:11" ht="19.2" x14ac:dyDescent="0.5">
      <c r="A143" s="1" t="s">
        <v>600</v>
      </c>
      <c r="B143" s="1" t="s">
        <v>601</v>
      </c>
      <c r="C143" s="1" t="s">
        <v>602</v>
      </c>
      <c r="D143" s="1" t="s">
        <v>603</v>
      </c>
      <c r="E143" s="1" t="s">
        <v>223</v>
      </c>
      <c r="F143" s="1" t="s">
        <v>604</v>
      </c>
      <c r="G143" s="3">
        <v>1</v>
      </c>
      <c r="H143" s="1" t="s">
        <v>317</v>
      </c>
      <c r="I143" s="1" t="s">
        <v>44</v>
      </c>
      <c r="J143" s="1" t="s">
        <v>18</v>
      </c>
      <c r="K143" s="1" t="s">
        <v>19</v>
      </c>
    </row>
    <row r="144" spans="1:11" ht="19.2" x14ac:dyDescent="0.5">
      <c r="A144" s="1" t="s">
        <v>605</v>
      </c>
      <c r="B144" s="1" t="s">
        <v>606</v>
      </c>
      <c r="C144" s="1" t="s">
        <v>607</v>
      </c>
      <c r="D144" s="1" t="s">
        <v>331</v>
      </c>
      <c r="E144" s="1" t="s">
        <v>608</v>
      </c>
      <c r="F144" s="1" t="s">
        <v>25</v>
      </c>
      <c r="G144" s="3">
        <v>1</v>
      </c>
      <c r="H144" s="1" t="s">
        <v>17</v>
      </c>
      <c r="I144" s="1" t="s">
        <v>44</v>
      </c>
      <c r="J144" s="1" t="s">
        <v>36</v>
      </c>
      <c r="K144" s="1" t="s">
        <v>19</v>
      </c>
    </row>
    <row r="145" spans="1:11" ht="19.2" x14ac:dyDescent="0.5">
      <c r="A145" s="1" t="s">
        <v>609</v>
      </c>
      <c r="B145" s="1" t="s">
        <v>610</v>
      </c>
      <c r="C145" s="1" t="s">
        <v>611</v>
      </c>
      <c r="D145" s="1" t="s">
        <v>107</v>
      </c>
      <c r="E145" s="1" t="s">
        <v>49</v>
      </c>
      <c r="F145" s="1" t="s">
        <v>568</v>
      </c>
      <c r="G145" s="3">
        <v>1</v>
      </c>
      <c r="H145" s="1" t="s">
        <v>480</v>
      </c>
      <c r="I145" s="1" t="s">
        <v>193</v>
      </c>
      <c r="J145" s="1" t="s">
        <v>18</v>
      </c>
      <c r="K145" s="1" t="s">
        <v>19</v>
      </c>
    </row>
    <row r="146" spans="1:11" ht="19.2" x14ac:dyDescent="0.5">
      <c r="A146" s="1" t="s">
        <v>612</v>
      </c>
      <c r="B146" s="1" t="s">
        <v>613</v>
      </c>
      <c r="C146" s="1" t="s">
        <v>614</v>
      </c>
      <c r="D146" s="1" t="s">
        <v>615</v>
      </c>
      <c r="E146" s="1" t="s">
        <v>56</v>
      </c>
      <c r="F146" s="1" t="s">
        <v>204</v>
      </c>
      <c r="G146" s="3">
        <v>1</v>
      </c>
      <c r="H146" s="1" t="s">
        <v>17</v>
      </c>
      <c r="I146" s="1" t="s">
        <v>44</v>
      </c>
      <c r="J146" s="1" t="s">
        <v>36</v>
      </c>
      <c r="K146" s="1" t="s">
        <v>19</v>
      </c>
    </row>
    <row r="147" spans="1:11" ht="19.2" x14ac:dyDescent="0.5">
      <c r="A147" s="1" t="s">
        <v>616</v>
      </c>
      <c r="B147" s="1" t="s">
        <v>617</v>
      </c>
      <c r="C147" s="1" t="s">
        <v>618</v>
      </c>
      <c r="D147" s="1" t="s">
        <v>40</v>
      </c>
      <c r="E147" s="1" t="s">
        <v>41</v>
      </c>
      <c r="F147" s="1" t="s">
        <v>604</v>
      </c>
      <c r="G147" s="3">
        <v>1</v>
      </c>
      <c r="H147" s="1" t="s">
        <v>317</v>
      </c>
      <c r="I147" s="1" t="s">
        <v>44</v>
      </c>
      <c r="J147" s="1" t="s">
        <v>18</v>
      </c>
      <c r="K147" s="1" t="s">
        <v>19</v>
      </c>
    </row>
    <row r="148" spans="1:11" ht="19.2" x14ac:dyDescent="0.5">
      <c r="A148" s="1" t="s">
        <v>619</v>
      </c>
      <c r="B148" s="1" t="s">
        <v>620</v>
      </c>
      <c r="C148" s="1" t="s">
        <v>621</v>
      </c>
      <c r="D148" s="1" t="s">
        <v>622</v>
      </c>
      <c r="E148" s="1" t="s">
        <v>56</v>
      </c>
      <c r="F148" s="1" t="s">
        <v>118</v>
      </c>
      <c r="G148" s="3">
        <v>1</v>
      </c>
      <c r="H148" s="1" t="s">
        <v>17</v>
      </c>
      <c r="I148" s="1" t="s">
        <v>44</v>
      </c>
      <c r="J148" s="1" t="s">
        <v>18</v>
      </c>
      <c r="K148" s="1" t="s">
        <v>19</v>
      </c>
    </row>
    <row r="149" spans="1:11" ht="19.2" x14ac:dyDescent="0.5">
      <c r="A149" s="1" t="s">
        <v>623</v>
      </c>
      <c r="B149" s="1" t="s">
        <v>624</v>
      </c>
      <c r="C149" s="1" t="s">
        <v>625</v>
      </c>
      <c r="D149" s="1" t="s">
        <v>626</v>
      </c>
      <c r="E149" s="1" t="s">
        <v>49</v>
      </c>
      <c r="F149" s="1" t="s">
        <v>568</v>
      </c>
      <c r="G149" s="3">
        <v>1</v>
      </c>
      <c r="H149" s="1" t="s">
        <v>480</v>
      </c>
      <c r="I149" s="1" t="s">
        <v>26</v>
      </c>
      <c r="J149" s="1" t="s">
        <v>18</v>
      </c>
      <c r="K149" s="1" t="s">
        <v>19</v>
      </c>
    </row>
    <row r="150" spans="1:11" ht="19.2" x14ac:dyDescent="0.5">
      <c r="A150" s="1" t="s">
        <v>627</v>
      </c>
      <c r="B150" s="1" t="s">
        <v>628</v>
      </c>
      <c r="C150" s="1" t="s">
        <v>532</v>
      </c>
      <c r="D150" s="1" t="s">
        <v>533</v>
      </c>
      <c r="E150" s="1" t="s">
        <v>92</v>
      </c>
      <c r="F150" s="1" t="s">
        <v>388</v>
      </c>
      <c r="G150" s="3">
        <v>1</v>
      </c>
      <c r="H150" s="1" t="s">
        <v>64</v>
      </c>
      <c r="I150" s="1" t="s">
        <v>44</v>
      </c>
      <c r="J150" s="1" t="s">
        <v>18</v>
      </c>
      <c r="K150" s="1" t="s">
        <v>19</v>
      </c>
    </row>
    <row r="151" spans="1:11" ht="19.2" x14ac:dyDescent="0.5">
      <c r="A151" s="1" t="s">
        <v>629</v>
      </c>
      <c r="B151" s="1" t="s">
        <v>630</v>
      </c>
      <c r="C151" s="1" t="s">
        <v>631</v>
      </c>
      <c r="D151" s="1" t="s">
        <v>632</v>
      </c>
      <c r="E151" s="1" t="s">
        <v>92</v>
      </c>
      <c r="F151" s="1" t="s">
        <v>25</v>
      </c>
      <c r="G151" s="3">
        <v>1</v>
      </c>
      <c r="H151" s="1" t="s">
        <v>17</v>
      </c>
      <c r="I151" s="1" t="s">
        <v>44</v>
      </c>
      <c r="J151" s="1" t="s">
        <v>36</v>
      </c>
      <c r="K151" s="1" t="s">
        <v>19</v>
      </c>
    </row>
    <row r="152" spans="1:11" ht="19.2" x14ac:dyDescent="0.5">
      <c r="A152" s="1" t="s">
        <v>633</v>
      </c>
      <c r="B152" s="1" t="s">
        <v>634</v>
      </c>
      <c r="C152" s="1" t="s">
        <v>635</v>
      </c>
      <c r="D152" s="1" t="s">
        <v>68</v>
      </c>
      <c r="E152" s="1" t="s">
        <v>69</v>
      </c>
      <c r="F152" s="1" t="s">
        <v>25</v>
      </c>
      <c r="G152" s="3">
        <v>1</v>
      </c>
      <c r="H152" s="1" t="s">
        <v>18</v>
      </c>
      <c r="I152" s="1" t="s">
        <v>44</v>
      </c>
      <c r="J152" s="1" t="s">
        <v>18</v>
      </c>
      <c r="K152" s="1" t="s">
        <v>58</v>
      </c>
    </row>
    <row r="153" spans="1:11" ht="19.2" x14ac:dyDescent="0.5">
      <c r="A153" s="1" t="s">
        <v>636</v>
      </c>
      <c r="B153" s="1" t="s">
        <v>637</v>
      </c>
      <c r="C153" s="1" t="s">
        <v>638</v>
      </c>
      <c r="D153" s="1" t="s">
        <v>639</v>
      </c>
      <c r="E153" s="1" t="s">
        <v>56</v>
      </c>
      <c r="F153" s="1" t="s">
        <v>542</v>
      </c>
      <c r="G153" s="3">
        <v>1</v>
      </c>
      <c r="H153" s="1" t="s">
        <v>317</v>
      </c>
      <c r="I153" s="1" t="s">
        <v>26</v>
      </c>
      <c r="J153" s="1" t="s">
        <v>18</v>
      </c>
      <c r="K153" s="1" t="s">
        <v>19</v>
      </c>
    </row>
    <row r="154" spans="1:11" ht="19.2" x14ac:dyDescent="0.5">
      <c r="A154" s="1" t="s">
        <v>640</v>
      </c>
      <c r="B154" s="1" t="s">
        <v>641</v>
      </c>
      <c r="C154" s="1" t="s">
        <v>642</v>
      </c>
      <c r="D154" s="1" t="s">
        <v>68</v>
      </c>
      <c r="E154" s="1" t="s">
        <v>69</v>
      </c>
      <c r="F154" s="1" t="s">
        <v>643</v>
      </c>
      <c r="G154" s="3">
        <v>1</v>
      </c>
      <c r="H154" s="1" t="s">
        <v>218</v>
      </c>
      <c r="I154" s="1" t="s">
        <v>44</v>
      </c>
      <c r="J154" s="1" t="s">
        <v>18</v>
      </c>
      <c r="K154" s="1" t="s">
        <v>19</v>
      </c>
    </row>
    <row r="155" spans="1:11" ht="19.2" x14ac:dyDescent="0.5">
      <c r="A155" s="1" t="s">
        <v>644</v>
      </c>
      <c r="B155" s="1" t="s">
        <v>645</v>
      </c>
      <c r="C155" s="1" t="s">
        <v>646</v>
      </c>
      <c r="D155" s="1" t="s">
        <v>366</v>
      </c>
      <c r="E155" s="1" t="s">
        <v>92</v>
      </c>
      <c r="F155" s="1" t="s">
        <v>204</v>
      </c>
      <c r="G155" s="3">
        <v>1</v>
      </c>
      <c r="H155" s="1" t="s">
        <v>17</v>
      </c>
      <c r="I155" s="1" t="s">
        <v>44</v>
      </c>
      <c r="J155" s="1" t="s">
        <v>18</v>
      </c>
      <c r="K155" s="1" t="s">
        <v>19</v>
      </c>
    </row>
    <row r="156" spans="1:11" ht="19.2" x14ac:dyDescent="0.5">
      <c r="A156" s="1" t="s">
        <v>647</v>
      </c>
      <c r="B156" s="1" t="s">
        <v>648</v>
      </c>
      <c r="C156" s="1" t="s">
        <v>649</v>
      </c>
      <c r="D156" s="1" t="s">
        <v>165</v>
      </c>
      <c r="E156" s="1" t="s">
        <v>166</v>
      </c>
      <c r="F156" s="1" t="s">
        <v>367</v>
      </c>
      <c r="G156" s="3">
        <v>1</v>
      </c>
      <c r="H156" s="1" t="s">
        <v>17</v>
      </c>
      <c r="I156" s="1" t="s">
        <v>44</v>
      </c>
      <c r="J156" s="1" t="s">
        <v>18</v>
      </c>
      <c r="K156" s="1" t="s">
        <v>19</v>
      </c>
    </row>
    <row r="157" spans="1:11" ht="19.2" x14ac:dyDescent="0.5">
      <c r="A157" s="1" t="s">
        <v>650</v>
      </c>
      <c r="B157" s="1" t="s">
        <v>651</v>
      </c>
      <c r="C157" s="1" t="s">
        <v>652</v>
      </c>
      <c r="D157" s="1" t="s">
        <v>14</v>
      </c>
      <c r="E157" s="1" t="s">
        <v>15</v>
      </c>
      <c r="F157" s="1" t="s">
        <v>25</v>
      </c>
      <c r="G157" s="3">
        <v>1</v>
      </c>
      <c r="H157" s="1" t="s">
        <v>18</v>
      </c>
      <c r="I157" s="1" t="s">
        <v>44</v>
      </c>
      <c r="J157" s="1" t="s">
        <v>18</v>
      </c>
      <c r="K157" s="1" t="s">
        <v>19</v>
      </c>
    </row>
    <row r="158" spans="1:11" ht="19.2" x14ac:dyDescent="0.5">
      <c r="A158" s="1" t="s">
        <v>653</v>
      </c>
      <c r="B158" s="1" t="s">
        <v>654</v>
      </c>
      <c r="C158" s="1" t="s">
        <v>655</v>
      </c>
      <c r="D158" s="1" t="s">
        <v>555</v>
      </c>
      <c r="E158" s="1" t="s">
        <v>156</v>
      </c>
      <c r="F158" s="1" t="s">
        <v>656</v>
      </c>
      <c r="G158" s="3">
        <v>1</v>
      </c>
      <c r="H158" s="1" t="s">
        <v>480</v>
      </c>
      <c r="I158" s="1" t="s">
        <v>44</v>
      </c>
      <c r="J158" s="1" t="s">
        <v>18</v>
      </c>
      <c r="K158" s="1" t="s">
        <v>19</v>
      </c>
    </row>
    <row r="159" spans="1:11" ht="19.2" x14ac:dyDescent="0.5">
      <c r="A159" s="1" t="s">
        <v>657</v>
      </c>
      <c r="B159" s="1" t="s">
        <v>658</v>
      </c>
      <c r="C159" s="1" t="s">
        <v>659</v>
      </c>
      <c r="D159" s="1" t="s">
        <v>660</v>
      </c>
      <c r="E159" s="1" t="s">
        <v>223</v>
      </c>
      <c r="F159" s="1" t="s">
        <v>63</v>
      </c>
      <c r="G159" s="3">
        <v>1</v>
      </c>
      <c r="H159" s="1" t="s">
        <v>64</v>
      </c>
      <c r="I159" s="1" t="s">
        <v>44</v>
      </c>
      <c r="J159" s="1" t="s">
        <v>36</v>
      </c>
      <c r="K159" s="1" t="s">
        <v>19</v>
      </c>
    </row>
    <row r="160" spans="1:11" ht="19.2" x14ac:dyDescent="0.5">
      <c r="A160" s="1" t="s">
        <v>661</v>
      </c>
      <c r="B160" s="1" t="s">
        <v>662</v>
      </c>
      <c r="C160" s="1" t="s">
        <v>663</v>
      </c>
      <c r="D160" s="1" t="s">
        <v>107</v>
      </c>
      <c r="E160" s="1" t="s">
        <v>49</v>
      </c>
      <c r="F160" s="1" t="s">
        <v>664</v>
      </c>
      <c r="G160" s="3">
        <v>1</v>
      </c>
      <c r="H160" s="1" t="s">
        <v>17</v>
      </c>
      <c r="I160" s="1" t="s">
        <v>193</v>
      </c>
      <c r="J160" s="1" t="s">
        <v>36</v>
      </c>
      <c r="K160" s="1" t="s">
        <v>19</v>
      </c>
    </row>
    <row r="161" spans="1:11" ht="19.2" x14ac:dyDescent="0.5">
      <c r="A161" s="1" t="s">
        <v>665</v>
      </c>
      <c r="B161" s="1" t="s">
        <v>666</v>
      </c>
      <c r="C161" s="1" t="s">
        <v>646</v>
      </c>
      <c r="D161" s="1" t="s">
        <v>366</v>
      </c>
      <c r="E161" s="1" t="s">
        <v>92</v>
      </c>
      <c r="F161" s="1" t="s">
        <v>204</v>
      </c>
      <c r="G161" s="3">
        <v>1</v>
      </c>
      <c r="H161" s="1" t="s">
        <v>18</v>
      </c>
      <c r="I161" s="1" t="s">
        <v>44</v>
      </c>
      <c r="J161" s="1" t="s">
        <v>36</v>
      </c>
      <c r="K161" s="1" t="s">
        <v>58</v>
      </c>
    </row>
    <row r="162" spans="1:11" ht="19.2" x14ac:dyDescent="0.5">
      <c r="A162" s="1" t="s">
        <v>667</v>
      </c>
      <c r="B162" s="1" t="s">
        <v>668</v>
      </c>
      <c r="C162" s="1" t="s">
        <v>669</v>
      </c>
      <c r="D162" s="1" t="s">
        <v>68</v>
      </c>
      <c r="E162" s="1" t="s">
        <v>69</v>
      </c>
      <c r="F162" s="1" t="s">
        <v>25</v>
      </c>
      <c r="G162" s="3">
        <v>1</v>
      </c>
      <c r="H162" s="1" t="s">
        <v>17</v>
      </c>
      <c r="I162" s="1" t="s">
        <v>44</v>
      </c>
      <c r="J162" s="1" t="s">
        <v>18</v>
      </c>
      <c r="K162" s="1" t="s">
        <v>19</v>
      </c>
    </row>
    <row r="163" spans="1:11" ht="19.2" x14ac:dyDescent="0.5">
      <c r="A163" s="1" t="s">
        <v>670</v>
      </c>
      <c r="B163" s="1" t="s">
        <v>671</v>
      </c>
      <c r="C163" s="1" t="s">
        <v>672</v>
      </c>
      <c r="D163" s="1" t="s">
        <v>673</v>
      </c>
      <c r="E163" s="1" t="s">
        <v>56</v>
      </c>
      <c r="F163" s="1" t="s">
        <v>25</v>
      </c>
      <c r="G163" s="3">
        <v>1</v>
      </c>
      <c r="H163" s="1" t="s">
        <v>17</v>
      </c>
      <c r="I163" s="1" t="s">
        <v>44</v>
      </c>
      <c r="J163" s="1" t="s">
        <v>18</v>
      </c>
      <c r="K163" s="1" t="s">
        <v>19</v>
      </c>
    </row>
    <row r="164" spans="1:11" ht="19.2" x14ac:dyDescent="0.5">
      <c r="A164" s="1" t="s">
        <v>674</v>
      </c>
      <c r="B164" s="1" t="s">
        <v>675</v>
      </c>
      <c r="C164" s="1" t="s">
        <v>676</v>
      </c>
      <c r="D164" s="1" t="s">
        <v>518</v>
      </c>
      <c r="E164" s="1" t="s">
        <v>41</v>
      </c>
      <c r="F164" s="1" t="s">
        <v>259</v>
      </c>
      <c r="G164" s="3">
        <v>1</v>
      </c>
      <c r="H164" s="1" t="s">
        <v>17</v>
      </c>
      <c r="I164" s="1" t="s">
        <v>44</v>
      </c>
      <c r="J164" s="1" t="s">
        <v>18</v>
      </c>
      <c r="K164" s="1" t="s">
        <v>19</v>
      </c>
    </row>
    <row r="165" spans="1:11" ht="19.2" x14ac:dyDescent="0.5">
      <c r="A165" s="1" t="s">
        <v>677</v>
      </c>
      <c r="B165" s="1" t="s">
        <v>678</v>
      </c>
      <c r="C165" s="1" t="s">
        <v>454</v>
      </c>
      <c r="D165" s="1" t="s">
        <v>165</v>
      </c>
      <c r="E165" s="1" t="s">
        <v>166</v>
      </c>
      <c r="F165" s="1" t="s">
        <v>16</v>
      </c>
      <c r="G165" s="3">
        <v>1</v>
      </c>
      <c r="H165" s="1" t="s">
        <v>17</v>
      </c>
      <c r="I165" s="1" t="s">
        <v>44</v>
      </c>
      <c r="J165" s="1" t="s">
        <v>36</v>
      </c>
      <c r="K165" s="1" t="s">
        <v>19</v>
      </c>
    </row>
    <row r="166" spans="1:11" ht="19.2" x14ac:dyDescent="0.5">
      <c r="A166" s="1" t="s">
        <v>679</v>
      </c>
      <c r="B166" s="1" t="s">
        <v>680</v>
      </c>
      <c r="C166" s="1" t="s">
        <v>655</v>
      </c>
      <c r="D166" s="1" t="s">
        <v>555</v>
      </c>
      <c r="E166" s="1" t="s">
        <v>681</v>
      </c>
      <c r="F166" s="1" t="s">
        <v>70</v>
      </c>
      <c r="G166" s="3">
        <v>1</v>
      </c>
      <c r="H166" s="1" t="s">
        <v>64</v>
      </c>
      <c r="I166" s="1" t="s">
        <v>44</v>
      </c>
      <c r="J166" s="1" t="s">
        <v>18</v>
      </c>
      <c r="K166" s="1" t="s">
        <v>19</v>
      </c>
    </row>
    <row r="167" spans="1:11" ht="19.2" x14ac:dyDescent="0.5">
      <c r="A167" s="1" t="s">
        <v>682</v>
      </c>
      <c r="B167" s="1" t="s">
        <v>683</v>
      </c>
      <c r="C167" s="1" t="s">
        <v>684</v>
      </c>
      <c r="D167" s="1" t="s">
        <v>685</v>
      </c>
      <c r="E167" s="1" t="s">
        <v>686</v>
      </c>
      <c r="F167" s="1" t="s">
        <v>63</v>
      </c>
      <c r="G167" s="3">
        <v>1</v>
      </c>
      <c r="H167" s="1" t="s">
        <v>64</v>
      </c>
      <c r="I167" s="1" t="s">
        <v>44</v>
      </c>
      <c r="J167" s="1" t="s">
        <v>18</v>
      </c>
      <c r="K167" s="1" t="s">
        <v>19</v>
      </c>
    </row>
    <row r="168" spans="1:11" ht="19.2" x14ac:dyDescent="0.5">
      <c r="A168" s="1" t="s">
        <v>687</v>
      </c>
      <c r="B168" s="1" t="s">
        <v>688</v>
      </c>
      <c r="C168" s="1" t="s">
        <v>584</v>
      </c>
      <c r="D168" s="1" t="s">
        <v>40</v>
      </c>
      <c r="E168" s="1" t="s">
        <v>41</v>
      </c>
      <c r="F168" s="1" t="s">
        <v>25</v>
      </c>
      <c r="G168" s="3">
        <v>3</v>
      </c>
      <c r="H168" s="1" t="s">
        <v>440</v>
      </c>
      <c r="I168" s="1" t="s">
        <v>44</v>
      </c>
      <c r="J168" s="1" t="s">
        <v>36</v>
      </c>
      <c r="K168" s="1" t="s">
        <v>19</v>
      </c>
    </row>
    <row r="169" spans="1:11" ht="19.2" x14ac:dyDescent="0.5">
      <c r="A169" s="1" t="s">
        <v>689</v>
      </c>
      <c r="B169" s="1" t="s">
        <v>690</v>
      </c>
      <c r="C169" s="1" t="s">
        <v>691</v>
      </c>
      <c r="D169" s="1" t="s">
        <v>692</v>
      </c>
      <c r="E169" s="1" t="s">
        <v>693</v>
      </c>
      <c r="F169" s="1" t="s">
        <v>292</v>
      </c>
      <c r="G169" s="3">
        <v>1</v>
      </c>
      <c r="H169" s="1" t="s">
        <v>293</v>
      </c>
      <c r="I169" s="1" t="s">
        <v>82</v>
      </c>
      <c r="J169" s="1" t="s">
        <v>18</v>
      </c>
      <c r="K169" s="1" t="s">
        <v>19</v>
      </c>
    </row>
    <row r="170" spans="1:11" ht="19.2" x14ac:dyDescent="0.5">
      <c r="A170" s="1" t="s">
        <v>694</v>
      </c>
      <c r="B170" s="1" t="s">
        <v>695</v>
      </c>
      <c r="C170" s="1" t="s">
        <v>696</v>
      </c>
      <c r="D170" s="1" t="s">
        <v>697</v>
      </c>
      <c r="E170" s="1" t="s">
        <v>75</v>
      </c>
      <c r="F170" s="1" t="s">
        <v>292</v>
      </c>
      <c r="G170" s="3">
        <v>1</v>
      </c>
      <c r="H170" s="1" t="s">
        <v>293</v>
      </c>
      <c r="I170" s="1" t="s">
        <v>698</v>
      </c>
      <c r="J170" s="1" t="s">
        <v>18</v>
      </c>
      <c r="K170" s="1" t="s">
        <v>19</v>
      </c>
    </row>
    <row r="171" spans="1:11" ht="19.2" x14ac:dyDescent="0.5">
      <c r="A171" s="1" t="s">
        <v>699</v>
      </c>
      <c r="B171" s="1" t="s">
        <v>700</v>
      </c>
      <c r="C171" s="1" t="s">
        <v>701</v>
      </c>
      <c r="D171" s="1" t="s">
        <v>107</v>
      </c>
      <c r="E171" s="1" t="s">
        <v>49</v>
      </c>
      <c r="F171" s="1" t="s">
        <v>702</v>
      </c>
      <c r="G171" s="3">
        <v>1</v>
      </c>
      <c r="H171" s="1" t="s">
        <v>535</v>
      </c>
      <c r="I171" s="1" t="s">
        <v>491</v>
      </c>
      <c r="J171" s="1" t="s">
        <v>36</v>
      </c>
      <c r="K171" s="1" t="s">
        <v>19</v>
      </c>
    </row>
    <row r="172" spans="1:11" ht="19.2" x14ac:dyDescent="0.5">
      <c r="A172" s="1" t="s">
        <v>703</v>
      </c>
      <c r="B172" s="1" t="s">
        <v>704</v>
      </c>
      <c r="C172" s="1" t="s">
        <v>705</v>
      </c>
      <c r="D172" s="1" t="s">
        <v>40</v>
      </c>
      <c r="E172" s="1" t="s">
        <v>41</v>
      </c>
      <c r="F172" s="1" t="s">
        <v>16</v>
      </c>
      <c r="G172" s="3">
        <v>1</v>
      </c>
      <c r="H172" s="1" t="s">
        <v>17</v>
      </c>
      <c r="I172" s="1" t="s">
        <v>44</v>
      </c>
      <c r="J172" s="1" t="s">
        <v>18</v>
      </c>
      <c r="K172" s="1"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FD269-B23D-4CB4-B102-627EBDD5D3F8}">
  <dimension ref="A1:H37"/>
  <sheetViews>
    <sheetView workbookViewId="0">
      <selection activeCell="F12" sqref="F12"/>
    </sheetView>
  </sheetViews>
  <sheetFormatPr defaultRowHeight="18" x14ac:dyDescent="0.5"/>
  <cols>
    <col min="5" max="5" width="15.5546875" customWidth="1"/>
    <col min="6" max="6" width="15" customWidth="1"/>
    <col min="7" max="7" width="16.21875" customWidth="1"/>
  </cols>
  <sheetData>
    <row r="1" spans="1:8" x14ac:dyDescent="0.5">
      <c r="A1" s="2" t="s">
        <v>714</v>
      </c>
      <c r="B1" s="2" t="s">
        <v>715</v>
      </c>
      <c r="E1" s="2" t="s">
        <v>837</v>
      </c>
      <c r="F1" s="2" t="s">
        <v>838</v>
      </c>
      <c r="G1" s="2" t="s">
        <v>839</v>
      </c>
      <c r="H1" s="2" t="s">
        <v>836</v>
      </c>
    </row>
    <row r="2" spans="1:8" x14ac:dyDescent="0.5">
      <c r="A2" s="2" t="s">
        <v>708</v>
      </c>
      <c r="B2" s="2" t="s">
        <v>329</v>
      </c>
      <c r="E2" s="2" t="s">
        <v>761</v>
      </c>
      <c r="F2" s="2">
        <v>342239</v>
      </c>
      <c r="G2" s="2" t="s">
        <v>840</v>
      </c>
      <c r="H2" s="2" t="s">
        <v>762</v>
      </c>
    </row>
    <row r="3" spans="1:8" x14ac:dyDescent="0.5">
      <c r="A3" s="2" t="s">
        <v>741</v>
      </c>
      <c r="B3" s="2" t="s">
        <v>716</v>
      </c>
      <c r="E3" s="2" t="s">
        <v>764</v>
      </c>
      <c r="F3" s="2">
        <v>308245</v>
      </c>
      <c r="G3" s="2" t="s">
        <v>763</v>
      </c>
      <c r="H3" s="2" t="s">
        <v>765</v>
      </c>
    </row>
    <row r="4" spans="1:8" x14ac:dyDescent="0.5">
      <c r="A4" s="2" t="s">
        <v>742</v>
      </c>
      <c r="B4" s="2" t="s">
        <v>717</v>
      </c>
      <c r="E4" s="2" t="s">
        <v>308</v>
      </c>
      <c r="F4" s="2">
        <v>307713</v>
      </c>
      <c r="G4" s="2" t="s">
        <v>766</v>
      </c>
      <c r="H4" s="2" t="s">
        <v>767</v>
      </c>
    </row>
    <row r="5" spans="1:8" x14ac:dyDescent="0.5">
      <c r="A5" s="2" t="s">
        <v>743</v>
      </c>
      <c r="B5" s="2" t="s">
        <v>718</v>
      </c>
      <c r="E5" s="2" t="s">
        <v>769</v>
      </c>
      <c r="F5" s="2">
        <v>240928</v>
      </c>
      <c r="G5" s="2" t="s">
        <v>768</v>
      </c>
      <c r="H5" s="2" t="s">
        <v>762</v>
      </c>
    </row>
    <row r="6" spans="1:8" x14ac:dyDescent="0.5">
      <c r="A6" s="2" t="s">
        <v>744</v>
      </c>
      <c r="B6" s="2" t="s">
        <v>719</v>
      </c>
      <c r="E6" s="2" t="s">
        <v>771</v>
      </c>
      <c r="F6" s="2">
        <v>196024</v>
      </c>
      <c r="G6" s="2" t="s">
        <v>770</v>
      </c>
      <c r="H6" s="2" t="s">
        <v>767</v>
      </c>
    </row>
    <row r="7" spans="1:8" x14ac:dyDescent="0.5">
      <c r="A7" s="2" t="s">
        <v>745</v>
      </c>
      <c r="B7" s="2" t="s">
        <v>720</v>
      </c>
      <c r="E7" s="2" t="s">
        <v>773</v>
      </c>
      <c r="F7" s="2">
        <v>191791</v>
      </c>
      <c r="G7" s="2" t="s">
        <v>772</v>
      </c>
      <c r="H7" s="2" t="s">
        <v>774</v>
      </c>
    </row>
    <row r="8" spans="1:8" x14ac:dyDescent="0.5">
      <c r="A8" s="2" t="s">
        <v>746</v>
      </c>
      <c r="B8" s="2" t="s">
        <v>721</v>
      </c>
      <c r="E8" s="2" t="s">
        <v>681</v>
      </c>
      <c r="F8" s="2">
        <v>160205</v>
      </c>
      <c r="G8" s="2" t="s">
        <v>775</v>
      </c>
      <c r="H8" s="2" t="s">
        <v>774</v>
      </c>
    </row>
    <row r="9" spans="1:8" x14ac:dyDescent="0.5">
      <c r="A9" s="2" t="s">
        <v>747</v>
      </c>
      <c r="B9" s="2" t="s">
        <v>722</v>
      </c>
      <c r="E9" s="2" t="s">
        <v>177</v>
      </c>
      <c r="F9" s="2">
        <v>155707</v>
      </c>
      <c r="G9" s="2" t="s">
        <v>776</v>
      </c>
      <c r="H9" s="2" t="s">
        <v>777</v>
      </c>
    </row>
    <row r="10" spans="1:8" x14ac:dyDescent="0.5">
      <c r="A10" s="2" t="s">
        <v>748</v>
      </c>
      <c r="B10" s="2" t="s">
        <v>723</v>
      </c>
      <c r="E10" s="2" t="s">
        <v>779</v>
      </c>
      <c r="F10" s="2">
        <v>135191</v>
      </c>
      <c r="G10" s="2" t="s">
        <v>778</v>
      </c>
      <c r="H10" s="2" t="s">
        <v>765</v>
      </c>
    </row>
    <row r="11" spans="1:8" x14ac:dyDescent="0.5">
      <c r="A11" s="2" t="s">
        <v>749</v>
      </c>
      <c r="B11" s="2" t="s">
        <v>563</v>
      </c>
      <c r="E11" s="2" t="s">
        <v>781</v>
      </c>
      <c r="F11" s="2">
        <v>130058</v>
      </c>
      <c r="G11" s="2" t="s">
        <v>780</v>
      </c>
      <c r="H11" s="2" t="s">
        <v>774</v>
      </c>
    </row>
    <row r="12" spans="1:8" x14ac:dyDescent="0.5">
      <c r="A12" s="2" t="s">
        <v>709</v>
      </c>
      <c r="B12" s="2" t="s">
        <v>106</v>
      </c>
      <c r="E12" s="2" t="s">
        <v>783</v>
      </c>
      <c r="F12" s="2">
        <v>112077</v>
      </c>
      <c r="G12" s="2" t="s">
        <v>782</v>
      </c>
      <c r="H12" s="2" t="s">
        <v>774</v>
      </c>
    </row>
    <row r="13" spans="1:8" x14ac:dyDescent="0.5">
      <c r="A13" s="2" t="s">
        <v>711</v>
      </c>
      <c r="B13" s="2" t="s">
        <v>724</v>
      </c>
      <c r="E13" s="2" t="s">
        <v>785</v>
      </c>
      <c r="F13" s="2">
        <v>94163</v>
      </c>
      <c r="G13" s="2" t="s">
        <v>784</v>
      </c>
      <c r="H13" s="2" t="s">
        <v>777</v>
      </c>
    </row>
    <row r="14" spans="1:8" x14ac:dyDescent="0.5">
      <c r="A14" s="2" t="s">
        <v>707</v>
      </c>
      <c r="B14" s="2" t="s">
        <v>725</v>
      </c>
      <c r="E14" s="2" t="s">
        <v>787</v>
      </c>
      <c r="F14" s="2">
        <v>88752</v>
      </c>
      <c r="G14" s="2" t="s">
        <v>786</v>
      </c>
      <c r="H14" s="2" t="s">
        <v>777</v>
      </c>
    </row>
    <row r="15" spans="1:8" x14ac:dyDescent="0.5">
      <c r="A15" s="2" t="s">
        <v>706</v>
      </c>
      <c r="B15" s="2" t="s">
        <v>726</v>
      </c>
      <c r="E15" s="2" t="s">
        <v>789</v>
      </c>
      <c r="F15" s="2">
        <v>83743</v>
      </c>
      <c r="G15" s="2" t="s">
        <v>788</v>
      </c>
      <c r="H15" s="2" t="s">
        <v>790</v>
      </c>
    </row>
    <row r="16" spans="1:8" x14ac:dyDescent="0.5">
      <c r="A16" s="2" t="s">
        <v>710</v>
      </c>
      <c r="B16" s="2" t="s">
        <v>727</v>
      </c>
      <c r="E16" s="2" t="s">
        <v>792</v>
      </c>
      <c r="F16" s="2">
        <v>79716</v>
      </c>
      <c r="G16" s="2" t="s">
        <v>791</v>
      </c>
      <c r="H16" s="2" t="s">
        <v>777</v>
      </c>
    </row>
    <row r="17" spans="1:8" x14ac:dyDescent="0.5">
      <c r="A17" s="2" t="s">
        <v>713</v>
      </c>
      <c r="B17" s="2" t="s">
        <v>728</v>
      </c>
      <c r="E17" s="2" t="s">
        <v>794</v>
      </c>
      <c r="F17" s="2">
        <v>78438</v>
      </c>
      <c r="G17" s="2" t="s">
        <v>793</v>
      </c>
      <c r="H17" s="2" t="s">
        <v>790</v>
      </c>
    </row>
    <row r="18" spans="1:8" x14ac:dyDescent="0.5">
      <c r="A18" s="2" t="s">
        <v>712</v>
      </c>
      <c r="B18" s="2" t="s">
        <v>729</v>
      </c>
      <c r="E18" s="2" t="s">
        <v>796</v>
      </c>
      <c r="F18" s="2">
        <v>59146</v>
      </c>
      <c r="G18" s="2" t="s">
        <v>795</v>
      </c>
      <c r="H18" s="2" t="s">
        <v>762</v>
      </c>
    </row>
    <row r="19" spans="1:8" x14ac:dyDescent="0.5">
      <c r="A19" s="2" t="s">
        <v>750</v>
      </c>
      <c r="B19" s="2" t="s">
        <v>730</v>
      </c>
      <c r="E19" s="2" t="s">
        <v>686</v>
      </c>
      <c r="F19" s="2">
        <v>55673</v>
      </c>
      <c r="G19" s="2" t="s">
        <v>797</v>
      </c>
      <c r="H19" s="2" t="s">
        <v>762</v>
      </c>
    </row>
    <row r="20" spans="1:8" x14ac:dyDescent="0.5">
      <c r="A20" s="2" t="s">
        <v>751</v>
      </c>
      <c r="B20" s="2" t="s">
        <v>731</v>
      </c>
      <c r="E20" s="2" t="s">
        <v>799</v>
      </c>
      <c r="F20" s="2">
        <v>53483</v>
      </c>
      <c r="G20" s="2" t="s">
        <v>798</v>
      </c>
      <c r="H20" s="2" t="s">
        <v>762</v>
      </c>
    </row>
    <row r="21" spans="1:8" x14ac:dyDescent="0.5">
      <c r="A21" s="2" t="s">
        <v>752</v>
      </c>
      <c r="B21" s="2" t="s">
        <v>732</v>
      </c>
      <c r="E21" s="2" t="s">
        <v>801</v>
      </c>
      <c r="F21" s="2">
        <v>50362</v>
      </c>
      <c r="G21" s="2" t="s">
        <v>800</v>
      </c>
      <c r="H21" s="2" t="s">
        <v>762</v>
      </c>
    </row>
    <row r="22" spans="1:8" x14ac:dyDescent="0.5">
      <c r="A22" s="2" t="s">
        <v>753</v>
      </c>
      <c r="B22" s="2" t="s">
        <v>733</v>
      </c>
      <c r="E22" s="2" t="s">
        <v>803</v>
      </c>
      <c r="F22" s="2">
        <v>44212</v>
      </c>
      <c r="G22" s="2" t="s">
        <v>802</v>
      </c>
      <c r="H22" s="2" t="s">
        <v>762</v>
      </c>
    </row>
    <row r="23" spans="1:8" x14ac:dyDescent="0.5">
      <c r="A23" s="2" t="s">
        <v>754</v>
      </c>
      <c r="B23" s="2" t="s">
        <v>734</v>
      </c>
      <c r="E23" s="2" t="s">
        <v>805</v>
      </c>
      <c r="F23" s="2">
        <v>42241</v>
      </c>
      <c r="G23" s="2" t="s">
        <v>804</v>
      </c>
      <c r="H23" s="2" t="s">
        <v>762</v>
      </c>
    </row>
    <row r="24" spans="1:8" x14ac:dyDescent="0.5">
      <c r="A24" s="2" t="s">
        <v>755</v>
      </c>
      <c r="B24" s="2" t="s">
        <v>735</v>
      </c>
      <c r="E24" s="2" t="s">
        <v>807</v>
      </c>
      <c r="F24" s="2">
        <v>38863</v>
      </c>
      <c r="G24" s="2" t="s">
        <v>806</v>
      </c>
      <c r="H24" s="2" t="s">
        <v>774</v>
      </c>
    </row>
    <row r="25" spans="1:8" x14ac:dyDescent="0.5">
      <c r="A25" s="2" t="s">
        <v>756</v>
      </c>
      <c r="B25" s="2" t="s">
        <v>736</v>
      </c>
      <c r="E25" s="2" t="s">
        <v>809</v>
      </c>
      <c r="F25" s="2">
        <v>22429</v>
      </c>
      <c r="G25" s="2" t="s">
        <v>808</v>
      </c>
      <c r="H25" s="2" t="s">
        <v>790</v>
      </c>
    </row>
    <row r="26" spans="1:8" x14ac:dyDescent="0.5">
      <c r="A26" s="2" t="s">
        <v>757</v>
      </c>
      <c r="B26" s="2" t="s">
        <v>737</v>
      </c>
      <c r="E26" s="2" t="s">
        <v>811</v>
      </c>
      <c r="F26" s="2">
        <v>22327</v>
      </c>
      <c r="G26" s="2" t="s">
        <v>810</v>
      </c>
      <c r="H26" s="2" t="s">
        <v>790</v>
      </c>
    </row>
    <row r="27" spans="1:8" x14ac:dyDescent="0.5">
      <c r="A27" s="2" t="s">
        <v>758</v>
      </c>
      <c r="B27" s="2" t="s">
        <v>738</v>
      </c>
      <c r="E27" s="2" t="s">
        <v>813</v>
      </c>
      <c r="F27" s="2">
        <v>21081</v>
      </c>
      <c r="G27" s="2" t="s">
        <v>812</v>
      </c>
      <c r="H27" s="2" t="s">
        <v>790</v>
      </c>
    </row>
    <row r="28" spans="1:8" x14ac:dyDescent="0.5">
      <c r="A28" s="2" t="s">
        <v>759</v>
      </c>
      <c r="B28" s="2" t="s">
        <v>739</v>
      </c>
      <c r="E28" s="2" t="s">
        <v>815</v>
      </c>
      <c r="F28" s="2">
        <v>16579</v>
      </c>
      <c r="G28" s="2" t="s">
        <v>814</v>
      </c>
      <c r="H28" s="2" t="s">
        <v>790</v>
      </c>
    </row>
    <row r="29" spans="1:8" x14ac:dyDescent="0.5">
      <c r="A29" s="2" t="s">
        <v>760</v>
      </c>
      <c r="B29" s="2" t="s">
        <v>740</v>
      </c>
      <c r="E29" s="2" t="s">
        <v>817</v>
      </c>
      <c r="F29" s="2">
        <v>10486</v>
      </c>
      <c r="G29" s="2" t="s">
        <v>816</v>
      </c>
      <c r="H29" s="2" t="s">
        <v>790</v>
      </c>
    </row>
    <row r="30" spans="1:8" x14ac:dyDescent="0.5">
      <c r="E30" s="2" t="s">
        <v>819</v>
      </c>
      <c r="F30" s="2">
        <v>8249</v>
      </c>
      <c r="G30" s="2" t="s">
        <v>818</v>
      </c>
      <c r="H30" s="2" t="s">
        <v>820</v>
      </c>
    </row>
    <row r="31" spans="1:8" x14ac:dyDescent="0.5">
      <c r="E31" s="2" t="s">
        <v>822</v>
      </c>
      <c r="F31" s="2">
        <v>7096</v>
      </c>
      <c r="G31" s="2" t="s">
        <v>821</v>
      </c>
      <c r="H31" s="2" t="s">
        <v>790</v>
      </c>
    </row>
    <row r="32" spans="1:8" x14ac:dyDescent="0.5">
      <c r="E32" s="2" t="s">
        <v>824</v>
      </c>
      <c r="F32" s="2">
        <v>3702</v>
      </c>
      <c r="G32" s="2" t="s">
        <v>823</v>
      </c>
      <c r="H32" s="2" t="s">
        <v>767</v>
      </c>
    </row>
    <row r="33" spans="5:8" x14ac:dyDescent="0.5">
      <c r="E33" s="2" t="s">
        <v>826</v>
      </c>
      <c r="F33" s="2">
        <v>1483</v>
      </c>
      <c r="G33" s="2" t="s">
        <v>825</v>
      </c>
      <c r="H33" s="2" t="s">
        <v>762</v>
      </c>
    </row>
    <row r="34" spans="5:8" x14ac:dyDescent="0.5">
      <c r="E34" s="2" t="s">
        <v>828</v>
      </c>
      <c r="F34" s="2">
        <v>603</v>
      </c>
      <c r="G34" s="2" t="s">
        <v>827</v>
      </c>
      <c r="H34" s="2" t="s">
        <v>767</v>
      </c>
    </row>
    <row r="35" spans="5:8" x14ac:dyDescent="0.5">
      <c r="E35" s="2" t="s">
        <v>830</v>
      </c>
      <c r="F35" s="2">
        <v>479</v>
      </c>
      <c r="G35" s="2" t="s">
        <v>829</v>
      </c>
      <c r="H35" s="2" t="s">
        <v>774</v>
      </c>
    </row>
    <row r="36" spans="5:8" x14ac:dyDescent="0.5">
      <c r="E36" s="2" t="s">
        <v>832</v>
      </c>
      <c r="F36" s="2">
        <v>114</v>
      </c>
      <c r="G36" s="2" t="s">
        <v>831</v>
      </c>
      <c r="H36" s="2" t="s">
        <v>762</v>
      </c>
    </row>
    <row r="37" spans="5:8" x14ac:dyDescent="0.5">
      <c r="E37" s="2" t="s">
        <v>834</v>
      </c>
      <c r="F37" s="2">
        <v>32</v>
      </c>
      <c r="G37" s="2" t="s">
        <v>833</v>
      </c>
      <c r="H37" s="2" t="s">
        <v>835</v>
      </c>
    </row>
  </sheetData>
  <sortState xmlns:xlrd2="http://schemas.microsoft.com/office/spreadsheetml/2017/richdata2" ref="A2:A172">
    <sortCondition ref="A2:A17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B5D28-64D1-4837-B338-25E3DAE6A83E}">
  <dimension ref="A1:AA172"/>
  <sheetViews>
    <sheetView workbookViewId="0">
      <selection activeCell="P9" sqref="P9"/>
    </sheetView>
  </sheetViews>
  <sheetFormatPr defaultRowHeight="18" x14ac:dyDescent="0.5"/>
  <cols>
    <col min="1" max="1" width="43" customWidth="1"/>
    <col min="2" max="2" width="11.44140625" customWidth="1"/>
    <col min="3" max="3" width="14.21875" customWidth="1"/>
    <col min="4" max="4" width="11" customWidth="1"/>
    <col min="5" max="5" width="13.44140625" customWidth="1"/>
    <col min="6" max="6" width="14.88671875" customWidth="1"/>
    <col min="7" max="7" width="10.77734375" customWidth="1"/>
    <col min="8" max="8" width="10.109375" customWidth="1"/>
    <col min="9" max="9" width="13.5546875" customWidth="1"/>
    <col min="10" max="11" width="13.44140625" style="5" customWidth="1"/>
    <col min="13" max="13" width="13.88671875" customWidth="1"/>
    <col min="14" max="15" width="21.88671875" customWidth="1"/>
    <col min="16" max="16" width="13.6640625" customWidth="1"/>
    <col min="17" max="17" width="11.109375" customWidth="1"/>
    <col min="18" max="18" width="12.88671875" customWidth="1"/>
    <col min="19" max="19" width="15" style="18" customWidth="1"/>
    <col min="21" max="21" width="15" customWidth="1"/>
  </cols>
  <sheetData>
    <row r="1" spans="1:27" s="9" customFormat="1" ht="19.2" x14ac:dyDescent="0.5">
      <c r="A1" s="6" t="s">
        <v>0</v>
      </c>
      <c r="B1" s="7" t="s">
        <v>714</v>
      </c>
      <c r="C1" s="7" t="s">
        <v>715</v>
      </c>
      <c r="D1" s="7" t="s">
        <v>1130</v>
      </c>
      <c r="E1" s="7" t="s">
        <v>1131</v>
      </c>
      <c r="F1" s="7" t="s">
        <v>1129</v>
      </c>
      <c r="G1" s="7" t="s">
        <v>1128</v>
      </c>
      <c r="H1" s="7" t="s">
        <v>1126</v>
      </c>
      <c r="I1" s="7" t="s">
        <v>1127</v>
      </c>
      <c r="J1" s="8" t="s">
        <v>1132</v>
      </c>
      <c r="K1" s="8" t="s">
        <v>1147</v>
      </c>
      <c r="L1" s="6" t="s">
        <v>2</v>
      </c>
      <c r="M1" s="6" t="s">
        <v>3</v>
      </c>
      <c r="N1" s="6" t="s">
        <v>4</v>
      </c>
      <c r="O1" s="7" t="s">
        <v>836</v>
      </c>
      <c r="P1" s="6" t="s">
        <v>5</v>
      </c>
      <c r="Q1" s="6" t="s">
        <v>6</v>
      </c>
      <c r="R1" s="6" t="s">
        <v>7</v>
      </c>
      <c r="S1" s="16" t="s">
        <v>1159</v>
      </c>
      <c r="T1" s="6" t="s">
        <v>9</v>
      </c>
      <c r="U1" s="6" t="s">
        <v>10</v>
      </c>
      <c r="V1" s="6"/>
      <c r="W1" s="6"/>
      <c r="X1" s="6"/>
      <c r="Y1" s="6"/>
      <c r="AA1" s="6"/>
    </row>
    <row r="2" spans="1:27" ht="19.2" x14ac:dyDescent="0.5">
      <c r="A2" s="1" t="s">
        <v>11</v>
      </c>
      <c r="B2" s="3" t="str">
        <f>LEFT(A2,3)</f>
        <v>405</v>
      </c>
      <c r="C2" s="3" t="str">
        <f>VLOOKUP(B2,'Reference Table'!A:B,2,0)</f>
        <v>N</v>
      </c>
      <c r="D2" s="1" t="s">
        <v>848</v>
      </c>
      <c r="E2" s="1" t="s">
        <v>849</v>
      </c>
      <c r="F2" s="3">
        <v>2021</v>
      </c>
      <c r="G2" s="1" t="s">
        <v>850</v>
      </c>
      <c r="H2" s="10" t="str">
        <f>TRIM(LEFT(E2,3))</f>
        <v>18</v>
      </c>
      <c r="I2" s="3" t="str">
        <f>TRIM(RIGHT(E2,4))</f>
        <v>Jul</v>
      </c>
      <c r="J2" s="4" t="str">
        <f t="shared" ref="J2:J33" si="0">H2&amp;"-"&amp;I2&amp;"-"&amp;F2</f>
        <v>18-Jul-2021</v>
      </c>
      <c r="K2" s="4">
        <f>VALUE(TransactionData[[#This Row],[Order Date]])</f>
        <v>44395</v>
      </c>
      <c r="L2" s="1" t="s">
        <v>13</v>
      </c>
      <c r="M2" s="1" t="s">
        <v>14</v>
      </c>
      <c r="N2" s="1" t="s">
        <v>15</v>
      </c>
      <c r="O2" s="3" t="str">
        <f>SUBSTITUTE(VLOOKUP(TransactionData[[#This Row],[ship_state]],'Reference Table'!E:H,4,0),",","")</f>
        <v>Northern</v>
      </c>
      <c r="P2" s="1" t="s">
        <v>16</v>
      </c>
      <c r="Q2" s="3">
        <v>1</v>
      </c>
      <c r="R2" s="1" t="s">
        <v>17</v>
      </c>
      <c r="S2"/>
      <c r="T2" s="1" t="s">
        <v>18</v>
      </c>
      <c r="U2" s="1" t="s">
        <v>19</v>
      </c>
    </row>
    <row r="3" spans="1:27" ht="19.2" x14ac:dyDescent="0.5">
      <c r="A3" s="1" t="s">
        <v>20</v>
      </c>
      <c r="B3" s="3" t="str">
        <f t="shared" ref="B3:B66" si="1">LEFT(A3,3)</f>
        <v>404</v>
      </c>
      <c r="C3" s="3" t="str">
        <f>VLOOKUP(B3,'Reference Table'!A:B,2,0)</f>
        <v>M</v>
      </c>
      <c r="D3" s="1" t="s">
        <v>851</v>
      </c>
      <c r="E3" s="1" t="s">
        <v>852</v>
      </c>
      <c r="F3" s="3">
        <v>2021</v>
      </c>
      <c r="G3" s="1" t="s">
        <v>853</v>
      </c>
      <c r="H3" s="10" t="str">
        <f t="shared" ref="H3:H66" si="2">TRIM(LEFT(E3,3))</f>
        <v>19</v>
      </c>
      <c r="I3" s="3" t="str">
        <f t="shared" ref="I3:I66" si="3">TRIM(RIGHT(E3,4))</f>
        <v>Oct</v>
      </c>
      <c r="J3" s="4" t="str">
        <f t="shared" si="0"/>
        <v>19-Oct-2021</v>
      </c>
      <c r="K3" s="4">
        <f>VALUE(TransactionData[[#This Row],[Order Date]])</f>
        <v>44488</v>
      </c>
      <c r="L3" s="1" t="s">
        <v>22</v>
      </c>
      <c r="M3" s="1" t="s">
        <v>23</v>
      </c>
      <c r="N3" s="1" t="s">
        <v>24</v>
      </c>
      <c r="O3" s="3" t="str">
        <f>SUBSTITUTE(VLOOKUP(TransactionData[[#This Row],[ship_state]],'Reference Table'!E:H,4,0),",","")</f>
        <v>Northeastern</v>
      </c>
      <c r="P3" s="1" t="s">
        <v>25</v>
      </c>
      <c r="Q3" s="3">
        <v>1</v>
      </c>
      <c r="R3" s="1" t="s">
        <v>17</v>
      </c>
      <c r="S3" s="17">
        <v>60.18</v>
      </c>
      <c r="T3" s="1" t="s">
        <v>18</v>
      </c>
      <c r="U3" s="1" t="s">
        <v>19</v>
      </c>
    </row>
    <row r="4" spans="1:27" ht="19.2" x14ac:dyDescent="0.5">
      <c r="A4" s="1" t="s">
        <v>27</v>
      </c>
      <c r="B4" s="3" t="str">
        <f t="shared" si="1"/>
        <v>171</v>
      </c>
      <c r="C4" s="3" t="str">
        <f>VLOOKUP(B4,'Reference Table'!A:B,2,0)</f>
        <v>A</v>
      </c>
      <c r="D4" s="1" t="s">
        <v>848</v>
      </c>
      <c r="E4" s="1" t="s">
        <v>854</v>
      </c>
      <c r="F4" s="3">
        <v>2021</v>
      </c>
      <c r="G4" s="1" t="s">
        <v>855</v>
      </c>
      <c r="H4" s="10" t="str">
        <f t="shared" si="2"/>
        <v>28</v>
      </c>
      <c r="I4" s="3" t="str">
        <f t="shared" si="3"/>
        <v>Nov</v>
      </c>
      <c r="J4" s="4" t="str">
        <f t="shared" si="0"/>
        <v>28-Nov-2021</v>
      </c>
      <c r="K4" s="4">
        <f>VALUE(TransactionData[[#This Row],[Order Date]])</f>
        <v>44528</v>
      </c>
      <c r="L4" s="1" t="s">
        <v>29</v>
      </c>
      <c r="M4" s="1" t="s">
        <v>23</v>
      </c>
      <c r="N4" s="1" t="s">
        <v>24</v>
      </c>
      <c r="O4" s="3" t="str">
        <f>SUBSTITUTE(VLOOKUP(TransactionData[[#This Row],[ship_state]],'Reference Table'!E:H,4,0),",","")</f>
        <v>Northeastern</v>
      </c>
      <c r="P4" s="1" t="s">
        <v>25</v>
      </c>
      <c r="Q4" s="3">
        <v>1</v>
      </c>
      <c r="R4" s="1" t="s">
        <v>17</v>
      </c>
      <c r="S4" s="17">
        <v>60.18</v>
      </c>
      <c r="T4" s="1" t="s">
        <v>18</v>
      </c>
      <c r="U4" s="1" t="s">
        <v>19</v>
      </c>
    </row>
    <row r="5" spans="1:27" ht="19.2" x14ac:dyDescent="0.5">
      <c r="A5" s="1" t="s">
        <v>30</v>
      </c>
      <c r="B5" s="3" t="str">
        <f t="shared" si="1"/>
        <v>405</v>
      </c>
      <c r="C5" s="3" t="str">
        <f>VLOOKUP(B5,'Reference Table'!A:B,2,0)</f>
        <v>N</v>
      </c>
      <c r="D5" s="1" t="s">
        <v>856</v>
      </c>
      <c r="E5" s="1" t="s">
        <v>857</v>
      </c>
      <c r="F5" s="3">
        <v>2021</v>
      </c>
      <c r="G5" s="1" t="s">
        <v>858</v>
      </c>
      <c r="H5" s="10" t="str">
        <f t="shared" si="2"/>
        <v>28</v>
      </c>
      <c r="I5" s="3" t="str">
        <f t="shared" si="3"/>
        <v>Jul</v>
      </c>
      <c r="J5" s="4" t="str">
        <f t="shared" si="0"/>
        <v>28-Jul-2021</v>
      </c>
      <c r="K5" s="4">
        <f>VALUE(TransactionData[[#This Row],[Order Date]])</f>
        <v>44405</v>
      </c>
      <c r="L5" s="1" t="s">
        <v>32</v>
      </c>
      <c r="M5" s="1" t="s">
        <v>33</v>
      </c>
      <c r="N5" s="1" t="s">
        <v>34</v>
      </c>
      <c r="O5" s="3" t="str">
        <f>SUBSTITUTE(VLOOKUP(TransactionData[[#This Row],[ship_state]],'Reference Table'!E:H,4,0),",","")</f>
        <v>Southern</v>
      </c>
      <c r="P5" s="1" t="s">
        <v>35</v>
      </c>
      <c r="Q5" s="3">
        <v>1</v>
      </c>
      <c r="R5" s="1" t="s">
        <v>18</v>
      </c>
      <c r="S5"/>
      <c r="T5" s="1" t="s">
        <v>36</v>
      </c>
      <c r="U5" s="1" t="s">
        <v>19</v>
      </c>
    </row>
    <row r="6" spans="1:27" ht="19.2" x14ac:dyDescent="0.5">
      <c r="A6" s="1" t="s">
        <v>37</v>
      </c>
      <c r="B6" s="3" t="str">
        <f t="shared" si="1"/>
        <v>402</v>
      </c>
      <c r="C6" s="3" t="str">
        <f>VLOOKUP(B6,'Reference Table'!A:B,2,0)</f>
        <v>K</v>
      </c>
      <c r="D6" s="1" t="s">
        <v>851</v>
      </c>
      <c r="E6" s="1" t="s">
        <v>859</v>
      </c>
      <c r="F6" s="3">
        <v>2021</v>
      </c>
      <c r="G6" s="1" t="s">
        <v>860</v>
      </c>
      <c r="H6" s="10" t="str">
        <f t="shared" si="2"/>
        <v>28</v>
      </c>
      <c r="I6" s="3" t="str">
        <f t="shared" si="3"/>
        <v>Sept</v>
      </c>
      <c r="J6" s="4" t="str">
        <f t="shared" si="0"/>
        <v>28-Sept-2021</v>
      </c>
      <c r="K6" s="4">
        <f>VALUE(TransactionData[[#This Row],[Order Date]])</f>
        <v>44467</v>
      </c>
      <c r="L6" s="1" t="s">
        <v>39</v>
      </c>
      <c r="M6" s="1" t="s">
        <v>40</v>
      </c>
      <c r="N6" s="1" t="s">
        <v>41</v>
      </c>
      <c r="O6" s="3" t="str">
        <f>SUBSTITUTE(VLOOKUP(TransactionData[[#This Row],[ship_state]],'Reference Table'!E:H,4,0),",","")</f>
        <v>Western</v>
      </c>
      <c r="P6" s="1" t="s">
        <v>42</v>
      </c>
      <c r="Q6" s="3">
        <v>1</v>
      </c>
      <c r="R6" s="1" t="s">
        <v>43</v>
      </c>
      <c r="S6" s="17">
        <v>84.96</v>
      </c>
      <c r="T6" s="1" t="s">
        <v>18</v>
      </c>
      <c r="U6" s="1" t="s">
        <v>19</v>
      </c>
    </row>
    <row r="7" spans="1:27" ht="19.2" x14ac:dyDescent="0.5">
      <c r="A7" s="1" t="s">
        <v>45</v>
      </c>
      <c r="B7" s="3" t="str">
        <f t="shared" si="1"/>
        <v>406</v>
      </c>
      <c r="C7" s="3" t="str">
        <f>VLOOKUP(B7,'Reference Table'!A:B,2,0)</f>
        <v>O</v>
      </c>
      <c r="D7" s="1" t="s">
        <v>861</v>
      </c>
      <c r="E7" s="1" t="s">
        <v>862</v>
      </c>
      <c r="F7" s="3">
        <v>2021</v>
      </c>
      <c r="G7" s="1" t="s">
        <v>863</v>
      </c>
      <c r="H7" s="10" t="str">
        <f t="shared" si="2"/>
        <v>17</v>
      </c>
      <c r="I7" s="3" t="str">
        <f t="shared" si="3"/>
        <v>Jun</v>
      </c>
      <c r="J7" s="4" t="str">
        <f t="shared" si="0"/>
        <v>17-Jun-2021</v>
      </c>
      <c r="K7" s="4">
        <f>VALUE(TransactionData[[#This Row],[Order Date]])</f>
        <v>44364</v>
      </c>
      <c r="L7" s="1" t="s">
        <v>47</v>
      </c>
      <c r="M7" s="1" t="s">
        <v>48</v>
      </c>
      <c r="N7" s="1" t="s">
        <v>49</v>
      </c>
      <c r="O7" s="3" t="str">
        <f>SUBSTITUTE(VLOOKUP(TransactionData[[#This Row],[ship_state]],'Reference Table'!E:H,4,0),",","")</f>
        <v>Eastern</v>
      </c>
      <c r="P7" s="1" t="s">
        <v>50</v>
      </c>
      <c r="Q7" s="3">
        <v>1</v>
      </c>
      <c r="R7" s="1" t="s">
        <v>51</v>
      </c>
      <c r="S7"/>
      <c r="T7" s="1" t="s">
        <v>18</v>
      </c>
      <c r="U7" s="1" t="s">
        <v>19</v>
      </c>
    </row>
    <row r="8" spans="1:27" ht="19.2" x14ac:dyDescent="0.5">
      <c r="A8" s="1" t="s">
        <v>52</v>
      </c>
      <c r="B8" s="3" t="str">
        <f t="shared" si="1"/>
        <v>404</v>
      </c>
      <c r="C8" s="3" t="str">
        <f>VLOOKUP(B8,'Reference Table'!A:B,2,0)</f>
        <v>M</v>
      </c>
      <c r="D8" s="1" t="s">
        <v>861</v>
      </c>
      <c r="E8" s="1" t="s">
        <v>864</v>
      </c>
      <c r="F8" s="3">
        <v>2021</v>
      </c>
      <c r="G8" s="1" t="s">
        <v>865</v>
      </c>
      <c r="H8" s="10" t="str">
        <f t="shared" si="2"/>
        <v>12</v>
      </c>
      <c r="I8" s="3" t="str">
        <f t="shared" si="3"/>
        <v>Aug</v>
      </c>
      <c r="J8" s="4" t="str">
        <f t="shared" si="0"/>
        <v>12-Aug-2021</v>
      </c>
      <c r="K8" s="4">
        <f>VALUE(TransactionData[[#This Row],[Order Date]])</f>
        <v>44420</v>
      </c>
      <c r="L8" s="1" t="s">
        <v>54</v>
      </c>
      <c r="M8" s="1" t="s">
        <v>55</v>
      </c>
      <c r="N8" s="1" t="s">
        <v>56</v>
      </c>
      <c r="O8" s="3" t="str">
        <f>SUBSTITUTE(VLOOKUP(TransactionData[[#This Row],[ship_state]],'Reference Table'!E:H,4,0),",","")</f>
        <v>Northern</v>
      </c>
      <c r="P8" s="1" t="s">
        <v>57</v>
      </c>
      <c r="Q8" s="3">
        <v>1</v>
      </c>
      <c r="R8" s="1" t="s">
        <v>18</v>
      </c>
      <c r="S8"/>
      <c r="T8" s="1" t="s">
        <v>36</v>
      </c>
      <c r="U8" s="1" t="s">
        <v>58</v>
      </c>
    </row>
    <row r="9" spans="1:27" ht="19.2" x14ac:dyDescent="0.5">
      <c r="A9" s="1" t="s">
        <v>59</v>
      </c>
      <c r="B9" s="3" t="str">
        <f t="shared" si="1"/>
        <v>405</v>
      </c>
      <c r="C9" s="3" t="str">
        <f>VLOOKUP(B9,'Reference Table'!A:B,2,0)</f>
        <v>N</v>
      </c>
      <c r="D9" s="1" t="s">
        <v>856</v>
      </c>
      <c r="E9" s="1" t="s">
        <v>866</v>
      </c>
      <c r="F9" s="3">
        <v>2021</v>
      </c>
      <c r="G9" s="1" t="s">
        <v>867</v>
      </c>
      <c r="H9" s="10" t="str">
        <f t="shared" si="2"/>
        <v>29</v>
      </c>
      <c r="I9" s="3" t="str">
        <f t="shared" si="3"/>
        <v>Sept</v>
      </c>
      <c r="J9" s="4" t="str">
        <f t="shared" si="0"/>
        <v>29-Sept-2021</v>
      </c>
      <c r="K9" s="4">
        <f>VALUE(TransactionData[[#This Row],[Order Date]])</f>
        <v>44468</v>
      </c>
      <c r="L9" s="1" t="s">
        <v>61</v>
      </c>
      <c r="M9" s="1" t="s">
        <v>62</v>
      </c>
      <c r="N9" s="1" t="s">
        <v>56</v>
      </c>
      <c r="O9" s="3" t="str">
        <f>SUBSTITUTE(VLOOKUP(TransactionData[[#This Row],[ship_state]],'Reference Table'!E:H,4,0),",","")</f>
        <v>Northern</v>
      </c>
      <c r="P9" s="1" t="s">
        <v>63</v>
      </c>
      <c r="Q9" s="3">
        <v>1</v>
      </c>
      <c r="R9" s="1" t="s">
        <v>64</v>
      </c>
      <c r="S9" s="17">
        <v>84.96</v>
      </c>
      <c r="T9" s="1" t="s">
        <v>36</v>
      </c>
      <c r="U9" s="1" t="s">
        <v>19</v>
      </c>
    </row>
    <row r="10" spans="1:27" ht="19.2" x14ac:dyDescent="0.5">
      <c r="A10" s="1" t="s">
        <v>65</v>
      </c>
      <c r="B10" s="3" t="str">
        <f t="shared" si="1"/>
        <v>171</v>
      </c>
      <c r="C10" s="3" t="str">
        <f>VLOOKUP(B10,'Reference Table'!A:B,2,0)</f>
        <v>A</v>
      </c>
      <c r="D10" s="1" t="s">
        <v>868</v>
      </c>
      <c r="E10" s="1" t="s">
        <v>869</v>
      </c>
      <c r="F10" s="3">
        <v>2021</v>
      </c>
      <c r="G10" s="1" t="s">
        <v>870</v>
      </c>
      <c r="H10" s="10" t="str">
        <f t="shared" si="2"/>
        <v>13</v>
      </c>
      <c r="I10" s="3" t="str">
        <f t="shared" si="3"/>
        <v>Nov</v>
      </c>
      <c r="J10" s="4" t="str">
        <f t="shared" si="0"/>
        <v>13-Nov-2021</v>
      </c>
      <c r="K10" s="4">
        <f>VALUE(TransactionData[[#This Row],[Order Date]])</f>
        <v>44513</v>
      </c>
      <c r="L10" s="1" t="s">
        <v>67</v>
      </c>
      <c r="M10" s="1" t="s">
        <v>68</v>
      </c>
      <c r="N10" s="1" t="s">
        <v>69</v>
      </c>
      <c r="O10" s="3" t="str">
        <f>SUBSTITUTE(VLOOKUP(TransactionData[[#This Row],[ship_state]],'Reference Table'!E:H,4,0),",","")</f>
        <v>Southern</v>
      </c>
      <c r="P10" s="1" t="s">
        <v>70</v>
      </c>
      <c r="Q10" s="3">
        <v>1</v>
      </c>
      <c r="R10" s="1" t="s">
        <v>64</v>
      </c>
      <c r="S10" s="17">
        <v>84.96</v>
      </c>
      <c r="T10" s="1" t="s">
        <v>18</v>
      </c>
      <c r="U10" s="1" t="s">
        <v>19</v>
      </c>
    </row>
    <row r="11" spans="1:27" ht="19.2" x14ac:dyDescent="0.5">
      <c r="A11" s="1" t="s">
        <v>71</v>
      </c>
      <c r="B11" s="3" t="str">
        <f t="shared" si="1"/>
        <v>171</v>
      </c>
      <c r="C11" s="3" t="str">
        <f>VLOOKUP(B11,'Reference Table'!A:B,2,0)</f>
        <v>A</v>
      </c>
      <c r="D11" s="1" t="s">
        <v>871</v>
      </c>
      <c r="E11" s="1" t="s">
        <v>872</v>
      </c>
      <c r="F11" s="3">
        <v>2021</v>
      </c>
      <c r="G11" s="1" t="s">
        <v>873</v>
      </c>
      <c r="H11" s="10" t="str">
        <f t="shared" si="2"/>
        <v>9</v>
      </c>
      <c r="I11" s="3" t="str">
        <f t="shared" si="3"/>
        <v>Aug</v>
      </c>
      <c r="J11" s="4" t="str">
        <f t="shared" si="0"/>
        <v>9-Aug-2021</v>
      </c>
      <c r="K11" s="4">
        <f>VALUE(TransactionData[[#This Row],[Order Date]])</f>
        <v>44417</v>
      </c>
      <c r="L11" s="1" t="s">
        <v>73</v>
      </c>
      <c r="M11" s="1" t="s">
        <v>74</v>
      </c>
      <c r="N11" s="1" t="s">
        <v>75</v>
      </c>
      <c r="O11" s="3" t="str">
        <f>SUBSTITUTE(VLOOKUP(TransactionData[[#This Row],[ship_state]],'Reference Table'!E:H,4,0),",","")</f>
        <v>Central</v>
      </c>
      <c r="P11" s="1" t="s">
        <v>76</v>
      </c>
      <c r="Q11" s="3">
        <v>1</v>
      </c>
      <c r="R11" s="1" t="s">
        <v>43</v>
      </c>
      <c r="S11"/>
      <c r="T11" s="1" t="s">
        <v>18</v>
      </c>
      <c r="U11" s="1" t="s">
        <v>19</v>
      </c>
    </row>
    <row r="12" spans="1:27" ht="19.2" x14ac:dyDescent="0.5">
      <c r="A12" s="1" t="s">
        <v>77</v>
      </c>
      <c r="B12" s="3" t="str">
        <f t="shared" si="1"/>
        <v>403</v>
      </c>
      <c r="C12" s="3" t="str">
        <f>VLOOKUP(B12,'Reference Table'!A:B,2,0)</f>
        <v>L</v>
      </c>
      <c r="D12" s="1" t="s">
        <v>868</v>
      </c>
      <c r="E12" s="1" t="s">
        <v>874</v>
      </c>
      <c r="F12" s="3">
        <v>2021</v>
      </c>
      <c r="G12" s="1" t="s">
        <v>875</v>
      </c>
      <c r="H12" s="10" t="str">
        <f t="shared" si="2"/>
        <v>4</v>
      </c>
      <c r="I12" s="3" t="str">
        <f t="shared" si="3"/>
        <v>Sept</v>
      </c>
      <c r="J12" s="4" t="str">
        <f t="shared" si="0"/>
        <v>4-Sept-2021</v>
      </c>
      <c r="K12" s="4">
        <f>VALUE(TransactionData[[#This Row],[Order Date]])</f>
        <v>44443</v>
      </c>
      <c r="L12" s="1" t="s">
        <v>79</v>
      </c>
      <c r="M12" s="1" t="s">
        <v>80</v>
      </c>
      <c r="N12" s="1" t="s">
        <v>81</v>
      </c>
      <c r="O12" s="3" t="str">
        <f>SUBSTITUTE(VLOOKUP(TransactionData[[#This Row],[ship_state]],'Reference Table'!E:H,4,0),",","")</f>
        <v>Northern</v>
      </c>
      <c r="P12" s="1" t="s">
        <v>16</v>
      </c>
      <c r="Q12" s="3">
        <v>1</v>
      </c>
      <c r="R12" s="1" t="s">
        <v>17</v>
      </c>
      <c r="S12" s="17">
        <v>114.46</v>
      </c>
      <c r="T12" s="1" t="s">
        <v>18</v>
      </c>
      <c r="U12" s="1" t="s">
        <v>19</v>
      </c>
    </row>
    <row r="13" spans="1:27" ht="19.2" x14ac:dyDescent="0.5">
      <c r="A13" s="1" t="s">
        <v>83</v>
      </c>
      <c r="B13" s="3" t="str">
        <f t="shared" si="1"/>
        <v>404</v>
      </c>
      <c r="C13" s="3" t="str">
        <f>VLOOKUP(B13,'Reference Table'!A:B,2,0)</f>
        <v>M</v>
      </c>
      <c r="D13" s="1" t="s">
        <v>851</v>
      </c>
      <c r="E13" s="1" t="s">
        <v>876</v>
      </c>
      <c r="F13" s="3">
        <v>2021</v>
      </c>
      <c r="G13" s="1" t="s">
        <v>877</v>
      </c>
      <c r="H13" s="10" t="str">
        <f t="shared" si="2"/>
        <v>16</v>
      </c>
      <c r="I13" s="3" t="str">
        <f t="shared" si="3"/>
        <v>Nov</v>
      </c>
      <c r="J13" s="4" t="str">
        <f t="shared" si="0"/>
        <v>16-Nov-2021</v>
      </c>
      <c r="K13" s="4">
        <f>VALUE(TransactionData[[#This Row],[Order Date]])</f>
        <v>44516</v>
      </c>
      <c r="L13" s="1" t="s">
        <v>85</v>
      </c>
      <c r="M13" s="1" t="s">
        <v>86</v>
      </c>
      <c r="N13" s="1" t="s">
        <v>87</v>
      </c>
      <c r="O13" s="3" t="str">
        <f>SUBSTITUTE(VLOOKUP(TransactionData[[#This Row],[ship_state]],'Reference Table'!E:H,4,0),",","")</f>
        <v>Northeastern</v>
      </c>
      <c r="P13" s="1" t="s">
        <v>25</v>
      </c>
      <c r="Q13" s="3">
        <v>1</v>
      </c>
      <c r="R13" s="1" t="s">
        <v>17</v>
      </c>
      <c r="S13" s="17">
        <v>60.18</v>
      </c>
      <c r="T13" s="1" t="s">
        <v>18</v>
      </c>
      <c r="U13" s="1" t="s">
        <v>19</v>
      </c>
      <c r="X13" s="15"/>
    </row>
    <row r="14" spans="1:27" ht="19.2" x14ac:dyDescent="0.5">
      <c r="A14" s="1" t="s">
        <v>88</v>
      </c>
      <c r="B14" s="3" t="str">
        <f t="shared" si="1"/>
        <v>402</v>
      </c>
      <c r="C14" s="3" t="str">
        <f>VLOOKUP(B14,'Reference Table'!A:B,2,0)</f>
        <v>K</v>
      </c>
      <c r="D14" s="1" t="s">
        <v>868</v>
      </c>
      <c r="E14" s="1" t="s">
        <v>878</v>
      </c>
      <c r="F14" s="3">
        <v>2021</v>
      </c>
      <c r="G14" s="1" t="s">
        <v>879</v>
      </c>
      <c r="H14" s="10" t="str">
        <f t="shared" si="2"/>
        <v>16</v>
      </c>
      <c r="I14" s="3" t="str">
        <f t="shared" si="3"/>
        <v>Oct</v>
      </c>
      <c r="J14" s="4" t="str">
        <f t="shared" si="0"/>
        <v>16-Oct-2021</v>
      </c>
      <c r="K14" s="4">
        <f>VALUE(TransactionData[[#This Row],[Order Date]])</f>
        <v>44485</v>
      </c>
      <c r="L14" s="1" t="s">
        <v>90</v>
      </c>
      <c r="M14" s="1" t="s">
        <v>91</v>
      </c>
      <c r="N14" s="1" t="s">
        <v>92</v>
      </c>
      <c r="O14" s="3" t="str">
        <f>SUBSTITUTE(VLOOKUP(TransactionData[[#This Row],[ship_state]],'Reference Table'!E:H,4,0),",","")</f>
        <v>Southern</v>
      </c>
      <c r="P14" s="1" t="s">
        <v>93</v>
      </c>
      <c r="Q14" s="3">
        <v>1</v>
      </c>
      <c r="R14" s="1" t="s">
        <v>17</v>
      </c>
      <c r="S14" s="17">
        <v>84.96</v>
      </c>
      <c r="T14" s="1" t="s">
        <v>36</v>
      </c>
      <c r="U14" s="1" t="s">
        <v>19</v>
      </c>
    </row>
    <row r="15" spans="1:27" ht="19.2" x14ac:dyDescent="0.5">
      <c r="A15" s="1" t="s">
        <v>94</v>
      </c>
      <c r="B15" s="3" t="str">
        <f t="shared" si="1"/>
        <v>403</v>
      </c>
      <c r="C15" s="3" t="str">
        <f>VLOOKUP(B15,'Reference Table'!A:B,2,0)</f>
        <v>L</v>
      </c>
      <c r="D15" s="1" t="s">
        <v>871</v>
      </c>
      <c r="E15" s="1" t="s">
        <v>880</v>
      </c>
      <c r="F15" s="3">
        <v>2021</v>
      </c>
      <c r="G15" s="1" t="s">
        <v>881</v>
      </c>
      <c r="H15" s="10" t="str">
        <f t="shared" si="2"/>
        <v>4</v>
      </c>
      <c r="I15" s="3" t="str">
        <f t="shared" si="3"/>
        <v>Oct</v>
      </c>
      <c r="J15" s="4" t="str">
        <f t="shared" si="0"/>
        <v>4-Oct-2021</v>
      </c>
      <c r="K15" s="4">
        <f>VALUE(TransactionData[[#This Row],[Order Date]])</f>
        <v>44473</v>
      </c>
      <c r="L15" s="1" t="s">
        <v>96</v>
      </c>
      <c r="M15" s="1" t="s">
        <v>97</v>
      </c>
      <c r="N15" s="1" t="s">
        <v>41</v>
      </c>
      <c r="O15" s="3" t="str">
        <f>SUBSTITUTE(VLOOKUP(TransactionData[[#This Row],[ship_state]],'Reference Table'!E:H,4,0),",","")</f>
        <v>Western</v>
      </c>
      <c r="P15" s="1" t="s">
        <v>98</v>
      </c>
      <c r="Q15" s="3">
        <v>1</v>
      </c>
      <c r="R15" s="1" t="s">
        <v>43</v>
      </c>
      <c r="S15" s="17">
        <v>84.96</v>
      </c>
      <c r="T15" s="1" t="s">
        <v>18</v>
      </c>
      <c r="U15" s="1" t="s">
        <v>19</v>
      </c>
    </row>
    <row r="16" spans="1:27" ht="19.2" x14ac:dyDescent="0.5">
      <c r="A16" s="1" t="s">
        <v>99</v>
      </c>
      <c r="B16" s="3" t="str">
        <f t="shared" si="1"/>
        <v>408</v>
      </c>
      <c r="C16" s="3" t="str">
        <f>VLOOKUP(B16,'Reference Table'!A:B,2,0)</f>
        <v>Q</v>
      </c>
      <c r="D16" s="1" t="s">
        <v>861</v>
      </c>
      <c r="E16" s="1" t="s">
        <v>882</v>
      </c>
      <c r="F16" s="3">
        <v>2021</v>
      </c>
      <c r="G16" s="1" t="s">
        <v>883</v>
      </c>
      <c r="H16" s="10" t="str">
        <f t="shared" si="2"/>
        <v>14</v>
      </c>
      <c r="I16" s="3" t="str">
        <f t="shared" si="3"/>
        <v>Oct</v>
      </c>
      <c r="J16" s="4" t="str">
        <f t="shared" si="0"/>
        <v>14-Oct-2021</v>
      </c>
      <c r="K16" s="4">
        <f>VALUE(TransactionData[[#This Row],[Order Date]])</f>
        <v>44483</v>
      </c>
      <c r="L16" s="1" t="s">
        <v>101</v>
      </c>
      <c r="M16" s="1" t="s">
        <v>102</v>
      </c>
      <c r="N16" s="1" t="s">
        <v>41</v>
      </c>
      <c r="O16" s="3" t="str">
        <f>SUBSTITUTE(VLOOKUP(TransactionData[[#This Row],[ship_state]],'Reference Table'!E:H,4,0),",","")</f>
        <v>Western</v>
      </c>
      <c r="P16" s="1" t="s">
        <v>103</v>
      </c>
      <c r="Q16" s="3">
        <v>1</v>
      </c>
      <c r="R16" s="1" t="s">
        <v>18</v>
      </c>
      <c r="S16" s="17">
        <v>84.96</v>
      </c>
      <c r="T16" s="1" t="s">
        <v>36</v>
      </c>
      <c r="U16" s="1" t="s">
        <v>58</v>
      </c>
    </row>
    <row r="17" spans="1:21" ht="19.2" x14ac:dyDescent="0.5">
      <c r="A17" s="1" t="s">
        <v>104</v>
      </c>
      <c r="B17" s="3" t="str">
        <f t="shared" si="1"/>
        <v>402</v>
      </c>
      <c r="C17" s="3" t="str">
        <f>VLOOKUP(B17,'Reference Table'!A:B,2,0)</f>
        <v>K</v>
      </c>
      <c r="D17" s="1" t="s">
        <v>848</v>
      </c>
      <c r="E17" s="1" t="s">
        <v>884</v>
      </c>
      <c r="F17" s="3">
        <v>2021</v>
      </c>
      <c r="G17" s="1" t="s">
        <v>885</v>
      </c>
      <c r="H17" s="10" t="str">
        <f t="shared" si="2"/>
        <v>5</v>
      </c>
      <c r="I17" s="3" t="str">
        <f t="shared" si="3"/>
        <v>Sept</v>
      </c>
      <c r="J17" s="4" t="str">
        <f t="shared" si="0"/>
        <v>5-Sept-2021</v>
      </c>
      <c r="K17" s="4">
        <f>VALUE(TransactionData[[#This Row],[Order Date]])</f>
        <v>44444</v>
      </c>
      <c r="L17" s="1" t="s">
        <v>106</v>
      </c>
      <c r="M17" s="1" t="s">
        <v>107</v>
      </c>
      <c r="N17" s="1" t="s">
        <v>49</v>
      </c>
      <c r="O17" s="3" t="str">
        <f>SUBSTITUTE(VLOOKUP(TransactionData[[#This Row],[ship_state]],'Reference Table'!E:H,4,0),",","")</f>
        <v>Eastern</v>
      </c>
      <c r="P17" s="1" t="s">
        <v>42</v>
      </c>
      <c r="Q17" s="3">
        <v>1</v>
      </c>
      <c r="R17" s="1" t="s">
        <v>43</v>
      </c>
      <c r="S17" s="17">
        <v>62.54</v>
      </c>
      <c r="T17" s="1" t="s">
        <v>18</v>
      </c>
      <c r="U17" s="1" t="s">
        <v>19</v>
      </c>
    </row>
    <row r="18" spans="1:21" ht="19.2" x14ac:dyDescent="0.5">
      <c r="A18" s="1" t="s">
        <v>109</v>
      </c>
      <c r="B18" s="3" t="str">
        <f t="shared" si="1"/>
        <v>405</v>
      </c>
      <c r="C18" s="3" t="str">
        <f>VLOOKUP(B18,'Reference Table'!A:B,2,0)</f>
        <v>N</v>
      </c>
      <c r="D18" s="1" t="s">
        <v>856</v>
      </c>
      <c r="E18" s="1" t="s">
        <v>886</v>
      </c>
      <c r="F18" s="3">
        <v>2021</v>
      </c>
      <c r="G18" s="1" t="s">
        <v>887</v>
      </c>
      <c r="H18" s="10" t="str">
        <f t="shared" si="2"/>
        <v>25</v>
      </c>
      <c r="I18" s="3" t="str">
        <f t="shared" si="3"/>
        <v>Aug</v>
      </c>
      <c r="J18" s="4" t="str">
        <f t="shared" si="0"/>
        <v>25-Aug-2021</v>
      </c>
      <c r="K18" s="4">
        <f>VALUE(TransactionData[[#This Row],[Order Date]])</f>
        <v>44433</v>
      </c>
      <c r="L18" s="1" t="s">
        <v>111</v>
      </c>
      <c r="M18" s="1" t="s">
        <v>112</v>
      </c>
      <c r="N18" s="1" t="s">
        <v>69</v>
      </c>
      <c r="O18" s="3" t="str">
        <f>SUBSTITUTE(VLOOKUP(TransactionData[[#This Row],[ship_state]],'Reference Table'!E:H,4,0),",","")</f>
        <v>Southern</v>
      </c>
      <c r="P18" s="1" t="s">
        <v>57</v>
      </c>
      <c r="Q18" s="3">
        <v>1</v>
      </c>
      <c r="R18" s="1" t="s">
        <v>113</v>
      </c>
      <c r="S18" s="17">
        <v>81.42</v>
      </c>
      <c r="T18" s="1" t="s">
        <v>36</v>
      </c>
      <c r="U18" s="1" t="s">
        <v>19</v>
      </c>
    </row>
    <row r="19" spans="1:21" ht="19.2" x14ac:dyDescent="0.5">
      <c r="A19" s="1" t="s">
        <v>115</v>
      </c>
      <c r="B19" s="3" t="str">
        <f t="shared" si="1"/>
        <v>406</v>
      </c>
      <c r="C19" s="3" t="str">
        <f>VLOOKUP(B19,'Reference Table'!A:B,2,0)</f>
        <v>O</v>
      </c>
      <c r="D19" s="1" t="s">
        <v>868</v>
      </c>
      <c r="E19" s="1" t="s">
        <v>888</v>
      </c>
      <c r="F19" s="3">
        <v>2021</v>
      </c>
      <c r="G19" s="1" t="s">
        <v>889</v>
      </c>
      <c r="H19" s="10" t="str">
        <f t="shared" si="2"/>
        <v>27</v>
      </c>
      <c r="I19" s="3" t="str">
        <f t="shared" si="3"/>
        <v>Nov</v>
      </c>
      <c r="J19" s="4" t="str">
        <f t="shared" si="0"/>
        <v>27-Nov-2021</v>
      </c>
      <c r="K19" s="4">
        <f>VALUE(TransactionData[[#This Row],[Order Date]])</f>
        <v>44527</v>
      </c>
      <c r="L19" s="1" t="s">
        <v>117</v>
      </c>
      <c r="M19" s="1" t="s">
        <v>40</v>
      </c>
      <c r="N19" s="1" t="s">
        <v>41</v>
      </c>
      <c r="O19" s="3" t="str">
        <f>SUBSTITUTE(VLOOKUP(TransactionData[[#This Row],[ship_state]],'Reference Table'!E:H,4,0),",","")</f>
        <v>Western</v>
      </c>
      <c r="P19" s="1" t="s">
        <v>118</v>
      </c>
      <c r="Q19" s="3">
        <v>1</v>
      </c>
      <c r="R19" s="1" t="s">
        <v>17</v>
      </c>
      <c r="S19" s="17">
        <v>84.96</v>
      </c>
      <c r="T19" s="1" t="s">
        <v>18</v>
      </c>
      <c r="U19" s="1" t="s">
        <v>19</v>
      </c>
    </row>
    <row r="20" spans="1:21" ht="19.2" x14ac:dyDescent="0.5">
      <c r="A20" s="1" t="s">
        <v>119</v>
      </c>
      <c r="B20" s="3" t="str">
        <f t="shared" si="1"/>
        <v>407</v>
      </c>
      <c r="C20" s="3" t="str">
        <f>VLOOKUP(B20,'Reference Table'!A:B,2,0)</f>
        <v>P</v>
      </c>
      <c r="D20" s="1" t="s">
        <v>848</v>
      </c>
      <c r="E20" s="1" t="s">
        <v>890</v>
      </c>
      <c r="F20" s="3">
        <v>2021</v>
      </c>
      <c r="G20" s="1" t="s">
        <v>891</v>
      </c>
      <c r="H20" s="10" t="str">
        <f t="shared" si="2"/>
        <v>21</v>
      </c>
      <c r="I20" s="3" t="str">
        <f t="shared" si="3"/>
        <v>Nov</v>
      </c>
      <c r="J20" s="4" t="str">
        <f t="shared" si="0"/>
        <v>21-Nov-2021</v>
      </c>
      <c r="K20" s="4">
        <f>VALUE(TransactionData[[#This Row],[Order Date]])</f>
        <v>44521</v>
      </c>
      <c r="L20" s="1" t="s">
        <v>121</v>
      </c>
      <c r="M20" s="1" t="s">
        <v>122</v>
      </c>
      <c r="N20" s="1" t="s">
        <v>34</v>
      </c>
      <c r="O20" s="3" t="str">
        <f>SUBSTITUTE(VLOOKUP(TransactionData[[#This Row],[ship_state]],'Reference Table'!E:H,4,0),",","")</f>
        <v>Southern</v>
      </c>
      <c r="P20" s="1" t="s">
        <v>123</v>
      </c>
      <c r="Q20" s="3">
        <v>1</v>
      </c>
      <c r="R20" s="1" t="s">
        <v>64</v>
      </c>
      <c r="S20" s="17">
        <v>84.96</v>
      </c>
      <c r="T20" s="1" t="s">
        <v>18</v>
      </c>
      <c r="U20" s="1" t="s">
        <v>19</v>
      </c>
    </row>
    <row r="21" spans="1:21" ht="19.2" x14ac:dyDescent="0.5">
      <c r="A21" s="1" t="s">
        <v>124</v>
      </c>
      <c r="B21" s="3" t="str">
        <f t="shared" si="1"/>
        <v>402</v>
      </c>
      <c r="C21" s="3" t="str">
        <f>VLOOKUP(B21,'Reference Table'!A:B,2,0)</f>
        <v>K</v>
      </c>
      <c r="D21" s="1" t="s">
        <v>892</v>
      </c>
      <c r="E21" s="1" t="s">
        <v>893</v>
      </c>
      <c r="F21" s="3">
        <v>2021</v>
      </c>
      <c r="G21" s="1" t="s">
        <v>894</v>
      </c>
      <c r="H21" s="10" t="str">
        <f t="shared" si="2"/>
        <v>1</v>
      </c>
      <c r="I21" s="3" t="str">
        <f t="shared" si="3"/>
        <v>Oct</v>
      </c>
      <c r="J21" s="4" t="str">
        <f t="shared" si="0"/>
        <v>1-Oct-2021</v>
      </c>
      <c r="K21" s="4">
        <f>VALUE(TransactionData[[#This Row],[Order Date]])</f>
        <v>44470</v>
      </c>
      <c r="L21" s="1" t="s">
        <v>126</v>
      </c>
      <c r="M21" s="1" t="s">
        <v>40</v>
      </c>
      <c r="N21" s="1" t="s">
        <v>41</v>
      </c>
      <c r="O21" s="3" t="str">
        <f>SUBSTITUTE(VLOOKUP(TransactionData[[#This Row],[ship_state]],'Reference Table'!E:H,4,0),",","")</f>
        <v>Western</v>
      </c>
      <c r="P21" s="1" t="s">
        <v>63</v>
      </c>
      <c r="Q21" s="3">
        <v>1</v>
      </c>
      <c r="R21" s="1" t="s">
        <v>64</v>
      </c>
      <c r="S21" s="17">
        <v>84.96</v>
      </c>
      <c r="T21" s="1" t="s">
        <v>36</v>
      </c>
      <c r="U21" s="1" t="s">
        <v>19</v>
      </c>
    </row>
    <row r="22" spans="1:21" ht="19.2" x14ac:dyDescent="0.5">
      <c r="A22" s="1" t="s">
        <v>127</v>
      </c>
      <c r="B22" s="3" t="str">
        <f t="shared" si="1"/>
        <v>402</v>
      </c>
      <c r="C22" s="3" t="str">
        <f>VLOOKUP(B22,'Reference Table'!A:B,2,0)</f>
        <v>K</v>
      </c>
      <c r="D22" s="1" t="s">
        <v>892</v>
      </c>
      <c r="E22" s="1" t="s">
        <v>895</v>
      </c>
      <c r="F22" s="3">
        <v>2021</v>
      </c>
      <c r="G22" s="1" t="s">
        <v>896</v>
      </c>
      <c r="H22" s="10" t="str">
        <f t="shared" si="2"/>
        <v>10</v>
      </c>
      <c r="I22" s="3" t="str">
        <f t="shared" si="3"/>
        <v>Sept</v>
      </c>
      <c r="J22" s="4" t="str">
        <f t="shared" si="0"/>
        <v>10-Sept-2021</v>
      </c>
      <c r="K22" s="4">
        <f>VALUE(TransactionData[[#This Row],[Order Date]])</f>
        <v>44449</v>
      </c>
      <c r="L22" s="1" t="s">
        <v>129</v>
      </c>
      <c r="M22" s="1" t="s">
        <v>130</v>
      </c>
      <c r="N22" s="1" t="s">
        <v>41</v>
      </c>
      <c r="O22" s="3" t="str">
        <f>SUBSTITUTE(VLOOKUP(TransactionData[[#This Row],[ship_state]],'Reference Table'!E:H,4,0),",","")</f>
        <v>Western</v>
      </c>
      <c r="P22" s="1" t="s">
        <v>131</v>
      </c>
      <c r="Q22" s="3">
        <v>1</v>
      </c>
      <c r="R22" s="1" t="s">
        <v>64</v>
      </c>
      <c r="S22" s="17">
        <v>84.96</v>
      </c>
      <c r="T22" s="1"/>
      <c r="U22" s="1" t="s">
        <v>19</v>
      </c>
    </row>
    <row r="23" spans="1:21" ht="19.2" x14ac:dyDescent="0.5">
      <c r="A23" s="1" t="s">
        <v>132</v>
      </c>
      <c r="B23" s="3" t="str">
        <f t="shared" si="1"/>
        <v>402</v>
      </c>
      <c r="C23" s="3" t="str">
        <f>VLOOKUP(B23,'Reference Table'!A:B,2,0)</f>
        <v>K</v>
      </c>
      <c r="D23" s="1" t="s">
        <v>856</v>
      </c>
      <c r="E23" s="1" t="s">
        <v>897</v>
      </c>
      <c r="F23" s="3">
        <v>2021</v>
      </c>
      <c r="G23" s="1" t="s">
        <v>898</v>
      </c>
      <c r="H23" s="10" t="str">
        <f t="shared" si="2"/>
        <v>10</v>
      </c>
      <c r="I23" s="3" t="str">
        <f t="shared" si="3"/>
        <v>Nov</v>
      </c>
      <c r="J23" s="4" t="str">
        <f t="shared" si="0"/>
        <v>10-Nov-2021</v>
      </c>
      <c r="K23" s="4">
        <f>VALUE(TransactionData[[#This Row],[Order Date]])</f>
        <v>44510</v>
      </c>
      <c r="L23" s="1" t="s">
        <v>134</v>
      </c>
      <c r="M23" s="1" t="s">
        <v>135</v>
      </c>
      <c r="N23" s="1" t="s">
        <v>136</v>
      </c>
      <c r="O23" s="3" t="str">
        <f>SUBSTITUTE(VLOOKUP(TransactionData[[#This Row],[ship_state]],'Reference Table'!E:H,4,0),",","")</f>
        <v>Eastern</v>
      </c>
      <c r="P23" s="1" t="s">
        <v>25</v>
      </c>
      <c r="Q23" s="3">
        <v>1</v>
      </c>
      <c r="R23" s="1" t="s">
        <v>17</v>
      </c>
      <c r="S23" s="17">
        <v>60.18</v>
      </c>
      <c r="T23" s="1" t="s">
        <v>18</v>
      </c>
      <c r="U23" s="1" t="s">
        <v>19</v>
      </c>
    </row>
    <row r="24" spans="1:21" ht="19.2" x14ac:dyDescent="0.5">
      <c r="A24" s="1" t="s">
        <v>137</v>
      </c>
      <c r="B24" s="3" t="str">
        <f t="shared" si="1"/>
        <v>171</v>
      </c>
      <c r="C24" s="3" t="str">
        <f>VLOOKUP(B24,'Reference Table'!A:B,2,0)</f>
        <v>A</v>
      </c>
      <c r="D24" s="1" t="s">
        <v>892</v>
      </c>
      <c r="E24" s="1" t="s">
        <v>899</v>
      </c>
      <c r="F24" s="3">
        <v>2021</v>
      </c>
      <c r="G24" s="1" t="s">
        <v>900</v>
      </c>
      <c r="H24" s="10" t="str">
        <f t="shared" si="2"/>
        <v>26</v>
      </c>
      <c r="I24" s="3" t="str">
        <f t="shared" si="3"/>
        <v>Nov</v>
      </c>
      <c r="J24" s="4" t="str">
        <f t="shared" si="0"/>
        <v>26-Nov-2021</v>
      </c>
      <c r="K24" s="4">
        <f>VALUE(TransactionData[[#This Row],[Order Date]])</f>
        <v>44526</v>
      </c>
      <c r="L24" s="1" t="s">
        <v>139</v>
      </c>
      <c r="M24" s="1" t="s">
        <v>140</v>
      </c>
      <c r="N24" s="1" t="s">
        <v>81</v>
      </c>
      <c r="O24" s="3" t="str">
        <f>SUBSTITUTE(VLOOKUP(TransactionData[[#This Row],[ship_state]],'Reference Table'!E:H,4,0),",","")</f>
        <v>Northern</v>
      </c>
      <c r="P24" s="1" t="s">
        <v>25</v>
      </c>
      <c r="Q24" s="3">
        <v>1</v>
      </c>
      <c r="R24" s="1" t="s">
        <v>18</v>
      </c>
      <c r="S24" s="17">
        <v>84.96</v>
      </c>
      <c r="T24" s="1" t="s">
        <v>18</v>
      </c>
      <c r="U24" s="1" t="s">
        <v>58</v>
      </c>
    </row>
    <row r="25" spans="1:21" ht="19.2" x14ac:dyDescent="0.5">
      <c r="A25" s="1" t="s">
        <v>141</v>
      </c>
      <c r="B25" s="3" t="str">
        <f t="shared" si="1"/>
        <v>406</v>
      </c>
      <c r="C25" s="3" t="str">
        <f>VLOOKUP(B25,'Reference Table'!A:B,2,0)</f>
        <v>O</v>
      </c>
      <c r="D25" s="1" t="s">
        <v>856</v>
      </c>
      <c r="E25" s="1" t="s">
        <v>901</v>
      </c>
      <c r="F25" s="3">
        <v>2021</v>
      </c>
      <c r="G25" s="1" t="s">
        <v>902</v>
      </c>
      <c r="H25" s="10" t="str">
        <f t="shared" si="2"/>
        <v>20</v>
      </c>
      <c r="I25" s="3" t="str">
        <f t="shared" si="3"/>
        <v>Oct</v>
      </c>
      <c r="J25" s="4" t="str">
        <f t="shared" si="0"/>
        <v>20-Oct-2021</v>
      </c>
      <c r="K25" s="4">
        <f>VALUE(TransactionData[[#This Row],[Order Date]])</f>
        <v>44489</v>
      </c>
      <c r="L25" s="1" t="s">
        <v>143</v>
      </c>
      <c r="M25" s="1" t="s">
        <v>68</v>
      </c>
      <c r="N25" s="1" t="s">
        <v>69</v>
      </c>
      <c r="O25" s="3" t="str">
        <f>SUBSTITUTE(VLOOKUP(TransactionData[[#This Row],[ship_state]],'Reference Table'!E:H,4,0),",","")</f>
        <v>Southern</v>
      </c>
      <c r="P25" s="1" t="s">
        <v>131</v>
      </c>
      <c r="Q25" s="3">
        <v>1</v>
      </c>
      <c r="R25" s="1" t="s">
        <v>64</v>
      </c>
      <c r="S25" s="17">
        <v>84.96</v>
      </c>
      <c r="T25" s="1" t="s">
        <v>18</v>
      </c>
      <c r="U25" s="1" t="s">
        <v>19</v>
      </c>
    </row>
    <row r="26" spans="1:21" ht="19.2" x14ac:dyDescent="0.5">
      <c r="A26" s="1" t="s">
        <v>144</v>
      </c>
      <c r="B26" s="3" t="str">
        <f t="shared" si="1"/>
        <v>403</v>
      </c>
      <c r="C26" s="3" t="str">
        <f>VLOOKUP(B26,'Reference Table'!A:B,2,0)</f>
        <v>L</v>
      </c>
      <c r="D26" s="1" t="s">
        <v>892</v>
      </c>
      <c r="E26" s="1" t="s">
        <v>903</v>
      </c>
      <c r="F26" s="3">
        <v>2021</v>
      </c>
      <c r="G26" s="1" t="s">
        <v>887</v>
      </c>
      <c r="H26" s="10" t="str">
        <f t="shared" si="2"/>
        <v>25</v>
      </c>
      <c r="I26" s="3" t="str">
        <f t="shared" si="3"/>
        <v>Jun</v>
      </c>
      <c r="J26" s="4" t="str">
        <f t="shared" si="0"/>
        <v>25-Jun-2021</v>
      </c>
      <c r="K26" s="4">
        <f>VALUE(TransactionData[[#This Row],[Order Date]])</f>
        <v>44372</v>
      </c>
      <c r="L26" s="1" t="s">
        <v>146</v>
      </c>
      <c r="M26" s="1" t="s">
        <v>40</v>
      </c>
      <c r="N26" s="1" t="s">
        <v>41</v>
      </c>
      <c r="O26" s="3" t="str">
        <f>SUBSTITUTE(VLOOKUP(TransactionData[[#This Row],[ship_state]],'Reference Table'!E:H,4,0),",","")</f>
        <v>Western</v>
      </c>
      <c r="P26" s="1" t="s">
        <v>147</v>
      </c>
      <c r="Q26" s="3">
        <v>1</v>
      </c>
      <c r="R26" s="1" t="s">
        <v>18</v>
      </c>
      <c r="S26"/>
      <c r="T26" s="1" t="s">
        <v>36</v>
      </c>
      <c r="U26" s="1" t="s">
        <v>58</v>
      </c>
    </row>
    <row r="27" spans="1:21" ht="19.2" x14ac:dyDescent="0.5">
      <c r="A27" s="1" t="s">
        <v>148</v>
      </c>
      <c r="B27" s="3" t="str">
        <f t="shared" si="1"/>
        <v>402</v>
      </c>
      <c r="C27" s="3" t="str">
        <f>VLOOKUP(B27,'Reference Table'!A:B,2,0)</f>
        <v>K</v>
      </c>
      <c r="D27" s="1" t="s">
        <v>871</v>
      </c>
      <c r="E27" s="1" t="s">
        <v>904</v>
      </c>
      <c r="F27" s="3">
        <v>2021</v>
      </c>
      <c r="G27" s="1" t="s">
        <v>889</v>
      </c>
      <c r="H27" s="10" t="str">
        <f t="shared" si="2"/>
        <v>6</v>
      </c>
      <c r="I27" s="3" t="str">
        <f t="shared" si="3"/>
        <v>Sept</v>
      </c>
      <c r="J27" s="4" t="str">
        <f t="shared" si="0"/>
        <v>6-Sept-2021</v>
      </c>
      <c r="K27" s="4">
        <f>VALUE(TransactionData[[#This Row],[Order Date]])</f>
        <v>44445</v>
      </c>
      <c r="L27" s="1" t="s">
        <v>150</v>
      </c>
      <c r="M27" s="1" t="s">
        <v>151</v>
      </c>
      <c r="N27" s="1" t="s">
        <v>136</v>
      </c>
      <c r="O27" s="3" t="str">
        <f>SUBSTITUTE(VLOOKUP(TransactionData[[#This Row],[ship_state]],'Reference Table'!E:H,4,0),",","")</f>
        <v>Eastern</v>
      </c>
      <c r="P27" s="1" t="s">
        <v>57</v>
      </c>
      <c r="Q27" s="3">
        <v>1</v>
      </c>
      <c r="R27" s="1" t="s">
        <v>113</v>
      </c>
      <c r="S27" s="17">
        <v>60.18</v>
      </c>
      <c r="T27" s="1" t="s">
        <v>36</v>
      </c>
      <c r="U27" s="1" t="s">
        <v>19</v>
      </c>
    </row>
    <row r="28" spans="1:21" ht="19.2" x14ac:dyDescent="0.5">
      <c r="A28" s="1" t="s">
        <v>152</v>
      </c>
      <c r="B28" s="3" t="str">
        <f t="shared" si="1"/>
        <v>405</v>
      </c>
      <c r="C28" s="3" t="str">
        <f>VLOOKUP(B28,'Reference Table'!A:B,2,0)</f>
        <v>N</v>
      </c>
      <c r="D28" s="1" t="s">
        <v>861</v>
      </c>
      <c r="E28" s="1" t="s">
        <v>905</v>
      </c>
      <c r="F28" s="3">
        <v>2021</v>
      </c>
      <c r="G28" s="1" t="s">
        <v>906</v>
      </c>
      <c r="H28" s="10" t="str">
        <f t="shared" si="2"/>
        <v>22</v>
      </c>
      <c r="I28" s="3" t="str">
        <f t="shared" si="3"/>
        <v>Jul</v>
      </c>
      <c r="J28" s="4" t="str">
        <f t="shared" si="0"/>
        <v>22-Jul-2021</v>
      </c>
      <c r="K28" s="4">
        <f>VALUE(TransactionData[[#This Row],[Order Date]])</f>
        <v>44399</v>
      </c>
      <c r="L28" s="1" t="s">
        <v>154</v>
      </c>
      <c r="M28" s="1" t="s">
        <v>155</v>
      </c>
      <c r="N28" s="1" t="s">
        <v>156</v>
      </c>
      <c r="O28" s="3" t="str">
        <f>SUBSTITUTE(VLOOKUP(TransactionData[[#This Row],[ship_state]],'Reference Table'!E:H,4,0),",","")</f>
        <v>Southern</v>
      </c>
      <c r="P28" s="1" t="s">
        <v>35</v>
      </c>
      <c r="Q28" s="3">
        <v>1</v>
      </c>
      <c r="R28" s="1" t="s">
        <v>157</v>
      </c>
      <c r="S28"/>
      <c r="T28" s="1" t="s">
        <v>18</v>
      </c>
      <c r="U28" s="1" t="s">
        <v>19</v>
      </c>
    </row>
    <row r="29" spans="1:21" ht="19.2" x14ac:dyDescent="0.5">
      <c r="A29" s="1" t="s">
        <v>158</v>
      </c>
      <c r="B29" s="3" t="str">
        <f t="shared" si="1"/>
        <v>404</v>
      </c>
      <c r="C29" s="3" t="str">
        <f>VLOOKUP(B29,'Reference Table'!A:B,2,0)</f>
        <v>M</v>
      </c>
      <c r="D29" s="1" t="s">
        <v>892</v>
      </c>
      <c r="E29" s="1" t="s">
        <v>907</v>
      </c>
      <c r="F29" s="3">
        <v>2021</v>
      </c>
      <c r="G29" s="1" t="s">
        <v>908</v>
      </c>
      <c r="H29" s="10" t="str">
        <f t="shared" si="2"/>
        <v>29</v>
      </c>
      <c r="I29" s="3" t="str">
        <f t="shared" si="3"/>
        <v>Oct</v>
      </c>
      <c r="J29" s="4" t="str">
        <f t="shared" si="0"/>
        <v>29-Oct-2021</v>
      </c>
      <c r="K29" s="4">
        <f>VALUE(TransactionData[[#This Row],[Order Date]])</f>
        <v>44498</v>
      </c>
      <c r="L29" s="1" t="s">
        <v>160</v>
      </c>
      <c r="M29" s="1" t="s">
        <v>161</v>
      </c>
      <c r="N29" s="1" t="s">
        <v>41</v>
      </c>
      <c r="O29" s="3" t="str">
        <f>SUBSTITUTE(VLOOKUP(TransactionData[[#This Row],[ship_state]],'Reference Table'!E:H,4,0),",","")</f>
        <v>Western</v>
      </c>
      <c r="P29" s="1" t="s">
        <v>25</v>
      </c>
      <c r="Q29" s="3">
        <v>1</v>
      </c>
      <c r="R29" s="1" t="s">
        <v>17</v>
      </c>
      <c r="S29" s="17">
        <v>84.96</v>
      </c>
      <c r="T29" s="1" t="s">
        <v>36</v>
      </c>
      <c r="U29" s="1" t="s">
        <v>19</v>
      </c>
    </row>
    <row r="30" spans="1:21" ht="19.2" x14ac:dyDescent="0.5">
      <c r="A30" s="1" t="s">
        <v>162</v>
      </c>
      <c r="B30" s="3" t="str">
        <f t="shared" si="1"/>
        <v>406</v>
      </c>
      <c r="C30" s="3" t="str">
        <f>VLOOKUP(B30,'Reference Table'!A:B,2,0)</f>
        <v>O</v>
      </c>
      <c r="D30" s="1" t="s">
        <v>871</v>
      </c>
      <c r="E30" s="1" t="s">
        <v>909</v>
      </c>
      <c r="F30" s="3">
        <v>2021</v>
      </c>
      <c r="G30" s="1" t="s">
        <v>910</v>
      </c>
      <c r="H30" s="10" t="str">
        <f t="shared" si="2"/>
        <v>20</v>
      </c>
      <c r="I30" s="3" t="str">
        <f t="shared" si="3"/>
        <v>Sept</v>
      </c>
      <c r="J30" s="4" t="str">
        <f t="shared" si="0"/>
        <v>20-Sept-2021</v>
      </c>
      <c r="K30" s="4">
        <f>VALUE(TransactionData[[#This Row],[Order Date]])</f>
        <v>44459</v>
      </c>
      <c r="L30" s="1" t="s">
        <v>164</v>
      </c>
      <c r="M30" s="1" t="s">
        <v>165</v>
      </c>
      <c r="N30" s="1" t="s">
        <v>166</v>
      </c>
      <c r="O30" s="3" t="str">
        <f>SUBSTITUTE(VLOOKUP(TransactionData[[#This Row],[ship_state]],'Reference Table'!E:H,4,0),",","")</f>
        <v>Northern</v>
      </c>
      <c r="P30" s="1" t="s">
        <v>167</v>
      </c>
      <c r="Q30" s="3">
        <v>1</v>
      </c>
      <c r="R30" s="1" t="s">
        <v>64</v>
      </c>
      <c r="S30" s="17">
        <v>84.96</v>
      </c>
      <c r="T30" s="1" t="s">
        <v>36</v>
      </c>
      <c r="U30" s="1" t="s">
        <v>19</v>
      </c>
    </row>
    <row r="31" spans="1:21" ht="19.2" x14ac:dyDescent="0.5">
      <c r="A31" s="1" t="s">
        <v>168</v>
      </c>
      <c r="B31" s="3" t="str">
        <f t="shared" si="1"/>
        <v>404</v>
      </c>
      <c r="C31" s="3" t="str">
        <f>VLOOKUP(B31,'Reference Table'!A:B,2,0)</f>
        <v>M</v>
      </c>
      <c r="D31" s="1" t="s">
        <v>856</v>
      </c>
      <c r="E31" s="1" t="s">
        <v>911</v>
      </c>
      <c r="F31" s="3">
        <v>2021</v>
      </c>
      <c r="G31" s="1" t="s">
        <v>912</v>
      </c>
      <c r="H31" s="10" t="str">
        <f t="shared" si="2"/>
        <v>4</v>
      </c>
      <c r="I31" s="3" t="str">
        <f t="shared" si="3"/>
        <v>Aug</v>
      </c>
      <c r="J31" s="4" t="str">
        <f t="shared" si="0"/>
        <v>4-Aug-2021</v>
      </c>
      <c r="K31" s="4">
        <f>VALUE(TransactionData[[#This Row],[Order Date]])</f>
        <v>44412</v>
      </c>
      <c r="L31" s="1" t="s">
        <v>170</v>
      </c>
      <c r="M31" s="1" t="s">
        <v>171</v>
      </c>
      <c r="N31" s="1" t="s">
        <v>172</v>
      </c>
      <c r="O31" s="3" t="str">
        <f>SUBSTITUTE(VLOOKUP(TransactionData[[#This Row],[ship_state]],'Reference Table'!E:H,4,0),",","")</f>
        <v>Western</v>
      </c>
      <c r="P31" s="1" t="s">
        <v>25</v>
      </c>
      <c r="Q31" s="3">
        <v>1</v>
      </c>
      <c r="R31" s="1" t="s">
        <v>17</v>
      </c>
      <c r="S31"/>
      <c r="T31" s="1" t="s">
        <v>18</v>
      </c>
      <c r="U31" s="1" t="s">
        <v>19</v>
      </c>
    </row>
    <row r="32" spans="1:21" ht="19.2" x14ac:dyDescent="0.5">
      <c r="A32" s="1" t="s">
        <v>173</v>
      </c>
      <c r="B32" s="3" t="str">
        <f t="shared" si="1"/>
        <v>404</v>
      </c>
      <c r="C32" s="3" t="str">
        <f>VLOOKUP(B32,'Reference Table'!A:B,2,0)</f>
        <v>M</v>
      </c>
      <c r="D32" s="1" t="s">
        <v>871</v>
      </c>
      <c r="E32" s="1" t="s">
        <v>913</v>
      </c>
      <c r="F32" s="3">
        <v>2021</v>
      </c>
      <c r="G32" s="1" t="s">
        <v>914</v>
      </c>
      <c r="H32" s="10" t="str">
        <f t="shared" si="2"/>
        <v>11</v>
      </c>
      <c r="I32" s="3" t="str">
        <f t="shared" si="3"/>
        <v>Oct</v>
      </c>
      <c r="J32" s="4" t="str">
        <f t="shared" si="0"/>
        <v>11-Oct-2021</v>
      </c>
      <c r="K32" s="4">
        <f>VALUE(TransactionData[[#This Row],[Order Date]])</f>
        <v>44480</v>
      </c>
      <c r="L32" s="1" t="s">
        <v>175</v>
      </c>
      <c r="M32" s="1" t="s">
        <v>176</v>
      </c>
      <c r="N32" s="1" t="s">
        <v>177</v>
      </c>
      <c r="O32" s="3" t="str">
        <f>SUBSTITUTE(VLOOKUP(TransactionData[[#This Row],[ship_state]],'Reference Table'!E:H,4,0),",","")</f>
        <v>Eastern</v>
      </c>
      <c r="P32" s="1" t="s">
        <v>25</v>
      </c>
      <c r="Q32" s="3">
        <v>1</v>
      </c>
      <c r="R32" s="1" t="s">
        <v>17</v>
      </c>
      <c r="S32" s="17">
        <v>60.18</v>
      </c>
      <c r="T32" s="1" t="s">
        <v>18</v>
      </c>
      <c r="U32" s="1" t="s">
        <v>19</v>
      </c>
    </row>
    <row r="33" spans="1:21" ht="19.2" x14ac:dyDescent="0.5">
      <c r="A33" s="1" t="s">
        <v>178</v>
      </c>
      <c r="B33" s="3" t="str">
        <f t="shared" si="1"/>
        <v>407</v>
      </c>
      <c r="C33" s="3" t="str">
        <f>VLOOKUP(B33,'Reference Table'!A:B,2,0)</f>
        <v>P</v>
      </c>
      <c r="D33" s="1" t="s">
        <v>868</v>
      </c>
      <c r="E33" s="1" t="s">
        <v>878</v>
      </c>
      <c r="F33" s="3">
        <v>2021</v>
      </c>
      <c r="G33" s="1" t="s">
        <v>915</v>
      </c>
      <c r="H33" s="10" t="str">
        <f t="shared" si="2"/>
        <v>16</v>
      </c>
      <c r="I33" s="3" t="str">
        <f t="shared" si="3"/>
        <v>Oct</v>
      </c>
      <c r="J33" s="4" t="str">
        <f t="shared" si="0"/>
        <v>16-Oct-2021</v>
      </c>
      <c r="K33" s="4">
        <f>VALUE(TransactionData[[#This Row],[Order Date]])</f>
        <v>44485</v>
      </c>
      <c r="L33" s="1" t="s">
        <v>180</v>
      </c>
      <c r="M33" s="1" t="s">
        <v>181</v>
      </c>
      <c r="N33" s="1" t="s">
        <v>75</v>
      </c>
      <c r="O33" s="3" t="str">
        <f>SUBSTITUTE(VLOOKUP(TransactionData[[#This Row],[ship_state]],'Reference Table'!E:H,4,0),",","")</f>
        <v>Central</v>
      </c>
      <c r="P33" s="1" t="s">
        <v>182</v>
      </c>
      <c r="Q33" s="3">
        <v>1</v>
      </c>
      <c r="R33" s="1" t="s">
        <v>64</v>
      </c>
      <c r="S33" s="17">
        <v>60.18</v>
      </c>
      <c r="T33" s="1" t="s">
        <v>18</v>
      </c>
      <c r="U33" s="1" t="s">
        <v>19</v>
      </c>
    </row>
    <row r="34" spans="1:21" ht="19.2" x14ac:dyDescent="0.5">
      <c r="A34" s="1" t="s">
        <v>183</v>
      </c>
      <c r="B34" s="3" t="str">
        <f t="shared" si="1"/>
        <v>407</v>
      </c>
      <c r="C34" s="3" t="str">
        <f>VLOOKUP(B34,'Reference Table'!A:B,2,0)</f>
        <v>P</v>
      </c>
      <c r="D34" s="1" t="s">
        <v>892</v>
      </c>
      <c r="E34" s="1" t="s">
        <v>907</v>
      </c>
      <c r="F34" s="3">
        <v>2021</v>
      </c>
      <c r="G34" s="1" t="s">
        <v>916</v>
      </c>
      <c r="H34" s="10" t="str">
        <f t="shared" si="2"/>
        <v>29</v>
      </c>
      <c r="I34" s="3" t="str">
        <f t="shared" si="3"/>
        <v>Oct</v>
      </c>
      <c r="J34" s="4" t="str">
        <f t="shared" ref="J34:J65" si="4">H34&amp;"-"&amp;I34&amp;"-"&amp;F34</f>
        <v>29-Oct-2021</v>
      </c>
      <c r="K34" s="4">
        <f>VALUE(TransactionData[[#This Row],[Order Date]])</f>
        <v>44498</v>
      </c>
      <c r="L34" s="1" t="s">
        <v>185</v>
      </c>
      <c r="M34" s="1" t="s">
        <v>122</v>
      </c>
      <c r="N34" s="1" t="s">
        <v>34</v>
      </c>
      <c r="O34" s="3" t="str">
        <f>SUBSTITUTE(VLOOKUP(TransactionData[[#This Row],[ship_state]],'Reference Table'!E:H,4,0),",","")</f>
        <v>Southern</v>
      </c>
      <c r="P34" s="1" t="s">
        <v>25</v>
      </c>
      <c r="Q34" s="3">
        <v>1</v>
      </c>
      <c r="R34" s="1" t="s">
        <v>17</v>
      </c>
      <c r="S34" s="17">
        <v>84.96</v>
      </c>
      <c r="T34" s="1" t="s">
        <v>36</v>
      </c>
      <c r="U34" s="1" t="s">
        <v>19</v>
      </c>
    </row>
    <row r="35" spans="1:21" ht="19.2" x14ac:dyDescent="0.5">
      <c r="A35" s="1" t="s">
        <v>186</v>
      </c>
      <c r="B35" s="3" t="str">
        <f t="shared" si="1"/>
        <v>402</v>
      </c>
      <c r="C35" s="3" t="str">
        <f>VLOOKUP(B35,'Reference Table'!A:B,2,0)</f>
        <v>K</v>
      </c>
      <c r="D35" s="1" t="s">
        <v>868</v>
      </c>
      <c r="E35" s="1" t="s">
        <v>917</v>
      </c>
      <c r="F35" s="3">
        <v>2021</v>
      </c>
      <c r="G35" s="1" t="s">
        <v>918</v>
      </c>
      <c r="H35" s="10" t="str">
        <f t="shared" si="2"/>
        <v>18</v>
      </c>
      <c r="I35" s="3" t="str">
        <f t="shared" si="3"/>
        <v>Sept</v>
      </c>
      <c r="J35" s="4" t="str">
        <f t="shared" si="4"/>
        <v>18-Sept-2021</v>
      </c>
      <c r="K35" s="4">
        <f>VALUE(TransactionData[[#This Row],[Order Date]])</f>
        <v>44457</v>
      </c>
      <c r="L35" s="1" t="s">
        <v>188</v>
      </c>
      <c r="M35" s="1" t="s">
        <v>68</v>
      </c>
      <c r="N35" s="1" t="s">
        <v>69</v>
      </c>
      <c r="O35" s="3" t="str">
        <f>SUBSTITUTE(VLOOKUP(TransactionData[[#This Row],[ship_state]],'Reference Table'!E:H,4,0),",","")</f>
        <v>Southern</v>
      </c>
      <c r="P35" s="1" t="s">
        <v>25</v>
      </c>
      <c r="Q35" s="3">
        <v>1</v>
      </c>
      <c r="R35" s="1" t="s">
        <v>17</v>
      </c>
      <c r="S35" s="17">
        <v>84.96</v>
      </c>
      <c r="T35" s="1" t="s">
        <v>18</v>
      </c>
      <c r="U35" s="1" t="s">
        <v>19</v>
      </c>
    </row>
    <row r="36" spans="1:21" ht="19.2" x14ac:dyDescent="0.5">
      <c r="A36" s="1" t="s">
        <v>189</v>
      </c>
      <c r="B36" s="3" t="str">
        <f t="shared" si="1"/>
        <v>403</v>
      </c>
      <c r="C36" s="3" t="str">
        <f>VLOOKUP(B36,'Reference Table'!A:B,2,0)</f>
        <v>L</v>
      </c>
      <c r="D36" s="1" t="s">
        <v>861</v>
      </c>
      <c r="E36" s="1" t="s">
        <v>919</v>
      </c>
      <c r="F36" s="3">
        <v>2021</v>
      </c>
      <c r="G36" s="1" t="s">
        <v>920</v>
      </c>
      <c r="H36" s="10" t="str">
        <f t="shared" si="2"/>
        <v>28</v>
      </c>
      <c r="I36" s="3" t="str">
        <f t="shared" si="3"/>
        <v>Oct</v>
      </c>
      <c r="J36" s="4" t="str">
        <f t="shared" si="4"/>
        <v>28-Oct-2021</v>
      </c>
      <c r="K36" s="4">
        <f>VALUE(TransactionData[[#This Row],[Order Date]])</f>
        <v>44497</v>
      </c>
      <c r="L36" s="1" t="s">
        <v>191</v>
      </c>
      <c r="M36" s="1" t="s">
        <v>107</v>
      </c>
      <c r="N36" s="1" t="s">
        <v>49</v>
      </c>
      <c r="O36" s="3" t="str">
        <f>SUBSTITUTE(VLOOKUP(TransactionData[[#This Row],[ship_state]],'Reference Table'!E:H,4,0),",","")</f>
        <v>Eastern</v>
      </c>
      <c r="P36" s="1" t="s">
        <v>192</v>
      </c>
      <c r="Q36" s="3">
        <v>1</v>
      </c>
      <c r="R36" s="1" t="s">
        <v>157</v>
      </c>
      <c r="S36" s="17">
        <v>47.2</v>
      </c>
      <c r="T36" s="1" t="s">
        <v>36</v>
      </c>
      <c r="U36" s="1" t="s">
        <v>19</v>
      </c>
    </row>
    <row r="37" spans="1:21" ht="19.2" x14ac:dyDescent="0.5">
      <c r="A37" s="1" t="s">
        <v>194</v>
      </c>
      <c r="B37" s="3" t="str">
        <f t="shared" si="1"/>
        <v>403</v>
      </c>
      <c r="C37" s="3" t="str">
        <f>VLOOKUP(B37,'Reference Table'!A:B,2,0)</f>
        <v>L</v>
      </c>
      <c r="D37" s="1" t="s">
        <v>851</v>
      </c>
      <c r="E37" s="1" t="s">
        <v>921</v>
      </c>
      <c r="F37" s="3">
        <v>2021</v>
      </c>
      <c r="G37" s="1" t="s">
        <v>922</v>
      </c>
      <c r="H37" s="10" t="str">
        <f t="shared" si="2"/>
        <v>7</v>
      </c>
      <c r="I37" s="3" t="str">
        <f t="shared" si="3"/>
        <v>Sept</v>
      </c>
      <c r="J37" s="4" t="str">
        <f t="shared" si="4"/>
        <v>7-Sept-2021</v>
      </c>
      <c r="K37" s="4">
        <f>VALUE(TransactionData[[#This Row],[Order Date]])</f>
        <v>44446</v>
      </c>
      <c r="L37" s="1" t="s">
        <v>196</v>
      </c>
      <c r="M37" s="1" t="s">
        <v>68</v>
      </c>
      <c r="N37" s="1" t="s">
        <v>69</v>
      </c>
      <c r="O37" s="3" t="str">
        <f>SUBSTITUTE(VLOOKUP(TransactionData[[#This Row],[ship_state]],'Reference Table'!E:H,4,0),",","")</f>
        <v>Southern</v>
      </c>
      <c r="P37" s="1" t="s">
        <v>70</v>
      </c>
      <c r="Q37" s="3">
        <v>1</v>
      </c>
      <c r="R37" s="1" t="s">
        <v>64</v>
      </c>
      <c r="S37" s="17">
        <v>84.96</v>
      </c>
      <c r="T37" s="1" t="s">
        <v>18</v>
      </c>
      <c r="U37" s="1" t="s">
        <v>19</v>
      </c>
    </row>
    <row r="38" spans="1:21" ht="19.2" x14ac:dyDescent="0.5">
      <c r="A38" s="1" t="s">
        <v>197</v>
      </c>
      <c r="B38" s="3" t="str">
        <f t="shared" si="1"/>
        <v>403</v>
      </c>
      <c r="C38" s="3" t="str">
        <f>VLOOKUP(B38,'Reference Table'!A:B,2,0)</f>
        <v>L</v>
      </c>
      <c r="D38" s="1" t="s">
        <v>861</v>
      </c>
      <c r="E38" s="1" t="s">
        <v>923</v>
      </c>
      <c r="F38" s="3">
        <v>2021</v>
      </c>
      <c r="G38" s="1" t="s">
        <v>924</v>
      </c>
      <c r="H38" s="10" t="str">
        <f t="shared" si="2"/>
        <v>2</v>
      </c>
      <c r="I38" s="3" t="str">
        <f t="shared" si="3"/>
        <v>Sept</v>
      </c>
      <c r="J38" s="4" t="str">
        <f t="shared" si="4"/>
        <v>2-Sept-2021</v>
      </c>
      <c r="K38" s="4">
        <f>VALUE(TransactionData[[#This Row],[Order Date]])</f>
        <v>44441</v>
      </c>
      <c r="L38" s="1" t="s">
        <v>199</v>
      </c>
      <c r="M38" s="1" t="s">
        <v>200</v>
      </c>
      <c r="N38" s="1" t="s">
        <v>92</v>
      </c>
      <c r="O38" s="3" t="str">
        <f>SUBSTITUTE(VLOOKUP(TransactionData[[#This Row],[ship_state]],'Reference Table'!E:H,4,0),",","")</f>
        <v>Southern</v>
      </c>
      <c r="P38" s="1" t="s">
        <v>167</v>
      </c>
      <c r="Q38" s="3">
        <v>1</v>
      </c>
      <c r="R38" s="1" t="s">
        <v>64</v>
      </c>
      <c r="S38" s="17">
        <v>84.96</v>
      </c>
      <c r="T38" s="1" t="s">
        <v>18</v>
      </c>
      <c r="U38" s="1" t="s">
        <v>19</v>
      </c>
    </row>
    <row r="39" spans="1:21" ht="19.2" x14ac:dyDescent="0.5">
      <c r="A39" s="1" t="s">
        <v>201</v>
      </c>
      <c r="B39" s="3" t="str">
        <f t="shared" si="1"/>
        <v>405</v>
      </c>
      <c r="C39" s="3" t="str">
        <f>VLOOKUP(B39,'Reference Table'!A:B,2,0)</f>
        <v>N</v>
      </c>
      <c r="D39" s="1" t="s">
        <v>868</v>
      </c>
      <c r="E39" s="1" t="s">
        <v>917</v>
      </c>
      <c r="F39" s="3">
        <v>2021</v>
      </c>
      <c r="G39" s="1" t="s">
        <v>925</v>
      </c>
      <c r="H39" s="10" t="str">
        <f t="shared" si="2"/>
        <v>18</v>
      </c>
      <c r="I39" s="3" t="str">
        <f t="shared" si="3"/>
        <v>Sept</v>
      </c>
      <c r="J39" s="4" t="str">
        <f t="shared" si="4"/>
        <v>18-Sept-2021</v>
      </c>
      <c r="K39" s="4">
        <f>VALUE(TransactionData[[#This Row],[Order Date]])</f>
        <v>44457</v>
      </c>
      <c r="L39" s="1" t="s">
        <v>203</v>
      </c>
      <c r="M39" s="1" t="s">
        <v>97</v>
      </c>
      <c r="N39" s="1" t="s">
        <v>41</v>
      </c>
      <c r="O39" s="3" t="str">
        <f>SUBSTITUTE(VLOOKUP(TransactionData[[#This Row],[ship_state]],'Reference Table'!E:H,4,0),",","")</f>
        <v>Western</v>
      </c>
      <c r="P39" s="1" t="s">
        <v>204</v>
      </c>
      <c r="Q39" s="3">
        <v>1</v>
      </c>
      <c r="R39" s="1" t="s">
        <v>17</v>
      </c>
      <c r="S39" s="17">
        <v>84.96</v>
      </c>
      <c r="T39" s="1" t="s">
        <v>18</v>
      </c>
      <c r="U39" s="1" t="s">
        <v>19</v>
      </c>
    </row>
    <row r="40" spans="1:21" ht="19.2" x14ac:dyDescent="0.5">
      <c r="A40" s="1" t="s">
        <v>205</v>
      </c>
      <c r="B40" s="3" t="str">
        <f t="shared" si="1"/>
        <v>407</v>
      </c>
      <c r="C40" s="3" t="str">
        <f>VLOOKUP(B40,'Reference Table'!A:B,2,0)</f>
        <v>P</v>
      </c>
      <c r="D40" s="1" t="s">
        <v>871</v>
      </c>
      <c r="E40" s="1" t="s">
        <v>926</v>
      </c>
      <c r="F40" s="3">
        <v>2021</v>
      </c>
      <c r="G40" s="1" t="s">
        <v>927</v>
      </c>
      <c r="H40" s="10" t="str">
        <f t="shared" si="2"/>
        <v>1</v>
      </c>
      <c r="I40" s="3" t="str">
        <f t="shared" si="3"/>
        <v>Nov</v>
      </c>
      <c r="J40" s="4" t="str">
        <f t="shared" si="4"/>
        <v>1-Nov-2021</v>
      </c>
      <c r="K40" s="4">
        <f>VALUE(TransactionData[[#This Row],[Order Date]])</f>
        <v>44501</v>
      </c>
      <c r="L40" s="1" t="s">
        <v>207</v>
      </c>
      <c r="M40" s="1" t="s">
        <v>208</v>
      </c>
      <c r="N40" s="1" t="s">
        <v>1134</v>
      </c>
      <c r="O40" s="3" t="str">
        <f>SUBSTITUTE(VLOOKUP(TransactionData[[#This Row],[ship_state]],'Reference Table'!E:H,4,0),",","")</f>
        <v>Northern</v>
      </c>
      <c r="P40" s="1" t="s">
        <v>167</v>
      </c>
      <c r="Q40" s="3">
        <v>1</v>
      </c>
      <c r="R40" s="1" t="s">
        <v>64</v>
      </c>
      <c r="S40" s="17">
        <v>84.96</v>
      </c>
      <c r="T40" s="1" t="s">
        <v>36</v>
      </c>
      <c r="U40" s="1" t="s">
        <v>19</v>
      </c>
    </row>
    <row r="41" spans="1:21" ht="19.2" x14ac:dyDescent="0.5">
      <c r="A41" s="1" t="s">
        <v>210</v>
      </c>
      <c r="B41" s="3" t="str">
        <f t="shared" si="1"/>
        <v>404</v>
      </c>
      <c r="C41" s="3" t="str">
        <f>VLOOKUP(B41,'Reference Table'!A:B,2,0)</f>
        <v>M</v>
      </c>
      <c r="D41" s="1" t="s">
        <v>892</v>
      </c>
      <c r="E41" s="1" t="s">
        <v>899</v>
      </c>
      <c r="F41" s="3">
        <v>2021</v>
      </c>
      <c r="G41" s="1" t="s">
        <v>863</v>
      </c>
      <c r="H41" s="10" t="str">
        <f t="shared" si="2"/>
        <v>26</v>
      </c>
      <c r="I41" s="3" t="str">
        <f t="shared" si="3"/>
        <v>Nov</v>
      </c>
      <c r="J41" s="4" t="str">
        <f t="shared" si="4"/>
        <v>26-Nov-2021</v>
      </c>
      <c r="K41" s="4">
        <f>VALUE(TransactionData[[#This Row],[Order Date]])</f>
        <v>44526</v>
      </c>
      <c r="L41" s="1" t="s">
        <v>212</v>
      </c>
      <c r="M41" s="1" t="s">
        <v>165</v>
      </c>
      <c r="N41" s="1" t="s">
        <v>166</v>
      </c>
      <c r="O41" s="3" t="str">
        <f>SUBSTITUTE(VLOOKUP(TransactionData[[#This Row],[ship_state]],'Reference Table'!E:H,4,0),",","")</f>
        <v>Northern</v>
      </c>
      <c r="P41" s="1" t="s">
        <v>213</v>
      </c>
      <c r="Q41" s="3">
        <v>4</v>
      </c>
      <c r="R41" s="1" t="s">
        <v>18</v>
      </c>
      <c r="S41" s="17">
        <v>84.96</v>
      </c>
      <c r="T41" s="1" t="s">
        <v>18</v>
      </c>
      <c r="U41" s="1" t="s">
        <v>58</v>
      </c>
    </row>
    <row r="42" spans="1:21" ht="19.2" x14ac:dyDescent="0.5">
      <c r="A42" s="1" t="s">
        <v>214</v>
      </c>
      <c r="B42" s="3" t="str">
        <f t="shared" si="1"/>
        <v>407</v>
      </c>
      <c r="C42" s="3" t="str">
        <f>VLOOKUP(B42,'Reference Table'!A:B,2,0)</f>
        <v>P</v>
      </c>
      <c r="D42" s="1" t="s">
        <v>871</v>
      </c>
      <c r="E42" s="1" t="s">
        <v>904</v>
      </c>
      <c r="F42" s="3">
        <v>2021</v>
      </c>
      <c r="G42" s="1" t="s">
        <v>928</v>
      </c>
      <c r="H42" s="10" t="str">
        <f t="shared" si="2"/>
        <v>6</v>
      </c>
      <c r="I42" s="3" t="str">
        <f t="shared" si="3"/>
        <v>Sept</v>
      </c>
      <c r="J42" s="4" t="str">
        <f t="shared" si="4"/>
        <v>6-Sept-2021</v>
      </c>
      <c r="K42" s="4">
        <f>VALUE(TransactionData[[#This Row],[Order Date]])</f>
        <v>44445</v>
      </c>
      <c r="L42" s="1" t="s">
        <v>216</v>
      </c>
      <c r="M42" s="1" t="s">
        <v>122</v>
      </c>
      <c r="N42" s="1" t="s">
        <v>34</v>
      </c>
      <c r="O42" s="3" t="str">
        <f>SUBSTITUTE(VLOOKUP(TransactionData[[#This Row],[ship_state]],'Reference Table'!E:H,4,0),",","")</f>
        <v>Southern</v>
      </c>
      <c r="P42" s="1" t="s">
        <v>217</v>
      </c>
      <c r="Q42" s="3">
        <v>1</v>
      </c>
      <c r="R42" s="1" t="s">
        <v>218</v>
      </c>
      <c r="S42" s="17">
        <v>84.96</v>
      </c>
      <c r="T42" s="1" t="s">
        <v>18</v>
      </c>
      <c r="U42" s="1" t="s">
        <v>19</v>
      </c>
    </row>
    <row r="43" spans="1:21" ht="19.2" x14ac:dyDescent="0.5">
      <c r="A43" s="1" t="s">
        <v>219</v>
      </c>
      <c r="B43" s="3" t="str">
        <f t="shared" si="1"/>
        <v>405</v>
      </c>
      <c r="C43" s="3" t="str">
        <f>VLOOKUP(B43,'Reference Table'!A:B,2,0)</f>
        <v>N</v>
      </c>
      <c r="D43" s="1" t="s">
        <v>892</v>
      </c>
      <c r="E43" s="1" t="s">
        <v>893</v>
      </c>
      <c r="F43" s="3">
        <v>2021</v>
      </c>
      <c r="G43" s="1" t="s">
        <v>929</v>
      </c>
      <c r="H43" s="10" t="str">
        <f t="shared" si="2"/>
        <v>1</v>
      </c>
      <c r="I43" s="3" t="str">
        <f t="shared" si="3"/>
        <v>Oct</v>
      </c>
      <c r="J43" s="4" t="str">
        <f t="shared" si="4"/>
        <v>1-Oct-2021</v>
      </c>
      <c r="K43" s="4">
        <f>VALUE(TransactionData[[#This Row],[Order Date]])</f>
        <v>44470</v>
      </c>
      <c r="L43" s="1" t="s">
        <v>221</v>
      </c>
      <c r="M43" s="1" t="s">
        <v>222</v>
      </c>
      <c r="N43" s="1" t="s">
        <v>223</v>
      </c>
      <c r="O43" s="3" t="str">
        <f>SUBSTITUTE(VLOOKUP(TransactionData[[#This Row],[ship_state]],'Reference Table'!E:H,4,0),",","")</f>
        <v>Western</v>
      </c>
      <c r="P43" s="1" t="s">
        <v>192</v>
      </c>
      <c r="Q43" s="3">
        <v>1</v>
      </c>
      <c r="R43" s="1" t="s">
        <v>157</v>
      </c>
      <c r="S43" s="17">
        <v>84.96</v>
      </c>
      <c r="T43" s="1" t="s">
        <v>18</v>
      </c>
      <c r="U43" s="1" t="s">
        <v>19</v>
      </c>
    </row>
    <row r="44" spans="1:21" ht="19.2" x14ac:dyDescent="0.5">
      <c r="A44" s="1" t="s">
        <v>224</v>
      </c>
      <c r="B44" s="3" t="str">
        <f t="shared" si="1"/>
        <v>407</v>
      </c>
      <c r="C44" s="3" t="str">
        <f>VLOOKUP(B44,'Reference Table'!A:B,2,0)</f>
        <v>P</v>
      </c>
      <c r="D44" s="1" t="s">
        <v>871</v>
      </c>
      <c r="E44" s="1" t="s">
        <v>880</v>
      </c>
      <c r="F44" s="3">
        <v>2021</v>
      </c>
      <c r="G44" s="1" t="s">
        <v>930</v>
      </c>
      <c r="H44" s="10" t="str">
        <f t="shared" si="2"/>
        <v>4</v>
      </c>
      <c r="I44" s="3" t="str">
        <f t="shared" si="3"/>
        <v>Oct</v>
      </c>
      <c r="J44" s="4" t="str">
        <f t="shared" si="4"/>
        <v>4-Oct-2021</v>
      </c>
      <c r="K44" s="4">
        <f>VALUE(TransactionData[[#This Row],[Order Date]])</f>
        <v>44473</v>
      </c>
      <c r="L44" s="1" t="s">
        <v>226</v>
      </c>
      <c r="M44" s="1" t="s">
        <v>140</v>
      </c>
      <c r="N44" s="1" t="s">
        <v>81</v>
      </c>
      <c r="O44" s="3" t="str">
        <f>SUBSTITUTE(VLOOKUP(TransactionData[[#This Row],[ship_state]],'Reference Table'!E:H,4,0),",","")</f>
        <v>Northern</v>
      </c>
      <c r="P44" s="1" t="s">
        <v>25</v>
      </c>
      <c r="Q44" s="3">
        <v>1</v>
      </c>
      <c r="R44" s="1" t="s">
        <v>17</v>
      </c>
      <c r="S44" s="17">
        <v>84.96</v>
      </c>
      <c r="T44" s="1" t="s">
        <v>18</v>
      </c>
      <c r="U44" s="1" t="s">
        <v>19</v>
      </c>
    </row>
    <row r="45" spans="1:21" ht="19.2" x14ac:dyDescent="0.5">
      <c r="A45" s="1" t="s">
        <v>227</v>
      </c>
      <c r="B45" s="3" t="str">
        <f t="shared" si="1"/>
        <v>405</v>
      </c>
      <c r="C45" s="3" t="str">
        <f>VLOOKUP(B45,'Reference Table'!A:B,2,0)</f>
        <v>N</v>
      </c>
      <c r="D45" s="1" t="s">
        <v>848</v>
      </c>
      <c r="E45" s="1" t="s">
        <v>931</v>
      </c>
      <c r="F45" s="3">
        <v>2021</v>
      </c>
      <c r="G45" s="1" t="s">
        <v>932</v>
      </c>
      <c r="H45" s="10" t="str">
        <f t="shared" si="2"/>
        <v>31</v>
      </c>
      <c r="I45" s="3" t="str">
        <f t="shared" si="3"/>
        <v>Oct</v>
      </c>
      <c r="J45" s="4" t="str">
        <f t="shared" si="4"/>
        <v>31-Oct-2021</v>
      </c>
      <c r="K45" s="4">
        <f>VALUE(TransactionData[[#This Row],[Order Date]])</f>
        <v>44500</v>
      </c>
      <c r="L45" s="1" t="s">
        <v>229</v>
      </c>
      <c r="M45" s="1" t="s">
        <v>107</v>
      </c>
      <c r="N45" s="1" t="s">
        <v>49</v>
      </c>
      <c r="O45" s="3" t="str">
        <f>SUBSTITUTE(VLOOKUP(TransactionData[[#This Row],[ship_state]],'Reference Table'!E:H,4,0),",","")</f>
        <v>Eastern</v>
      </c>
      <c r="P45" s="1" t="s">
        <v>63</v>
      </c>
      <c r="Q45" s="3">
        <v>1</v>
      </c>
      <c r="R45" s="1" t="s">
        <v>18</v>
      </c>
      <c r="S45" s="17">
        <v>47.2</v>
      </c>
      <c r="T45" s="1" t="s">
        <v>18</v>
      </c>
      <c r="U45" s="1" t="s">
        <v>58</v>
      </c>
    </row>
    <row r="46" spans="1:21" ht="19.2" x14ac:dyDescent="0.5">
      <c r="A46" s="1" t="s">
        <v>230</v>
      </c>
      <c r="B46" s="3" t="str">
        <f t="shared" si="1"/>
        <v>404</v>
      </c>
      <c r="C46" s="3" t="str">
        <f>VLOOKUP(B46,'Reference Table'!A:B,2,0)</f>
        <v>M</v>
      </c>
      <c r="D46" s="1" t="s">
        <v>892</v>
      </c>
      <c r="E46" s="1" t="s">
        <v>933</v>
      </c>
      <c r="F46" s="3">
        <v>2021</v>
      </c>
      <c r="G46" s="1" t="s">
        <v>934</v>
      </c>
      <c r="H46" s="10" t="str">
        <f t="shared" si="2"/>
        <v>6</v>
      </c>
      <c r="I46" s="3" t="str">
        <f t="shared" si="3"/>
        <v>Aug</v>
      </c>
      <c r="J46" s="4" t="str">
        <f t="shared" si="4"/>
        <v>6-Aug-2021</v>
      </c>
      <c r="K46" s="4">
        <f>VALUE(TransactionData[[#This Row],[Order Date]])</f>
        <v>44414</v>
      </c>
      <c r="L46" s="1" t="s">
        <v>232</v>
      </c>
      <c r="M46" s="1" t="s">
        <v>233</v>
      </c>
      <c r="N46" s="1" t="s">
        <v>41</v>
      </c>
      <c r="O46" s="3" t="str">
        <f>SUBSTITUTE(VLOOKUP(TransactionData[[#This Row],[ship_state]],'Reference Table'!E:H,4,0),",","")</f>
        <v>Western</v>
      </c>
      <c r="P46" s="1" t="s">
        <v>25</v>
      </c>
      <c r="Q46" s="3">
        <v>1</v>
      </c>
      <c r="R46" s="1" t="s">
        <v>17</v>
      </c>
      <c r="S46"/>
      <c r="T46" s="1" t="s">
        <v>18</v>
      </c>
      <c r="U46" s="1" t="s">
        <v>19</v>
      </c>
    </row>
    <row r="47" spans="1:21" ht="19.2" x14ac:dyDescent="0.5">
      <c r="A47" s="1" t="s">
        <v>234</v>
      </c>
      <c r="B47" s="3" t="str">
        <f t="shared" si="1"/>
        <v>404</v>
      </c>
      <c r="C47" s="3" t="str">
        <f>VLOOKUP(B47,'Reference Table'!A:B,2,0)</f>
        <v>M</v>
      </c>
      <c r="D47" s="1" t="s">
        <v>848</v>
      </c>
      <c r="E47" s="1" t="s">
        <v>931</v>
      </c>
      <c r="F47" s="3">
        <v>2021</v>
      </c>
      <c r="G47" s="1" t="s">
        <v>935</v>
      </c>
      <c r="H47" s="10" t="str">
        <f t="shared" si="2"/>
        <v>31</v>
      </c>
      <c r="I47" s="3" t="str">
        <f t="shared" si="3"/>
        <v>Oct</v>
      </c>
      <c r="J47" s="4" t="str">
        <f t="shared" si="4"/>
        <v>31-Oct-2021</v>
      </c>
      <c r="K47" s="4">
        <f>VALUE(TransactionData[[#This Row],[Order Date]])</f>
        <v>44500</v>
      </c>
      <c r="L47" s="1" t="s">
        <v>236</v>
      </c>
      <c r="M47" s="1" t="s">
        <v>237</v>
      </c>
      <c r="N47" s="1" t="s">
        <v>238</v>
      </c>
      <c r="O47" s="3" t="str">
        <f>SUBSTITUTE(VLOOKUP(TransactionData[[#This Row],[ship_state]],'Reference Table'!E:H,4,0),",","")</f>
        <v>Northeastern</v>
      </c>
      <c r="P47" s="1" t="s">
        <v>192</v>
      </c>
      <c r="Q47" s="3">
        <v>1</v>
      </c>
      <c r="R47" s="1" t="s">
        <v>157</v>
      </c>
      <c r="S47" s="17">
        <v>60.18</v>
      </c>
      <c r="T47" s="1" t="s">
        <v>36</v>
      </c>
      <c r="U47" s="1" t="s">
        <v>19</v>
      </c>
    </row>
    <row r="48" spans="1:21" ht="19.2" x14ac:dyDescent="0.5">
      <c r="A48" s="1" t="s">
        <v>239</v>
      </c>
      <c r="B48" s="3" t="str">
        <f t="shared" si="1"/>
        <v>407</v>
      </c>
      <c r="C48" s="3" t="str">
        <f>VLOOKUP(B48,'Reference Table'!A:B,2,0)</f>
        <v>P</v>
      </c>
      <c r="D48" s="1" t="s">
        <v>892</v>
      </c>
      <c r="E48" s="1" t="s">
        <v>936</v>
      </c>
      <c r="F48" s="3">
        <v>2021</v>
      </c>
      <c r="G48" s="1" t="s">
        <v>937</v>
      </c>
      <c r="H48" s="10" t="str">
        <f t="shared" si="2"/>
        <v>13</v>
      </c>
      <c r="I48" s="3" t="str">
        <f t="shared" si="3"/>
        <v>Aug</v>
      </c>
      <c r="J48" s="4" t="str">
        <f t="shared" si="4"/>
        <v>13-Aug-2021</v>
      </c>
      <c r="K48" s="4">
        <f>VALUE(TransactionData[[#This Row],[Order Date]])</f>
        <v>44421</v>
      </c>
      <c r="L48" s="1" t="s">
        <v>241</v>
      </c>
      <c r="M48" s="1" t="s">
        <v>242</v>
      </c>
      <c r="N48" s="1" t="s">
        <v>238</v>
      </c>
      <c r="O48" s="3" t="str">
        <f>SUBSTITUTE(VLOOKUP(TransactionData[[#This Row],[ship_state]],'Reference Table'!E:H,4,0),",","")</f>
        <v>Northeastern</v>
      </c>
      <c r="P48" s="1" t="s">
        <v>42</v>
      </c>
      <c r="Q48" s="3">
        <v>1</v>
      </c>
      <c r="R48" s="1" t="s">
        <v>43</v>
      </c>
      <c r="S48"/>
      <c r="T48" s="1" t="s">
        <v>36</v>
      </c>
      <c r="U48" s="1" t="s">
        <v>19</v>
      </c>
    </row>
    <row r="49" spans="1:21" ht="19.2" x14ac:dyDescent="0.5">
      <c r="A49" s="1" t="s">
        <v>243</v>
      </c>
      <c r="B49" s="3" t="str">
        <f t="shared" si="1"/>
        <v>405</v>
      </c>
      <c r="C49" s="3" t="str">
        <f>VLOOKUP(B49,'Reference Table'!A:B,2,0)</f>
        <v>N</v>
      </c>
      <c r="D49" s="1" t="s">
        <v>851</v>
      </c>
      <c r="E49" s="1" t="s">
        <v>938</v>
      </c>
      <c r="F49" s="3">
        <v>2021</v>
      </c>
      <c r="G49" s="1" t="s">
        <v>939</v>
      </c>
      <c r="H49" s="10" t="str">
        <f t="shared" si="2"/>
        <v>5</v>
      </c>
      <c r="I49" s="3" t="str">
        <f t="shared" si="3"/>
        <v>Oct</v>
      </c>
      <c r="J49" s="4" t="str">
        <f t="shared" si="4"/>
        <v>5-Oct-2021</v>
      </c>
      <c r="K49" s="4">
        <f>VALUE(TransactionData[[#This Row],[Order Date]])</f>
        <v>44474</v>
      </c>
      <c r="L49" s="1" t="s">
        <v>245</v>
      </c>
      <c r="M49" s="1" t="s">
        <v>242</v>
      </c>
      <c r="N49" s="1" t="s">
        <v>238</v>
      </c>
      <c r="O49" s="3" t="str">
        <f>SUBSTITUTE(VLOOKUP(TransactionData[[#This Row],[ship_state]],'Reference Table'!E:H,4,0),",","")</f>
        <v>Northeastern</v>
      </c>
      <c r="P49" s="1" t="s">
        <v>246</v>
      </c>
      <c r="Q49" s="3">
        <v>1</v>
      </c>
      <c r="R49" s="1" t="s">
        <v>18</v>
      </c>
      <c r="S49" s="17">
        <v>60.18</v>
      </c>
      <c r="T49" s="1" t="s">
        <v>36</v>
      </c>
      <c r="U49" s="1" t="s">
        <v>58</v>
      </c>
    </row>
    <row r="50" spans="1:21" ht="19.2" x14ac:dyDescent="0.5">
      <c r="A50" s="1" t="s">
        <v>247</v>
      </c>
      <c r="B50" s="3" t="str">
        <f t="shared" si="1"/>
        <v>171</v>
      </c>
      <c r="C50" s="3" t="str">
        <f>VLOOKUP(B50,'Reference Table'!A:B,2,0)</f>
        <v>A</v>
      </c>
      <c r="D50" s="1" t="s">
        <v>871</v>
      </c>
      <c r="E50" s="1" t="s">
        <v>940</v>
      </c>
      <c r="F50" s="3">
        <v>2021</v>
      </c>
      <c r="G50" s="1" t="s">
        <v>941</v>
      </c>
      <c r="H50" s="10" t="str">
        <f t="shared" si="2"/>
        <v>16</v>
      </c>
      <c r="I50" s="3" t="str">
        <f t="shared" si="3"/>
        <v>Aug</v>
      </c>
      <c r="J50" s="4" t="str">
        <f t="shared" si="4"/>
        <v>16-Aug-2021</v>
      </c>
      <c r="K50" s="4">
        <f>VALUE(TransactionData[[#This Row],[Order Date]])</f>
        <v>44424</v>
      </c>
      <c r="L50" s="1" t="s">
        <v>249</v>
      </c>
      <c r="M50" s="1" t="s">
        <v>250</v>
      </c>
      <c r="N50" s="1" t="s">
        <v>251</v>
      </c>
      <c r="O50" s="3" t="str">
        <f>SUBSTITUTE(VLOOKUP(TransactionData[[#This Row],[ship_state]],'Reference Table'!E:H,4,0),",","")</f>
        <v>Southern</v>
      </c>
      <c r="P50" s="1" t="s">
        <v>76</v>
      </c>
      <c r="Q50" s="3">
        <v>1</v>
      </c>
      <c r="R50" s="1" t="s">
        <v>43</v>
      </c>
      <c r="S50"/>
      <c r="T50" s="1" t="s">
        <v>36</v>
      </c>
      <c r="U50" s="1" t="s">
        <v>19</v>
      </c>
    </row>
    <row r="51" spans="1:21" ht="19.2" x14ac:dyDescent="0.5">
      <c r="A51" s="1" t="s">
        <v>252</v>
      </c>
      <c r="B51" s="3" t="str">
        <f t="shared" si="1"/>
        <v>405</v>
      </c>
      <c r="C51" s="3" t="str">
        <f>VLOOKUP(B51,'Reference Table'!A:B,2,0)</f>
        <v>N</v>
      </c>
      <c r="D51" s="1" t="s">
        <v>848</v>
      </c>
      <c r="E51" s="1" t="s">
        <v>884</v>
      </c>
      <c r="F51" s="3">
        <v>2021</v>
      </c>
      <c r="G51" s="1" t="s">
        <v>942</v>
      </c>
      <c r="H51" s="10" t="str">
        <f t="shared" si="2"/>
        <v>5</v>
      </c>
      <c r="I51" s="3" t="str">
        <f t="shared" si="3"/>
        <v>Sept</v>
      </c>
      <c r="J51" s="4" t="str">
        <f t="shared" si="4"/>
        <v>5-Sept-2021</v>
      </c>
      <c r="K51" s="4">
        <f>VALUE(TransactionData[[#This Row],[Order Date]])</f>
        <v>44444</v>
      </c>
      <c r="L51" s="1" t="s">
        <v>254</v>
      </c>
      <c r="M51" s="1" t="s">
        <v>122</v>
      </c>
      <c r="N51" s="1" t="s">
        <v>34</v>
      </c>
      <c r="O51" s="3" t="str">
        <f>SUBSTITUTE(VLOOKUP(TransactionData[[#This Row],[ship_state]],'Reference Table'!E:H,4,0),",","")</f>
        <v>Southern</v>
      </c>
      <c r="P51" s="1" t="s">
        <v>57</v>
      </c>
      <c r="Q51" s="3">
        <v>1</v>
      </c>
      <c r="R51" s="1" t="s">
        <v>113</v>
      </c>
      <c r="S51" s="17">
        <v>84.96</v>
      </c>
      <c r="T51" s="1" t="s">
        <v>18</v>
      </c>
      <c r="U51" s="1" t="s">
        <v>19</v>
      </c>
    </row>
    <row r="52" spans="1:21" ht="19.2" x14ac:dyDescent="0.5">
      <c r="A52" s="1" t="s">
        <v>255</v>
      </c>
      <c r="B52" s="3" t="str">
        <f t="shared" si="1"/>
        <v>403</v>
      </c>
      <c r="C52" s="3" t="str">
        <f>VLOOKUP(B52,'Reference Table'!A:B,2,0)</f>
        <v>L</v>
      </c>
      <c r="D52" s="1" t="s">
        <v>868</v>
      </c>
      <c r="E52" s="1" t="s">
        <v>869</v>
      </c>
      <c r="F52" s="3">
        <v>2021</v>
      </c>
      <c r="G52" s="1" t="s">
        <v>873</v>
      </c>
      <c r="H52" s="10" t="str">
        <f t="shared" si="2"/>
        <v>13</v>
      </c>
      <c r="I52" s="3" t="str">
        <f t="shared" si="3"/>
        <v>Nov</v>
      </c>
      <c r="J52" s="4" t="str">
        <f t="shared" si="4"/>
        <v>13-Nov-2021</v>
      </c>
      <c r="K52" s="4">
        <f>VALUE(TransactionData[[#This Row],[Order Date]])</f>
        <v>44513</v>
      </c>
      <c r="L52" s="1" t="s">
        <v>257</v>
      </c>
      <c r="M52" s="1" t="s">
        <v>258</v>
      </c>
      <c r="N52" s="1" t="s">
        <v>92</v>
      </c>
      <c r="O52" s="3" t="str">
        <f>SUBSTITUTE(VLOOKUP(TransactionData[[#This Row],[ship_state]],'Reference Table'!E:H,4,0),",","")</f>
        <v>Southern</v>
      </c>
      <c r="P52" s="1" t="s">
        <v>259</v>
      </c>
      <c r="Q52" s="3">
        <v>1</v>
      </c>
      <c r="R52" s="1" t="s">
        <v>17</v>
      </c>
      <c r="S52" s="17">
        <v>84.96</v>
      </c>
      <c r="T52" s="1" t="s">
        <v>36</v>
      </c>
      <c r="U52" s="1" t="s">
        <v>19</v>
      </c>
    </row>
    <row r="53" spans="1:21" ht="19.2" x14ac:dyDescent="0.5">
      <c r="A53" s="1" t="s">
        <v>260</v>
      </c>
      <c r="B53" s="3" t="str">
        <f t="shared" si="1"/>
        <v>402</v>
      </c>
      <c r="C53" s="3" t="str">
        <f>VLOOKUP(B53,'Reference Table'!A:B,2,0)</f>
        <v>K</v>
      </c>
      <c r="D53" s="1" t="s">
        <v>851</v>
      </c>
      <c r="E53" s="1" t="s">
        <v>943</v>
      </c>
      <c r="F53" s="3">
        <v>2021</v>
      </c>
      <c r="G53" s="1" t="s">
        <v>944</v>
      </c>
      <c r="H53" s="10" t="str">
        <f t="shared" si="2"/>
        <v>24</v>
      </c>
      <c r="I53" s="3" t="str">
        <f t="shared" si="3"/>
        <v>Aug</v>
      </c>
      <c r="J53" s="4" t="str">
        <f t="shared" si="4"/>
        <v>24-Aug-2021</v>
      </c>
      <c r="K53" s="4">
        <f>VALUE(TransactionData[[#This Row],[Order Date]])</f>
        <v>44432</v>
      </c>
      <c r="L53" s="1" t="s">
        <v>262</v>
      </c>
      <c r="M53" s="1" t="s">
        <v>40</v>
      </c>
      <c r="N53" s="1" t="s">
        <v>41</v>
      </c>
      <c r="O53" s="3" t="str">
        <f>SUBSTITUTE(VLOOKUP(TransactionData[[#This Row],[ship_state]],'Reference Table'!E:H,4,0),",","")</f>
        <v>Western</v>
      </c>
      <c r="P53" s="1" t="s">
        <v>263</v>
      </c>
      <c r="Q53" s="3">
        <v>1</v>
      </c>
      <c r="R53" s="1" t="s">
        <v>64</v>
      </c>
      <c r="S53"/>
      <c r="T53" s="1" t="s">
        <v>18</v>
      </c>
      <c r="U53" s="1" t="s">
        <v>19</v>
      </c>
    </row>
    <row r="54" spans="1:21" ht="19.2" x14ac:dyDescent="0.5">
      <c r="A54" s="1" t="s">
        <v>264</v>
      </c>
      <c r="B54" s="3" t="str">
        <f t="shared" si="1"/>
        <v>404</v>
      </c>
      <c r="C54" s="3" t="str">
        <f>VLOOKUP(B54,'Reference Table'!A:B,2,0)</f>
        <v>M</v>
      </c>
      <c r="D54" s="1" t="s">
        <v>856</v>
      </c>
      <c r="E54" s="1" t="s">
        <v>945</v>
      </c>
      <c r="F54" s="3">
        <v>2021</v>
      </c>
      <c r="G54" s="1" t="s">
        <v>939</v>
      </c>
      <c r="H54" s="10" t="str">
        <f t="shared" si="2"/>
        <v>16</v>
      </c>
      <c r="I54" s="3" t="str">
        <f t="shared" si="3"/>
        <v>Jun</v>
      </c>
      <c r="J54" s="4" t="str">
        <f t="shared" si="4"/>
        <v>16-Jun-2021</v>
      </c>
      <c r="K54" s="4">
        <f>VALUE(TransactionData[[#This Row],[Order Date]])</f>
        <v>44363</v>
      </c>
      <c r="L54" s="1" t="s">
        <v>266</v>
      </c>
      <c r="M54" s="1" t="s">
        <v>267</v>
      </c>
      <c r="N54" s="1" t="s">
        <v>34</v>
      </c>
      <c r="O54" s="3" t="str">
        <f>SUBSTITUTE(VLOOKUP(TransactionData[[#This Row],[ship_state]],'Reference Table'!E:H,4,0),",","")</f>
        <v>Southern</v>
      </c>
      <c r="P54" s="1" t="s">
        <v>268</v>
      </c>
      <c r="Q54" s="3">
        <v>1</v>
      </c>
      <c r="R54" s="1" t="s">
        <v>269</v>
      </c>
      <c r="S54"/>
      <c r="T54" s="1" t="s">
        <v>36</v>
      </c>
      <c r="U54" s="1" t="s">
        <v>19</v>
      </c>
    </row>
    <row r="55" spans="1:21" ht="19.2" x14ac:dyDescent="0.5">
      <c r="A55" s="1" t="s">
        <v>270</v>
      </c>
      <c r="B55" s="3" t="str">
        <f t="shared" si="1"/>
        <v>406</v>
      </c>
      <c r="C55" s="3" t="str">
        <f>VLOOKUP(B55,'Reference Table'!A:B,2,0)</f>
        <v>O</v>
      </c>
      <c r="D55" s="1" t="s">
        <v>892</v>
      </c>
      <c r="E55" s="1" t="s">
        <v>946</v>
      </c>
      <c r="F55" s="3">
        <v>2021</v>
      </c>
      <c r="G55" s="1" t="s">
        <v>947</v>
      </c>
      <c r="H55" s="10" t="str">
        <f t="shared" si="2"/>
        <v>22</v>
      </c>
      <c r="I55" s="3" t="str">
        <f t="shared" si="3"/>
        <v>Oct</v>
      </c>
      <c r="J55" s="4" t="str">
        <f t="shared" si="4"/>
        <v>22-Oct-2021</v>
      </c>
      <c r="K55" s="4">
        <f>VALUE(TransactionData[[#This Row],[Order Date]])</f>
        <v>44491</v>
      </c>
      <c r="L55" s="1" t="s">
        <v>272</v>
      </c>
      <c r="M55" s="1" t="s">
        <v>40</v>
      </c>
      <c r="N55" s="1" t="s">
        <v>41</v>
      </c>
      <c r="O55" s="3" t="str">
        <f>SUBSTITUTE(VLOOKUP(TransactionData[[#This Row],[ship_state]],'Reference Table'!E:H,4,0),",","")</f>
        <v>Western</v>
      </c>
      <c r="P55" s="1" t="s">
        <v>25</v>
      </c>
      <c r="Q55" s="3">
        <v>1</v>
      </c>
      <c r="R55" s="1" t="s">
        <v>17</v>
      </c>
      <c r="S55" s="17">
        <v>84.96</v>
      </c>
      <c r="T55" s="1" t="s">
        <v>36</v>
      </c>
      <c r="U55" s="1" t="s">
        <v>19</v>
      </c>
    </row>
    <row r="56" spans="1:21" ht="19.2" x14ac:dyDescent="0.5">
      <c r="A56" s="1" t="s">
        <v>273</v>
      </c>
      <c r="B56" s="3" t="str">
        <f t="shared" si="1"/>
        <v>406</v>
      </c>
      <c r="C56" s="3" t="str">
        <f>VLOOKUP(B56,'Reference Table'!A:B,2,0)</f>
        <v>O</v>
      </c>
      <c r="D56" s="1" t="s">
        <v>851</v>
      </c>
      <c r="E56" s="1" t="s">
        <v>948</v>
      </c>
      <c r="F56" s="3">
        <v>2021</v>
      </c>
      <c r="G56" s="1" t="s">
        <v>949</v>
      </c>
      <c r="H56" s="10" t="str">
        <f t="shared" si="2"/>
        <v>26</v>
      </c>
      <c r="I56" s="3" t="str">
        <f t="shared" si="3"/>
        <v>Oct</v>
      </c>
      <c r="J56" s="4" t="str">
        <f t="shared" si="4"/>
        <v>26-Oct-2021</v>
      </c>
      <c r="K56" s="4">
        <f>VALUE(TransactionData[[#This Row],[Order Date]])</f>
        <v>44495</v>
      </c>
      <c r="L56" s="1" t="s">
        <v>275</v>
      </c>
      <c r="M56" s="1" t="s">
        <v>107</v>
      </c>
      <c r="N56" s="1" t="s">
        <v>49</v>
      </c>
      <c r="O56" s="3" t="str">
        <f>SUBSTITUTE(VLOOKUP(TransactionData[[#This Row],[ship_state]],'Reference Table'!E:H,4,0),",","")</f>
        <v>Eastern</v>
      </c>
      <c r="P56" s="1" t="s">
        <v>276</v>
      </c>
      <c r="Q56" s="3">
        <v>1</v>
      </c>
      <c r="R56" s="1" t="s">
        <v>218</v>
      </c>
      <c r="S56" s="17">
        <v>47.2</v>
      </c>
      <c r="T56" s="1" t="s">
        <v>18</v>
      </c>
      <c r="U56" s="1" t="s">
        <v>19</v>
      </c>
    </row>
    <row r="57" spans="1:21" ht="19.2" x14ac:dyDescent="0.5">
      <c r="A57" s="1" t="s">
        <v>277</v>
      </c>
      <c r="B57" s="3" t="str">
        <f t="shared" si="1"/>
        <v>404</v>
      </c>
      <c r="C57" s="3" t="str">
        <f>VLOOKUP(B57,'Reference Table'!A:B,2,0)</f>
        <v>M</v>
      </c>
      <c r="D57" s="1" t="s">
        <v>892</v>
      </c>
      <c r="E57" s="1" t="s">
        <v>950</v>
      </c>
      <c r="F57" s="3">
        <v>2021</v>
      </c>
      <c r="G57" s="1" t="s">
        <v>951</v>
      </c>
      <c r="H57" s="10" t="str">
        <f t="shared" si="2"/>
        <v>15</v>
      </c>
      <c r="I57" s="3" t="str">
        <f t="shared" si="3"/>
        <v>Oct</v>
      </c>
      <c r="J57" s="4" t="str">
        <f t="shared" si="4"/>
        <v>15-Oct-2021</v>
      </c>
      <c r="K57" s="4">
        <f>VALUE(TransactionData[[#This Row],[Order Date]])</f>
        <v>44484</v>
      </c>
      <c r="L57" s="1" t="s">
        <v>279</v>
      </c>
      <c r="M57" s="1" t="s">
        <v>107</v>
      </c>
      <c r="N57" s="1" t="s">
        <v>49</v>
      </c>
      <c r="O57" s="3" t="str">
        <f>SUBSTITUTE(VLOOKUP(TransactionData[[#This Row],[ship_state]],'Reference Table'!E:H,4,0),",","")</f>
        <v>Eastern</v>
      </c>
      <c r="P57" s="1" t="s">
        <v>167</v>
      </c>
      <c r="Q57" s="3">
        <v>1</v>
      </c>
      <c r="R57" s="1" t="s">
        <v>64</v>
      </c>
      <c r="S57" s="17">
        <v>47.2</v>
      </c>
      <c r="T57" s="1" t="s">
        <v>18</v>
      </c>
      <c r="U57" s="1" t="s">
        <v>19</v>
      </c>
    </row>
    <row r="58" spans="1:21" ht="19.2" x14ac:dyDescent="0.5">
      <c r="A58" s="1" t="s">
        <v>280</v>
      </c>
      <c r="B58" s="3" t="str">
        <f t="shared" si="1"/>
        <v>406</v>
      </c>
      <c r="C58" s="3" t="str">
        <f>VLOOKUP(B58,'Reference Table'!A:B,2,0)</f>
        <v>O</v>
      </c>
      <c r="D58" s="1" t="s">
        <v>856</v>
      </c>
      <c r="E58" s="1" t="s">
        <v>945</v>
      </c>
      <c r="F58" s="3">
        <v>2021</v>
      </c>
      <c r="G58" s="1" t="s">
        <v>952</v>
      </c>
      <c r="H58" s="10" t="str">
        <f t="shared" si="2"/>
        <v>16</v>
      </c>
      <c r="I58" s="3" t="str">
        <f t="shared" si="3"/>
        <v>Jun</v>
      </c>
      <c r="J58" s="4" t="str">
        <f t="shared" si="4"/>
        <v>16-Jun-2021</v>
      </c>
      <c r="K58" s="4">
        <f>VALUE(TransactionData[[#This Row],[Order Date]])</f>
        <v>44363</v>
      </c>
      <c r="L58" s="1" t="s">
        <v>282</v>
      </c>
      <c r="M58" s="1" t="s">
        <v>283</v>
      </c>
      <c r="N58" s="1" t="s">
        <v>41</v>
      </c>
      <c r="O58" s="3" t="str">
        <f>SUBSTITUTE(VLOOKUP(TransactionData[[#This Row],[ship_state]],'Reference Table'!E:H,4,0),",","")</f>
        <v>Western</v>
      </c>
      <c r="P58" s="1" t="s">
        <v>284</v>
      </c>
      <c r="Q58" s="3">
        <v>1</v>
      </c>
      <c r="R58" s="1" t="s">
        <v>269</v>
      </c>
      <c r="S58"/>
      <c r="T58" s="1" t="s">
        <v>18</v>
      </c>
      <c r="U58" s="1" t="s">
        <v>19</v>
      </c>
    </row>
    <row r="59" spans="1:21" ht="19.2" x14ac:dyDescent="0.5">
      <c r="A59" s="1" t="s">
        <v>285</v>
      </c>
      <c r="B59" s="3" t="str">
        <f t="shared" si="1"/>
        <v>403</v>
      </c>
      <c r="C59" s="3" t="str">
        <f>VLOOKUP(B59,'Reference Table'!A:B,2,0)</f>
        <v>L</v>
      </c>
      <c r="D59" s="1" t="s">
        <v>861</v>
      </c>
      <c r="E59" s="1" t="s">
        <v>953</v>
      </c>
      <c r="F59" s="3">
        <v>2021</v>
      </c>
      <c r="G59" s="1" t="s">
        <v>954</v>
      </c>
      <c r="H59" s="10" t="str">
        <f t="shared" si="2"/>
        <v>4</v>
      </c>
      <c r="I59" s="3" t="str">
        <f t="shared" si="3"/>
        <v>Nov</v>
      </c>
      <c r="J59" s="4" t="str">
        <f t="shared" si="4"/>
        <v>4-Nov-2021</v>
      </c>
      <c r="K59" s="4">
        <f>VALUE(TransactionData[[#This Row],[Order Date]])</f>
        <v>44504</v>
      </c>
      <c r="L59" s="1" t="s">
        <v>287</v>
      </c>
      <c r="M59" s="1" t="s">
        <v>40</v>
      </c>
      <c r="N59" s="1" t="s">
        <v>41</v>
      </c>
      <c r="O59" s="3" t="str">
        <f>SUBSTITUTE(VLOOKUP(TransactionData[[#This Row],[ship_state]],'Reference Table'!E:H,4,0),",","")</f>
        <v>Western</v>
      </c>
      <c r="P59" s="1" t="s">
        <v>167</v>
      </c>
      <c r="Q59" s="3">
        <v>1</v>
      </c>
      <c r="R59" s="1" t="s">
        <v>64</v>
      </c>
      <c r="S59" s="17">
        <v>84.96</v>
      </c>
      <c r="T59" s="1" t="s">
        <v>18</v>
      </c>
      <c r="U59" s="1" t="s">
        <v>19</v>
      </c>
    </row>
    <row r="60" spans="1:21" ht="19.2" x14ac:dyDescent="0.5">
      <c r="A60" s="1" t="s">
        <v>288</v>
      </c>
      <c r="B60" s="3" t="str">
        <f t="shared" si="1"/>
        <v>402</v>
      </c>
      <c r="C60" s="3" t="str">
        <f>VLOOKUP(B60,'Reference Table'!A:B,2,0)</f>
        <v>K</v>
      </c>
      <c r="D60" s="1" t="s">
        <v>861</v>
      </c>
      <c r="E60" s="1" t="s">
        <v>955</v>
      </c>
      <c r="F60" s="3">
        <v>2021</v>
      </c>
      <c r="G60" s="1" t="s">
        <v>956</v>
      </c>
      <c r="H60" s="10" t="str">
        <f t="shared" si="2"/>
        <v>11</v>
      </c>
      <c r="I60" s="3" t="str">
        <f t="shared" si="3"/>
        <v>Nov</v>
      </c>
      <c r="J60" s="4" t="str">
        <f t="shared" si="4"/>
        <v>11-Nov-2021</v>
      </c>
      <c r="K60" s="4">
        <f>VALUE(TransactionData[[#This Row],[Order Date]])</f>
        <v>44511</v>
      </c>
      <c r="L60" s="1" t="s">
        <v>290</v>
      </c>
      <c r="M60" s="1" t="s">
        <v>291</v>
      </c>
      <c r="N60" s="1" t="s">
        <v>223</v>
      </c>
      <c r="O60" s="3" t="str">
        <f>SUBSTITUTE(VLOOKUP(TransactionData[[#This Row],[ship_state]],'Reference Table'!E:H,4,0),",","")</f>
        <v>Western</v>
      </c>
      <c r="P60" s="1" t="s">
        <v>292</v>
      </c>
      <c r="Q60" s="3">
        <v>1</v>
      </c>
      <c r="R60" s="1" t="s">
        <v>293</v>
      </c>
      <c r="S60" s="17">
        <v>178.18</v>
      </c>
      <c r="T60" s="1" t="s">
        <v>36</v>
      </c>
      <c r="U60" s="1" t="s">
        <v>19</v>
      </c>
    </row>
    <row r="61" spans="1:21" ht="19.2" x14ac:dyDescent="0.5">
      <c r="A61" s="1" t="s">
        <v>295</v>
      </c>
      <c r="B61" s="3" t="str">
        <f t="shared" si="1"/>
        <v>171</v>
      </c>
      <c r="C61" s="3" t="str">
        <f>VLOOKUP(B61,'Reference Table'!A:B,2,0)</f>
        <v>A</v>
      </c>
      <c r="D61" s="1" t="s">
        <v>856</v>
      </c>
      <c r="E61" s="1" t="s">
        <v>945</v>
      </c>
      <c r="F61" s="3">
        <v>2021</v>
      </c>
      <c r="G61" s="1" t="s">
        <v>957</v>
      </c>
      <c r="H61" s="10" t="str">
        <f t="shared" si="2"/>
        <v>16</v>
      </c>
      <c r="I61" s="3" t="str">
        <f t="shared" si="3"/>
        <v>Jun</v>
      </c>
      <c r="J61" s="4" t="str">
        <f t="shared" si="4"/>
        <v>16-Jun-2021</v>
      </c>
      <c r="K61" s="4">
        <f>VALUE(TransactionData[[#This Row],[Order Date]])</f>
        <v>44363</v>
      </c>
      <c r="L61" s="1" t="s">
        <v>297</v>
      </c>
      <c r="M61" s="1" t="s">
        <v>298</v>
      </c>
      <c r="N61" s="1" t="s">
        <v>41</v>
      </c>
      <c r="O61" s="3" t="str">
        <f>SUBSTITUTE(VLOOKUP(TransactionData[[#This Row],[ship_state]],'Reference Table'!E:H,4,0),",","")</f>
        <v>Western</v>
      </c>
      <c r="P61" s="1" t="s">
        <v>284</v>
      </c>
      <c r="Q61" s="3">
        <v>1</v>
      </c>
      <c r="R61" s="1" t="s">
        <v>269</v>
      </c>
      <c r="S61"/>
      <c r="T61" s="1" t="s">
        <v>18</v>
      </c>
      <c r="U61" s="1" t="s">
        <v>19</v>
      </c>
    </row>
    <row r="62" spans="1:21" ht="19.2" x14ac:dyDescent="0.5">
      <c r="A62" s="1" t="s">
        <v>299</v>
      </c>
      <c r="B62" s="3" t="str">
        <f t="shared" si="1"/>
        <v>407</v>
      </c>
      <c r="C62" s="3" t="str">
        <f>VLOOKUP(B62,'Reference Table'!A:B,2,0)</f>
        <v>P</v>
      </c>
      <c r="D62" s="1" t="s">
        <v>848</v>
      </c>
      <c r="E62" s="1" t="s">
        <v>958</v>
      </c>
      <c r="F62" s="3">
        <v>2021</v>
      </c>
      <c r="G62" s="1" t="s">
        <v>959</v>
      </c>
      <c r="H62" s="10" t="str">
        <f t="shared" si="2"/>
        <v>13</v>
      </c>
      <c r="I62" s="3" t="str">
        <f t="shared" si="3"/>
        <v>Jun</v>
      </c>
      <c r="J62" s="4" t="str">
        <f t="shared" si="4"/>
        <v>13-Jun-2021</v>
      </c>
      <c r="K62" s="4">
        <f>VALUE(TransactionData[[#This Row],[Order Date]])</f>
        <v>44360</v>
      </c>
      <c r="L62" s="1" t="s">
        <v>301</v>
      </c>
      <c r="M62" s="1" t="s">
        <v>302</v>
      </c>
      <c r="N62" s="1" t="s">
        <v>92</v>
      </c>
      <c r="O62" s="3" t="str">
        <f>SUBSTITUTE(VLOOKUP(TransactionData[[#This Row],[ship_state]],'Reference Table'!E:H,4,0),",","")</f>
        <v>Southern</v>
      </c>
      <c r="P62" s="1" t="s">
        <v>303</v>
      </c>
      <c r="Q62" s="3">
        <v>1</v>
      </c>
      <c r="R62" s="1" t="s">
        <v>269</v>
      </c>
      <c r="S62"/>
      <c r="T62" s="1" t="s">
        <v>18</v>
      </c>
      <c r="U62" s="1" t="s">
        <v>19</v>
      </c>
    </row>
    <row r="63" spans="1:21" ht="19.2" x14ac:dyDescent="0.5">
      <c r="A63" s="1" t="s">
        <v>304</v>
      </c>
      <c r="B63" s="3" t="str">
        <f t="shared" si="1"/>
        <v>402</v>
      </c>
      <c r="C63" s="3" t="str">
        <f>VLOOKUP(B63,'Reference Table'!A:B,2,0)</f>
        <v>K</v>
      </c>
      <c r="D63" s="1" t="s">
        <v>871</v>
      </c>
      <c r="E63" s="1" t="s">
        <v>960</v>
      </c>
      <c r="F63" s="3">
        <v>2021</v>
      </c>
      <c r="G63" s="1" t="s">
        <v>961</v>
      </c>
      <c r="H63" s="10" t="str">
        <f t="shared" si="2"/>
        <v>29</v>
      </c>
      <c r="I63" s="3" t="str">
        <f t="shared" si="3"/>
        <v>Nov</v>
      </c>
      <c r="J63" s="4" t="str">
        <f t="shared" si="4"/>
        <v>29-Nov-2021</v>
      </c>
      <c r="K63" s="4">
        <f>VALUE(TransactionData[[#This Row],[Order Date]])</f>
        <v>44529</v>
      </c>
      <c r="L63" s="1" t="s">
        <v>306</v>
      </c>
      <c r="M63" s="1" t="s">
        <v>307</v>
      </c>
      <c r="N63" s="1" t="s">
        <v>308</v>
      </c>
      <c r="O63" s="3" t="str">
        <f>SUBSTITUTE(VLOOKUP(TransactionData[[#This Row],[ship_state]],'Reference Table'!E:H,4,0),",","")</f>
        <v>Western</v>
      </c>
      <c r="P63" s="1" t="s">
        <v>167</v>
      </c>
      <c r="Q63" s="3">
        <v>1</v>
      </c>
      <c r="R63" s="1" t="s">
        <v>64</v>
      </c>
      <c r="S63" s="17">
        <v>84.96</v>
      </c>
      <c r="T63" s="1" t="s">
        <v>18</v>
      </c>
      <c r="U63" s="1" t="s">
        <v>19</v>
      </c>
    </row>
    <row r="64" spans="1:21" ht="19.2" x14ac:dyDescent="0.5">
      <c r="A64" s="1" t="s">
        <v>309</v>
      </c>
      <c r="B64" s="3" t="str">
        <f t="shared" si="1"/>
        <v>407</v>
      </c>
      <c r="C64" s="3" t="str">
        <f>VLOOKUP(B64,'Reference Table'!A:B,2,0)</f>
        <v>P</v>
      </c>
      <c r="D64" s="1" t="s">
        <v>851</v>
      </c>
      <c r="E64" s="1" t="s">
        <v>948</v>
      </c>
      <c r="F64" s="3">
        <v>2021</v>
      </c>
      <c r="G64" s="1" t="s">
        <v>962</v>
      </c>
      <c r="H64" s="10" t="str">
        <f t="shared" si="2"/>
        <v>26</v>
      </c>
      <c r="I64" s="3" t="str">
        <f t="shared" si="3"/>
        <v>Oct</v>
      </c>
      <c r="J64" s="4" t="str">
        <f t="shared" si="4"/>
        <v>26-Oct-2021</v>
      </c>
      <c r="K64" s="4">
        <f>VALUE(TransactionData[[#This Row],[Order Date]])</f>
        <v>44495</v>
      </c>
      <c r="L64" s="1" t="s">
        <v>311</v>
      </c>
      <c r="M64" s="1" t="s">
        <v>40</v>
      </c>
      <c r="N64" s="1" t="s">
        <v>41</v>
      </c>
      <c r="O64" s="3" t="str">
        <f>SUBSTITUTE(VLOOKUP(TransactionData[[#This Row],[ship_state]],'Reference Table'!E:H,4,0),",","")</f>
        <v>Western</v>
      </c>
      <c r="P64" s="1" t="s">
        <v>312</v>
      </c>
      <c r="Q64" s="3">
        <v>1</v>
      </c>
      <c r="R64" s="1" t="s">
        <v>64</v>
      </c>
      <c r="S64" s="17">
        <v>84.96</v>
      </c>
      <c r="T64" s="1" t="s">
        <v>18</v>
      </c>
      <c r="U64" s="1" t="s">
        <v>19</v>
      </c>
    </row>
    <row r="65" spans="1:21" ht="19.2" x14ac:dyDescent="0.5">
      <c r="A65" s="1" t="s">
        <v>313</v>
      </c>
      <c r="B65" s="3" t="str">
        <f t="shared" si="1"/>
        <v>403</v>
      </c>
      <c r="C65" s="3" t="str">
        <f>VLOOKUP(B65,'Reference Table'!A:B,2,0)</f>
        <v>L</v>
      </c>
      <c r="D65" s="1" t="s">
        <v>871</v>
      </c>
      <c r="E65" s="1" t="s">
        <v>963</v>
      </c>
      <c r="F65" s="3">
        <v>2021</v>
      </c>
      <c r="G65" s="1" t="s">
        <v>964</v>
      </c>
      <c r="H65" s="10" t="str">
        <f t="shared" si="2"/>
        <v>28</v>
      </c>
      <c r="I65" s="3" t="str">
        <f t="shared" si="3"/>
        <v>Jun</v>
      </c>
      <c r="J65" s="4" t="str">
        <f t="shared" si="4"/>
        <v>28-Jun-2021</v>
      </c>
      <c r="K65" s="4">
        <f>VALUE(TransactionData[[#This Row],[Order Date]])</f>
        <v>44375</v>
      </c>
      <c r="L65" s="1" t="s">
        <v>315</v>
      </c>
      <c r="M65" s="1" t="s">
        <v>316</v>
      </c>
      <c r="N65" s="1" t="s">
        <v>75</v>
      </c>
      <c r="O65" s="3" t="str">
        <f>SUBSTITUTE(VLOOKUP(TransactionData[[#This Row],[ship_state]],'Reference Table'!E:H,4,0),",","")</f>
        <v>Central</v>
      </c>
      <c r="P65" s="1" t="s">
        <v>147</v>
      </c>
      <c r="Q65" s="3">
        <v>1</v>
      </c>
      <c r="R65" s="1" t="s">
        <v>317</v>
      </c>
      <c r="S65"/>
      <c r="T65" s="1" t="s">
        <v>18</v>
      </c>
      <c r="U65" s="1" t="s">
        <v>19</v>
      </c>
    </row>
    <row r="66" spans="1:21" ht="19.2" x14ac:dyDescent="0.5">
      <c r="A66" s="1" t="s">
        <v>318</v>
      </c>
      <c r="B66" s="3" t="str">
        <f t="shared" si="1"/>
        <v>406</v>
      </c>
      <c r="C66" s="3" t="str">
        <f>VLOOKUP(B66,'Reference Table'!A:B,2,0)</f>
        <v>O</v>
      </c>
      <c r="D66" s="1" t="s">
        <v>851</v>
      </c>
      <c r="E66" s="1" t="s">
        <v>965</v>
      </c>
      <c r="F66" s="3">
        <v>2021</v>
      </c>
      <c r="G66" s="1" t="s">
        <v>966</v>
      </c>
      <c r="H66" s="10" t="str">
        <f t="shared" si="2"/>
        <v>9</v>
      </c>
      <c r="I66" s="3" t="str">
        <f t="shared" si="3"/>
        <v>Nov</v>
      </c>
      <c r="J66" s="4" t="str">
        <f t="shared" ref="J66:J97" si="5">H66&amp;"-"&amp;I66&amp;"-"&amp;F66</f>
        <v>9-Nov-2021</v>
      </c>
      <c r="K66" s="4">
        <f>VALUE(TransactionData[[#This Row],[Order Date]])</f>
        <v>44509</v>
      </c>
      <c r="L66" s="1" t="s">
        <v>320</v>
      </c>
      <c r="M66" s="1" t="s">
        <v>140</v>
      </c>
      <c r="N66" s="1" t="s">
        <v>81</v>
      </c>
      <c r="O66" s="3" t="str">
        <f>SUBSTITUTE(VLOOKUP(TransactionData[[#This Row],[ship_state]],'Reference Table'!E:H,4,0),",","")</f>
        <v>Northern</v>
      </c>
      <c r="P66" s="1" t="s">
        <v>25</v>
      </c>
      <c r="Q66" s="3">
        <v>1</v>
      </c>
      <c r="R66" s="1" t="s">
        <v>18</v>
      </c>
      <c r="S66" s="17">
        <v>84.96</v>
      </c>
      <c r="T66" s="1" t="s">
        <v>18</v>
      </c>
      <c r="U66" s="1" t="s">
        <v>19</v>
      </c>
    </row>
    <row r="67" spans="1:21" ht="19.2" x14ac:dyDescent="0.5">
      <c r="A67" s="1" t="s">
        <v>321</v>
      </c>
      <c r="B67" s="3" t="str">
        <f t="shared" ref="B67:B130" si="6">LEFT(A67,3)</f>
        <v>408</v>
      </c>
      <c r="C67" s="3" t="str">
        <f>VLOOKUP(B67,'Reference Table'!A:B,2,0)</f>
        <v>Q</v>
      </c>
      <c r="D67" s="1" t="s">
        <v>848</v>
      </c>
      <c r="E67" s="1" t="s">
        <v>967</v>
      </c>
      <c r="F67" s="3">
        <v>2021</v>
      </c>
      <c r="G67" s="1" t="s">
        <v>968</v>
      </c>
      <c r="H67" s="10" t="str">
        <f t="shared" ref="H67:H130" si="7">TRIM(LEFT(E67,3))</f>
        <v>7</v>
      </c>
      <c r="I67" s="3" t="str">
        <f t="shared" ref="I67:I130" si="8">TRIM(RIGHT(E67,4))</f>
        <v>Nov</v>
      </c>
      <c r="J67" s="4" t="str">
        <f t="shared" si="5"/>
        <v>7-Nov-2021</v>
      </c>
      <c r="K67" s="4">
        <f>VALUE(TransactionData[[#This Row],[Order Date]])</f>
        <v>44507</v>
      </c>
      <c r="L67" s="1" t="s">
        <v>323</v>
      </c>
      <c r="M67" s="1" t="s">
        <v>62</v>
      </c>
      <c r="N67" s="1" t="s">
        <v>56</v>
      </c>
      <c r="O67" s="3" t="str">
        <f>SUBSTITUTE(VLOOKUP(TransactionData[[#This Row],[ship_state]],'Reference Table'!E:H,4,0),",","")</f>
        <v>Northern</v>
      </c>
      <c r="P67" s="1" t="s">
        <v>25</v>
      </c>
      <c r="Q67" s="3">
        <v>1</v>
      </c>
      <c r="R67" s="1" t="s">
        <v>17</v>
      </c>
      <c r="S67" s="17">
        <v>84.96</v>
      </c>
      <c r="T67" s="1" t="s">
        <v>18</v>
      </c>
      <c r="U67" s="1" t="s">
        <v>19</v>
      </c>
    </row>
    <row r="68" spans="1:21" ht="19.2" x14ac:dyDescent="0.5">
      <c r="A68" s="1" t="s">
        <v>324</v>
      </c>
      <c r="B68" s="3" t="str">
        <f t="shared" si="6"/>
        <v>402</v>
      </c>
      <c r="C68" s="3" t="str">
        <f>VLOOKUP(B68,'Reference Table'!A:B,2,0)</f>
        <v>K</v>
      </c>
      <c r="D68" s="1" t="s">
        <v>892</v>
      </c>
      <c r="E68" s="1" t="s">
        <v>893</v>
      </c>
      <c r="F68" s="3">
        <v>2021</v>
      </c>
      <c r="G68" s="1" t="s">
        <v>969</v>
      </c>
      <c r="H68" s="10" t="str">
        <f t="shared" si="7"/>
        <v>1</v>
      </c>
      <c r="I68" s="3" t="str">
        <f t="shared" si="8"/>
        <v>Oct</v>
      </c>
      <c r="J68" s="4" t="str">
        <f t="shared" si="5"/>
        <v>1-Oct-2021</v>
      </c>
      <c r="K68" s="4">
        <f>VALUE(TransactionData[[#This Row],[Order Date]])</f>
        <v>44470</v>
      </c>
      <c r="L68" s="1" t="s">
        <v>126</v>
      </c>
      <c r="M68" s="1" t="s">
        <v>40</v>
      </c>
      <c r="N68" s="1" t="s">
        <v>41</v>
      </c>
      <c r="O68" s="3" t="str">
        <f>SUBSTITUTE(VLOOKUP(TransactionData[[#This Row],[ship_state]],'Reference Table'!E:H,4,0),",","")</f>
        <v>Western</v>
      </c>
      <c r="P68" s="1" t="s">
        <v>326</v>
      </c>
      <c r="Q68" s="3">
        <v>1</v>
      </c>
      <c r="R68" s="1" t="s">
        <v>64</v>
      </c>
      <c r="S68" s="17">
        <v>84.96</v>
      </c>
      <c r="T68" s="1" t="s">
        <v>36</v>
      </c>
      <c r="U68" s="1" t="s">
        <v>19</v>
      </c>
    </row>
    <row r="69" spans="1:21" ht="19.2" x14ac:dyDescent="0.5">
      <c r="A69" s="1" t="s">
        <v>327</v>
      </c>
      <c r="B69" s="3" t="str">
        <f t="shared" si="6"/>
        <v>405</v>
      </c>
      <c r="C69" s="3" t="str">
        <f>VLOOKUP(B69,'Reference Table'!A:B,2,0)</f>
        <v>N</v>
      </c>
      <c r="D69" s="1" t="s">
        <v>856</v>
      </c>
      <c r="E69" s="1" t="s">
        <v>897</v>
      </c>
      <c r="F69" s="3">
        <v>2021</v>
      </c>
      <c r="G69" s="1" t="s">
        <v>970</v>
      </c>
      <c r="H69" s="10" t="str">
        <f t="shared" si="7"/>
        <v>10</v>
      </c>
      <c r="I69" s="3" t="str">
        <f t="shared" si="8"/>
        <v>Nov</v>
      </c>
      <c r="J69" s="4" t="str">
        <f t="shared" si="5"/>
        <v>10-Nov-2021</v>
      </c>
      <c r="K69" s="4">
        <f>VALUE(TransactionData[[#This Row],[Order Date]])</f>
        <v>44510</v>
      </c>
      <c r="L69" s="1" t="s">
        <v>329</v>
      </c>
      <c r="M69" s="1" t="s">
        <v>330</v>
      </c>
      <c r="N69" s="1" t="s">
        <v>331</v>
      </c>
      <c r="O69" s="3" t="str">
        <f>SUBSTITUTE(VLOOKUP(TransactionData[[#This Row],[ship_state]],'Reference Table'!E:H,4,0),",","")</f>
        <v>Northern</v>
      </c>
      <c r="P69" s="1" t="s">
        <v>25</v>
      </c>
      <c r="Q69" s="3">
        <v>1</v>
      </c>
      <c r="R69" s="1" t="s">
        <v>17</v>
      </c>
      <c r="S69" s="17">
        <v>84.96</v>
      </c>
      <c r="T69" s="1" t="s">
        <v>18</v>
      </c>
      <c r="U69" s="1" t="s">
        <v>19</v>
      </c>
    </row>
    <row r="70" spans="1:21" ht="19.2" x14ac:dyDescent="0.5">
      <c r="A70" s="1" t="s">
        <v>332</v>
      </c>
      <c r="B70" s="3" t="str">
        <f t="shared" si="6"/>
        <v>407</v>
      </c>
      <c r="C70" s="3" t="str">
        <f>VLOOKUP(B70,'Reference Table'!A:B,2,0)</f>
        <v>P</v>
      </c>
      <c r="D70" s="1" t="s">
        <v>856</v>
      </c>
      <c r="E70" s="1" t="s">
        <v>971</v>
      </c>
      <c r="F70" s="3">
        <v>2021</v>
      </c>
      <c r="G70" s="1" t="s">
        <v>972</v>
      </c>
      <c r="H70" s="10" t="str">
        <f t="shared" si="7"/>
        <v>23</v>
      </c>
      <c r="I70" s="3" t="str">
        <f t="shared" si="8"/>
        <v>Jun</v>
      </c>
      <c r="J70" s="4" t="str">
        <f t="shared" si="5"/>
        <v>23-Jun-2021</v>
      </c>
      <c r="K70" s="4">
        <f>VALUE(TransactionData[[#This Row],[Order Date]])</f>
        <v>44370</v>
      </c>
      <c r="L70" s="1" t="s">
        <v>334</v>
      </c>
      <c r="M70" s="1" t="s">
        <v>335</v>
      </c>
      <c r="N70" s="1" t="s">
        <v>92</v>
      </c>
      <c r="O70" s="3" t="str">
        <f>SUBSTITUTE(VLOOKUP(TransactionData[[#This Row],[ship_state]],'Reference Table'!E:H,4,0),",","")</f>
        <v>Southern</v>
      </c>
      <c r="P70" s="1" t="s">
        <v>336</v>
      </c>
      <c r="Q70" s="3">
        <v>1</v>
      </c>
      <c r="R70" s="1" t="s">
        <v>17</v>
      </c>
      <c r="S70"/>
      <c r="T70" s="1" t="s">
        <v>18</v>
      </c>
      <c r="U70" s="1" t="s">
        <v>19</v>
      </c>
    </row>
    <row r="71" spans="1:21" ht="19.2" x14ac:dyDescent="0.5">
      <c r="A71" s="1" t="s">
        <v>337</v>
      </c>
      <c r="B71" s="3" t="str">
        <f t="shared" si="6"/>
        <v>406</v>
      </c>
      <c r="C71" s="3" t="str">
        <f>VLOOKUP(B71,'Reference Table'!A:B,2,0)</f>
        <v>O</v>
      </c>
      <c r="D71" s="1" t="s">
        <v>848</v>
      </c>
      <c r="E71" s="1" t="s">
        <v>973</v>
      </c>
      <c r="F71" s="3">
        <v>2021</v>
      </c>
      <c r="G71" s="1" t="s">
        <v>974</v>
      </c>
      <c r="H71" s="10" t="str">
        <f t="shared" si="7"/>
        <v>19</v>
      </c>
      <c r="I71" s="3" t="str">
        <f t="shared" si="8"/>
        <v>Sept</v>
      </c>
      <c r="J71" s="4" t="str">
        <f t="shared" si="5"/>
        <v>19-Sept-2021</v>
      </c>
      <c r="K71" s="4">
        <f>VALUE(TransactionData[[#This Row],[Order Date]])</f>
        <v>44458</v>
      </c>
      <c r="L71" s="1" t="s">
        <v>339</v>
      </c>
      <c r="M71" s="1" t="s">
        <v>340</v>
      </c>
      <c r="N71" s="1" t="s">
        <v>49</v>
      </c>
      <c r="O71" s="3" t="str">
        <f>SUBSTITUTE(VLOOKUP(TransactionData[[#This Row],[ship_state]],'Reference Table'!E:H,4,0),",","")</f>
        <v>Eastern</v>
      </c>
      <c r="P71" s="1" t="s">
        <v>25</v>
      </c>
      <c r="Q71" s="3">
        <v>1</v>
      </c>
      <c r="R71" s="1" t="s">
        <v>17</v>
      </c>
      <c r="S71" s="17">
        <v>47.2</v>
      </c>
      <c r="T71" s="1" t="s">
        <v>18</v>
      </c>
      <c r="U71" s="1" t="s">
        <v>19</v>
      </c>
    </row>
    <row r="72" spans="1:21" ht="19.2" x14ac:dyDescent="0.5">
      <c r="A72" s="1" t="s">
        <v>341</v>
      </c>
      <c r="B72" s="3" t="str">
        <f t="shared" si="6"/>
        <v>407</v>
      </c>
      <c r="C72" s="3" t="str">
        <f>VLOOKUP(B72,'Reference Table'!A:B,2,0)</f>
        <v>P</v>
      </c>
      <c r="D72" s="1" t="s">
        <v>848</v>
      </c>
      <c r="E72" s="1" t="s">
        <v>975</v>
      </c>
      <c r="F72" s="3">
        <v>2021</v>
      </c>
      <c r="G72" s="1" t="s">
        <v>976</v>
      </c>
      <c r="H72" s="10" t="str">
        <f t="shared" si="7"/>
        <v>10</v>
      </c>
      <c r="I72" s="3" t="str">
        <f t="shared" si="8"/>
        <v>Oct</v>
      </c>
      <c r="J72" s="4" t="str">
        <f t="shared" si="5"/>
        <v>10-Oct-2021</v>
      </c>
      <c r="K72" s="4">
        <f>VALUE(TransactionData[[#This Row],[Order Date]])</f>
        <v>44479</v>
      </c>
      <c r="L72" s="1" t="s">
        <v>180</v>
      </c>
      <c r="M72" s="1" t="s">
        <v>181</v>
      </c>
      <c r="N72" s="1" t="s">
        <v>75</v>
      </c>
      <c r="O72" s="3" t="str">
        <f>SUBSTITUTE(VLOOKUP(TransactionData[[#This Row],[ship_state]],'Reference Table'!E:H,4,0),",","")</f>
        <v>Central</v>
      </c>
      <c r="P72" s="1" t="s">
        <v>167</v>
      </c>
      <c r="Q72" s="3">
        <v>1</v>
      </c>
      <c r="R72" s="1" t="s">
        <v>64</v>
      </c>
      <c r="S72" s="17">
        <v>60.18</v>
      </c>
      <c r="T72" s="1" t="s">
        <v>18</v>
      </c>
      <c r="U72" s="1" t="s">
        <v>19</v>
      </c>
    </row>
    <row r="73" spans="1:21" ht="19.2" x14ac:dyDescent="0.5">
      <c r="A73" s="1" t="s">
        <v>343</v>
      </c>
      <c r="B73" s="3" t="str">
        <f t="shared" si="6"/>
        <v>402</v>
      </c>
      <c r="C73" s="3" t="str">
        <f>VLOOKUP(B73,'Reference Table'!A:B,2,0)</f>
        <v>K</v>
      </c>
      <c r="D73" s="1" t="s">
        <v>871</v>
      </c>
      <c r="E73" s="1" t="s">
        <v>940</v>
      </c>
      <c r="F73" s="3">
        <v>2021</v>
      </c>
      <c r="G73" s="1" t="s">
        <v>977</v>
      </c>
      <c r="H73" s="10" t="str">
        <f t="shared" si="7"/>
        <v>16</v>
      </c>
      <c r="I73" s="3" t="str">
        <f t="shared" si="8"/>
        <v>Aug</v>
      </c>
      <c r="J73" s="4" t="str">
        <f t="shared" si="5"/>
        <v>16-Aug-2021</v>
      </c>
      <c r="K73" s="4">
        <f>VALUE(TransactionData[[#This Row],[Order Date]])</f>
        <v>44424</v>
      </c>
      <c r="L73" s="1" t="s">
        <v>345</v>
      </c>
      <c r="M73" s="1" t="s">
        <v>107</v>
      </c>
      <c r="N73" s="1" t="s">
        <v>49</v>
      </c>
      <c r="O73" s="3" t="str">
        <f>SUBSTITUTE(VLOOKUP(TransactionData[[#This Row],[ship_state]],'Reference Table'!E:H,4,0),",","")</f>
        <v>Eastern</v>
      </c>
      <c r="P73" s="1" t="s">
        <v>346</v>
      </c>
      <c r="Q73" s="3">
        <v>1</v>
      </c>
      <c r="R73" s="1" t="s">
        <v>157</v>
      </c>
      <c r="S73"/>
      <c r="T73" s="1" t="s">
        <v>18</v>
      </c>
      <c r="U73" s="1" t="s">
        <v>19</v>
      </c>
    </row>
    <row r="74" spans="1:21" ht="19.2" x14ac:dyDescent="0.5">
      <c r="A74" s="1" t="s">
        <v>347</v>
      </c>
      <c r="B74" s="3" t="str">
        <f t="shared" si="6"/>
        <v>171</v>
      </c>
      <c r="C74" s="3" t="str">
        <f>VLOOKUP(B74,'Reference Table'!A:B,2,0)</f>
        <v>A</v>
      </c>
      <c r="D74" s="1" t="s">
        <v>861</v>
      </c>
      <c r="E74" s="1" t="s">
        <v>978</v>
      </c>
      <c r="F74" s="3">
        <v>2021</v>
      </c>
      <c r="G74" s="1" t="s">
        <v>979</v>
      </c>
      <c r="H74" s="10" t="str">
        <f t="shared" si="7"/>
        <v>29</v>
      </c>
      <c r="I74" s="3" t="str">
        <f t="shared" si="8"/>
        <v>Jul</v>
      </c>
      <c r="J74" s="4" t="str">
        <f t="shared" si="5"/>
        <v>29-Jul-2021</v>
      </c>
      <c r="K74" s="4">
        <f>VALUE(TransactionData[[#This Row],[Order Date]])</f>
        <v>44406</v>
      </c>
      <c r="L74" s="1" t="s">
        <v>349</v>
      </c>
      <c r="M74" s="1" t="s">
        <v>350</v>
      </c>
      <c r="N74" s="1" t="s">
        <v>166</v>
      </c>
      <c r="O74" s="3" t="str">
        <f>SUBSTITUTE(VLOOKUP(TransactionData[[#This Row],[ship_state]],'Reference Table'!E:H,4,0),",","")</f>
        <v>Northern</v>
      </c>
      <c r="P74" s="1" t="s">
        <v>351</v>
      </c>
      <c r="Q74" s="3">
        <v>1</v>
      </c>
      <c r="R74" s="1" t="s">
        <v>317</v>
      </c>
      <c r="S74"/>
      <c r="T74" s="1" t="s">
        <v>18</v>
      </c>
      <c r="U74" s="1" t="s">
        <v>19</v>
      </c>
    </row>
    <row r="75" spans="1:21" ht="19.2" x14ac:dyDescent="0.5">
      <c r="A75" s="1" t="s">
        <v>352</v>
      </c>
      <c r="B75" s="3" t="str">
        <f t="shared" si="6"/>
        <v>408</v>
      </c>
      <c r="C75" s="3" t="str">
        <f>VLOOKUP(B75,'Reference Table'!A:B,2,0)</f>
        <v>Q</v>
      </c>
      <c r="D75" s="1" t="s">
        <v>856</v>
      </c>
      <c r="E75" s="1" t="s">
        <v>980</v>
      </c>
      <c r="F75" s="3">
        <v>2021</v>
      </c>
      <c r="G75" s="1" t="s">
        <v>981</v>
      </c>
      <c r="H75" s="10" t="str">
        <f t="shared" si="7"/>
        <v>21</v>
      </c>
      <c r="I75" s="3" t="str">
        <f t="shared" si="8"/>
        <v>Jul</v>
      </c>
      <c r="J75" s="4" t="str">
        <f t="shared" si="5"/>
        <v>21-Jul-2021</v>
      </c>
      <c r="K75" s="4">
        <f>VALUE(TransactionData[[#This Row],[Order Date]])</f>
        <v>44398</v>
      </c>
      <c r="L75" s="1" t="s">
        <v>354</v>
      </c>
      <c r="M75" s="1" t="s">
        <v>355</v>
      </c>
      <c r="N75" s="1" t="s">
        <v>92</v>
      </c>
      <c r="O75" s="3" t="str">
        <f>SUBSTITUTE(VLOOKUP(TransactionData[[#This Row],[ship_state]],'Reference Table'!E:H,4,0),",","")</f>
        <v>Southern</v>
      </c>
      <c r="P75" s="1" t="s">
        <v>356</v>
      </c>
      <c r="Q75" s="3">
        <v>1</v>
      </c>
      <c r="R75" s="1" t="s">
        <v>218</v>
      </c>
      <c r="S75"/>
      <c r="T75" s="1" t="s">
        <v>36</v>
      </c>
      <c r="U75" s="1" t="s">
        <v>19</v>
      </c>
    </row>
    <row r="76" spans="1:21" ht="19.2" x14ac:dyDescent="0.5">
      <c r="A76" s="1" t="s">
        <v>357</v>
      </c>
      <c r="B76" s="3" t="str">
        <f t="shared" si="6"/>
        <v>171</v>
      </c>
      <c r="C76" s="3" t="str">
        <f>VLOOKUP(B76,'Reference Table'!A:B,2,0)</f>
        <v>A</v>
      </c>
      <c r="D76" s="1" t="s">
        <v>892</v>
      </c>
      <c r="E76" s="1" t="s">
        <v>982</v>
      </c>
      <c r="F76" s="3">
        <v>2021</v>
      </c>
      <c r="G76" s="1" t="s">
        <v>983</v>
      </c>
      <c r="H76" s="10" t="str">
        <f t="shared" si="7"/>
        <v>12</v>
      </c>
      <c r="I76" s="3" t="str">
        <f t="shared" si="8"/>
        <v>Nov</v>
      </c>
      <c r="J76" s="4" t="str">
        <f t="shared" si="5"/>
        <v>12-Nov-2021</v>
      </c>
      <c r="K76" s="4">
        <f>VALUE(TransactionData[[#This Row],[Order Date]])</f>
        <v>44512</v>
      </c>
      <c r="L76" s="1" t="s">
        <v>359</v>
      </c>
      <c r="M76" s="1" t="s">
        <v>360</v>
      </c>
      <c r="N76" s="1" t="s">
        <v>361</v>
      </c>
      <c r="O76" s="3" t="str">
        <f>SUBSTITUTE(VLOOKUP(TransactionData[[#This Row],[ship_state]],'Reference Table'!E:H,4,0),",","")</f>
        <v>Northern</v>
      </c>
      <c r="P76" s="1" t="s">
        <v>292</v>
      </c>
      <c r="Q76" s="3">
        <v>1</v>
      </c>
      <c r="R76" s="1" t="s">
        <v>293</v>
      </c>
      <c r="S76" s="17">
        <v>210.04</v>
      </c>
      <c r="T76" s="1" t="s">
        <v>18</v>
      </c>
      <c r="U76" s="1" t="s">
        <v>19</v>
      </c>
    </row>
    <row r="77" spans="1:21" ht="19.2" x14ac:dyDescent="0.5">
      <c r="A77" s="1" t="s">
        <v>363</v>
      </c>
      <c r="B77" s="3" t="str">
        <f t="shared" si="6"/>
        <v>403</v>
      </c>
      <c r="C77" s="3" t="str">
        <f>VLOOKUP(B77,'Reference Table'!A:B,2,0)</f>
        <v>L</v>
      </c>
      <c r="D77" s="1" t="s">
        <v>868</v>
      </c>
      <c r="E77" s="1" t="s">
        <v>888</v>
      </c>
      <c r="F77" s="3">
        <v>2021</v>
      </c>
      <c r="G77" s="1" t="s">
        <v>984</v>
      </c>
      <c r="H77" s="10" t="str">
        <f t="shared" si="7"/>
        <v>27</v>
      </c>
      <c r="I77" s="3" t="str">
        <f t="shared" si="8"/>
        <v>Nov</v>
      </c>
      <c r="J77" s="4" t="str">
        <f t="shared" si="5"/>
        <v>27-Nov-2021</v>
      </c>
      <c r="K77" s="4">
        <f>VALUE(TransactionData[[#This Row],[Order Date]])</f>
        <v>44527</v>
      </c>
      <c r="L77" s="1" t="s">
        <v>365</v>
      </c>
      <c r="M77" s="1" t="s">
        <v>366</v>
      </c>
      <c r="N77" s="1" t="s">
        <v>92</v>
      </c>
      <c r="O77" s="3" t="str">
        <f>SUBSTITUTE(VLOOKUP(TransactionData[[#This Row],[ship_state]],'Reference Table'!E:H,4,0),",","")</f>
        <v>Southern</v>
      </c>
      <c r="P77" s="1" t="s">
        <v>367</v>
      </c>
      <c r="Q77" s="3">
        <v>1</v>
      </c>
      <c r="R77" s="1" t="s">
        <v>17</v>
      </c>
      <c r="S77" s="17">
        <v>84.96</v>
      </c>
      <c r="T77" s="1" t="s">
        <v>18</v>
      </c>
      <c r="U77" s="1" t="s">
        <v>19</v>
      </c>
    </row>
    <row r="78" spans="1:21" ht="19.2" x14ac:dyDescent="0.5">
      <c r="A78" s="1" t="s">
        <v>368</v>
      </c>
      <c r="B78" s="3" t="str">
        <f t="shared" si="6"/>
        <v>406</v>
      </c>
      <c r="C78" s="3" t="str">
        <f>VLOOKUP(B78,'Reference Table'!A:B,2,0)</f>
        <v>O</v>
      </c>
      <c r="D78" s="1" t="s">
        <v>851</v>
      </c>
      <c r="E78" s="1" t="s">
        <v>985</v>
      </c>
      <c r="F78" s="3">
        <v>2021</v>
      </c>
      <c r="G78" s="1" t="s">
        <v>986</v>
      </c>
      <c r="H78" s="10" t="str">
        <f t="shared" si="7"/>
        <v>13</v>
      </c>
      <c r="I78" s="3" t="str">
        <f t="shared" si="8"/>
        <v>Jul</v>
      </c>
      <c r="J78" s="4" t="str">
        <f t="shared" si="5"/>
        <v>13-Jul-2021</v>
      </c>
      <c r="K78" s="4">
        <f>VALUE(TransactionData[[#This Row],[Order Date]])</f>
        <v>44390</v>
      </c>
      <c r="L78" s="1" t="s">
        <v>323</v>
      </c>
      <c r="M78" s="1" t="s">
        <v>122</v>
      </c>
      <c r="N78" s="1" t="s">
        <v>34</v>
      </c>
      <c r="O78" s="3" t="str">
        <f>SUBSTITUTE(VLOOKUP(TransactionData[[#This Row],[ship_state]],'Reference Table'!E:H,4,0),",","")</f>
        <v>Southern</v>
      </c>
      <c r="P78" s="1" t="s">
        <v>16</v>
      </c>
      <c r="Q78" s="3">
        <v>1</v>
      </c>
      <c r="R78" s="1" t="s">
        <v>317</v>
      </c>
      <c r="S78"/>
      <c r="T78" s="1" t="s">
        <v>36</v>
      </c>
      <c r="U78" s="1" t="s">
        <v>19</v>
      </c>
    </row>
    <row r="79" spans="1:21" ht="19.2" x14ac:dyDescent="0.5">
      <c r="A79" s="1" t="s">
        <v>370</v>
      </c>
      <c r="B79" s="3" t="str">
        <f t="shared" si="6"/>
        <v>402</v>
      </c>
      <c r="C79" s="3" t="str">
        <f>VLOOKUP(B79,'Reference Table'!A:B,2,0)</f>
        <v>K</v>
      </c>
      <c r="D79" s="1" t="s">
        <v>848</v>
      </c>
      <c r="E79" s="1" t="s">
        <v>973</v>
      </c>
      <c r="F79" s="3">
        <v>2021</v>
      </c>
      <c r="G79" s="1" t="s">
        <v>987</v>
      </c>
      <c r="H79" s="10" t="str">
        <f t="shared" si="7"/>
        <v>19</v>
      </c>
      <c r="I79" s="3" t="str">
        <f t="shared" si="8"/>
        <v>Sept</v>
      </c>
      <c r="J79" s="4" t="str">
        <f t="shared" si="5"/>
        <v>19-Sept-2021</v>
      </c>
      <c r="K79" s="4">
        <f>VALUE(TransactionData[[#This Row],[Order Date]])</f>
        <v>44458</v>
      </c>
      <c r="L79" s="1" t="s">
        <v>372</v>
      </c>
      <c r="M79" s="1" t="s">
        <v>373</v>
      </c>
      <c r="N79" s="1" t="s">
        <v>251</v>
      </c>
      <c r="O79" s="3" t="str">
        <f>SUBSTITUTE(VLOOKUP(TransactionData[[#This Row],[ship_state]],'Reference Table'!E:H,4,0),",","")</f>
        <v>Southern</v>
      </c>
      <c r="P79" s="1" t="s">
        <v>192</v>
      </c>
      <c r="Q79" s="3">
        <v>1</v>
      </c>
      <c r="R79" s="1" t="s">
        <v>157</v>
      </c>
      <c r="S79" s="17">
        <v>84.96</v>
      </c>
      <c r="T79" s="1" t="s">
        <v>36</v>
      </c>
      <c r="U79" s="1" t="s">
        <v>19</v>
      </c>
    </row>
    <row r="80" spans="1:21" ht="19.2" x14ac:dyDescent="0.5">
      <c r="A80" s="1" t="s">
        <v>374</v>
      </c>
      <c r="B80" s="3" t="str">
        <f t="shared" si="6"/>
        <v>405</v>
      </c>
      <c r="C80" s="3" t="str">
        <f>VLOOKUP(B80,'Reference Table'!A:B,2,0)</f>
        <v>N</v>
      </c>
      <c r="D80" s="1" t="s">
        <v>861</v>
      </c>
      <c r="E80" s="1" t="s">
        <v>988</v>
      </c>
      <c r="F80" s="3">
        <v>2021</v>
      </c>
      <c r="G80" s="1" t="s">
        <v>989</v>
      </c>
      <c r="H80" s="10" t="str">
        <f t="shared" si="7"/>
        <v>23</v>
      </c>
      <c r="I80" s="3" t="str">
        <f t="shared" si="8"/>
        <v>Sept</v>
      </c>
      <c r="J80" s="4" t="str">
        <f t="shared" si="5"/>
        <v>23-Sept-2021</v>
      </c>
      <c r="K80" s="4">
        <f>VALUE(TransactionData[[#This Row],[Order Date]])</f>
        <v>44462</v>
      </c>
      <c r="L80" s="1" t="s">
        <v>376</v>
      </c>
      <c r="M80" s="1" t="s">
        <v>377</v>
      </c>
      <c r="N80" s="1" t="s">
        <v>75</v>
      </c>
      <c r="O80" s="3" t="str">
        <f>SUBSTITUTE(VLOOKUP(TransactionData[[#This Row],[ship_state]],'Reference Table'!E:H,4,0),",","")</f>
        <v>Central</v>
      </c>
      <c r="P80" s="1" t="s">
        <v>25</v>
      </c>
      <c r="Q80" s="3">
        <v>1</v>
      </c>
      <c r="R80" s="1" t="s">
        <v>17</v>
      </c>
      <c r="S80" s="17">
        <v>60.18</v>
      </c>
      <c r="T80" s="1" t="s">
        <v>18</v>
      </c>
      <c r="U80" s="1" t="s">
        <v>19</v>
      </c>
    </row>
    <row r="81" spans="1:21" ht="19.2" x14ac:dyDescent="0.5">
      <c r="A81" s="1" t="s">
        <v>378</v>
      </c>
      <c r="B81" s="3" t="str">
        <f t="shared" si="6"/>
        <v>408</v>
      </c>
      <c r="C81" s="3" t="str">
        <f>VLOOKUP(B81,'Reference Table'!A:B,2,0)</f>
        <v>Q</v>
      </c>
      <c r="D81" s="1" t="s">
        <v>848</v>
      </c>
      <c r="E81" s="1" t="s">
        <v>990</v>
      </c>
      <c r="F81" s="3">
        <v>2021</v>
      </c>
      <c r="G81" s="1" t="s">
        <v>991</v>
      </c>
      <c r="H81" s="10" t="str">
        <f t="shared" si="7"/>
        <v>24</v>
      </c>
      <c r="I81" s="3" t="str">
        <f t="shared" si="8"/>
        <v>Oct</v>
      </c>
      <c r="J81" s="4" t="str">
        <f t="shared" si="5"/>
        <v>24-Oct-2021</v>
      </c>
      <c r="K81" s="4">
        <f>VALUE(TransactionData[[#This Row],[Order Date]])</f>
        <v>44493</v>
      </c>
      <c r="L81" s="1" t="s">
        <v>380</v>
      </c>
      <c r="M81" s="1" t="s">
        <v>68</v>
      </c>
      <c r="N81" s="1" t="s">
        <v>69</v>
      </c>
      <c r="O81" s="3" t="str">
        <f>SUBSTITUTE(VLOOKUP(TransactionData[[#This Row],[ship_state]],'Reference Table'!E:H,4,0),",","")</f>
        <v>Southern</v>
      </c>
      <c r="P81" s="1" t="s">
        <v>381</v>
      </c>
      <c r="Q81" s="3">
        <v>1</v>
      </c>
      <c r="R81" s="1" t="s">
        <v>218</v>
      </c>
      <c r="S81" s="17">
        <v>84.96</v>
      </c>
      <c r="T81" s="1" t="s">
        <v>18</v>
      </c>
      <c r="U81" s="1" t="s">
        <v>19</v>
      </c>
    </row>
    <row r="82" spans="1:21" ht="19.2" x14ac:dyDescent="0.5">
      <c r="A82" s="1" t="s">
        <v>382</v>
      </c>
      <c r="B82" s="3" t="str">
        <f t="shared" si="6"/>
        <v>403</v>
      </c>
      <c r="C82" s="3" t="str">
        <f>VLOOKUP(B82,'Reference Table'!A:B,2,0)</f>
        <v>L</v>
      </c>
      <c r="D82" s="1" t="s">
        <v>856</v>
      </c>
      <c r="E82" s="1" t="s">
        <v>897</v>
      </c>
      <c r="F82" s="3">
        <v>2021</v>
      </c>
      <c r="G82" s="1" t="s">
        <v>992</v>
      </c>
      <c r="H82" s="10" t="str">
        <f t="shared" si="7"/>
        <v>10</v>
      </c>
      <c r="I82" s="3" t="str">
        <f t="shared" si="8"/>
        <v>Nov</v>
      </c>
      <c r="J82" s="4" t="str">
        <f t="shared" si="5"/>
        <v>10-Nov-2021</v>
      </c>
      <c r="K82" s="4">
        <f>VALUE(TransactionData[[#This Row],[Order Date]])</f>
        <v>44510</v>
      </c>
      <c r="L82" s="1" t="s">
        <v>384</v>
      </c>
      <c r="M82" s="1" t="s">
        <v>122</v>
      </c>
      <c r="N82" s="1" t="s">
        <v>34</v>
      </c>
      <c r="O82" s="3" t="str">
        <f>SUBSTITUTE(VLOOKUP(TransactionData[[#This Row],[ship_state]],'Reference Table'!E:H,4,0),",","")</f>
        <v>Southern</v>
      </c>
      <c r="P82" s="1" t="s">
        <v>213</v>
      </c>
      <c r="Q82" s="3">
        <v>1</v>
      </c>
      <c r="R82" s="1" t="s">
        <v>64</v>
      </c>
      <c r="S82" s="17">
        <v>84.96</v>
      </c>
      <c r="T82" s="1" t="s">
        <v>18</v>
      </c>
      <c r="U82" s="1" t="s">
        <v>19</v>
      </c>
    </row>
    <row r="83" spans="1:21" ht="19.2" x14ac:dyDescent="0.5">
      <c r="A83" s="1" t="s">
        <v>385</v>
      </c>
      <c r="B83" s="3" t="str">
        <f t="shared" si="6"/>
        <v>402</v>
      </c>
      <c r="C83" s="3" t="str">
        <f>VLOOKUP(B83,'Reference Table'!A:B,2,0)</f>
        <v>K</v>
      </c>
      <c r="D83" s="1" t="s">
        <v>861</v>
      </c>
      <c r="E83" s="1" t="s">
        <v>993</v>
      </c>
      <c r="F83" s="3">
        <v>2021</v>
      </c>
      <c r="G83" s="1" t="s">
        <v>994</v>
      </c>
      <c r="H83" s="10" t="str">
        <f t="shared" si="7"/>
        <v>18</v>
      </c>
      <c r="I83" s="3" t="str">
        <f t="shared" si="8"/>
        <v>Nov</v>
      </c>
      <c r="J83" s="4" t="str">
        <f t="shared" si="5"/>
        <v>18-Nov-2021</v>
      </c>
      <c r="K83" s="4">
        <f>VALUE(TransactionData[[#This Row],[Order Date]])</f>
        <v>44518</v>
      </c>
      <c r="L83" s="1" t="s">
        <v>387</v>
      </c>
      <c r="M83" s="1" t="s">
        <v>107</v>
      </c>
      <c r="N83" s="1" t="s">
        <v>49</v>
      </c>
      <c r="O83" s="3" t="str">
        <f>SUBSTITUTE(VLOOKUP(TransactionData[[#This Row],[ship_state]],'Reference Table'!E:H,4,0),",","")</f>
        <v>Eastern</v>
      </c>
      <c r="P83" s="1" t="s">
        <v>388</v>
      </c>
      <c r="Q83" s="3">
        <v>1</v>
      </c>
      <c r="R83" s="1" t="s">
        <v>64</v>
      </c>
      <c r="S83" s="17">
        <v>47.2</v>
      </c>
      <c r="T83" s="1" t="s">
        <v>18</v>
      </c>
      <c r="U83" s="1" t="s">
        <v>19</v>
      </c>
    </row>
    <row r="84" spans="1:21" ht="19.2" x14ac:dyDescent="0.5">
      <c r="A84" s="1" t="s">
        <v>389</v>
      </c>
      <c r="B84" s="3" t="str">
        <f t="shared" si="6"/>
        <v>403</v>
      </c>
      <c r="C84" s="3" t="str">
        <f>VLOOKUP(B84,'Reference Table'!A:B,2,0)</f>
        <v>L</v>
      </c>
      <c r="D84" s="1" t="s">
        <v>861</v>
      </c>
      <c r="E84" s="1" t="s">
        <v>953</v>
      </c>
      <c r="F84" s="3">
        <v>2021</v>
      </c>
      <c r="G84" s="1" t="s">
        <v>995</v>
      </c>
      <c r="H84" s="10" t="str">
        <f t="shared" si="7"/>
        <v>4</v>
      </c>
      <c r="I84" s="3" t="str">
        <f t="shared" si="8"/>
        <v>Nov</v>
      </c>
      <c r="J84" s="4" t="str">
        <f t="shared" si="5"/>
        <v>4-Nov-2021</v>
      </c>
      <c r="K84" s="4">
        <f>VALUE(TransactionData[[#This Row],[Order Date]])</f>
        <v>44504</v>
      </c>
      <c r="L84" s="1" t="s">
        <v>287</v>
      </c>
      <c r="M84" s="1" t="s">
        <v>40</v>
      </c>
      <c r="N84" s="1" t="s">
        <v>41</v>
      </c>
      <c r="O84" s="3" t="str">
        <f>SUBSTITUTE(VLOOKUP(TransactionData[[#This Row],[ship_state]],'Reference Table'!E:H,4,0),",","")</f>
        <v>Western</v>
      </c>
      <c r="P84" s="1" t="s">
        <v>182</v>
      </c>
      <c r="Q84" s="3">
        <v>1</v>
      </c>
      <c r="R84" s="1" t="s">
        <v>64</v>
      </c>
      <c r="S84" s="17">
        <v>84.96</v>
      </c>
      <c r="T84" s="1" t="s">
        <v>18</v>
      </c>
      <c r="U84" s="1" t="s">
        <v>19</v>
      </c>
    </row>
    <row r="85" spans="1:21" ht="19.2" x14ac:dyDescent="0.5">
      <c r="A85" s="1" t="s">
        <v>391</v>
      </c>
      <c r="B85" s="3" t="str">
        <f t="shared" si="6"/>
        <v>407</v>
      </c>
      <c r="C85" s="3" t="str">
        <f>VLOOKUP(B85,'Reference Table'!A:B,2,0)</f>
        <v>P</v>
      </c>
      <c r="D85" s="1" t="s">
        <v>856</v>
      </c>
      <c r="E85" s="1" t="s">
        <v>996</v>
      </c>
      <c r="F85" s="3">
        <v>2021</v>
      </c>
      <c r="G85" s="1" t="s">
        <v>997</v>
      </c>
      <c r="H85" s="10" t="str">
        <f t="shared" si="7"/>
        <v>1</v>
      </c>
      <c r="I85" s="3" t="str">
        <f t="shared" si="8"/>
        <v>Sept</v>
      </c>
      <c r="J85" s="4" t="str">
        <f t="shared" si="5"/>
        <v>1-Sept-2021</v>
      </c>
      <c r="K85" s="4">
        <f>VALUE(TransactionData[[#This Row],[Order Date]])</f>
        <v>44440</v>
      </c>
      <c r="L85" s="1" t="s">
        <v>393</v>
      </c>
      <c r="M85" s="1" t="s">
        <v>68</v>
      </c>
      <c r="N85" s="1" t="s">
        <v>69</v>
      </c>
      <c r="O85" s="3" t="str">
        <f>SUBSTITUTE(VLOOKUP(TransactionData[[#This Row],[ship_state]],'Reference Table'!E:H,4,0),",","")</f>
        <v>Southern</v>
      </c>
      <c r="P85" s="1" t="s">
        <v>394</v>
      </c>
      <c r="Q85" s="3">
        <v>1</v>
      </c>
      <c r="R85" s="1" t="s">
        <v>218</v>
      </c>
      <c r="S85" s="17">
        <v>114.46</v>
      </c>
      <c r="T85" s="1" t="s">
        <v>18</v>
      </c>
      <c r="U85" s="1" t="s">
        <v>19</v>
      </c>
    </row>
    <row r="86" spans="1:21" ht="19.2" x14ac:dyDescent="0.5">
      <c r="A86" s="1" t="s">
        <v>395</v>
      </c>
      <c r="B86" s="3" t="str">
        <f t="shared" si="6"/>
        <v>406</v>
      </c>
      <c r="C86" s="3" t="str">
        <f>VLOOKUP(B86,'Reference Table'!A:B,2,0)</f>
        <v>O</v>
      </c>
      <c r="D86" s="1" t="s">
        <v>868</v>
      </c>
      <c r="E86" s="1" t="s">
        <v>998</v>
      </c>
      <c r="F86" s="3">
        <v>2021</v>
      </c>
      <c r="G86" s="1" t="s">
        <v>999</v>
      </c>
      <c r="H86" s="10" t="str">
        <f t="shared" si="7"/>
        <v>20</v>
      </c>
      <c r="I86" s="3" t="str">
        <f t="shared" si="8"/>
        <v>Nov</v>
      </c>
      <c r="J86" s="4" t="str">
        <f t="shared" si="5"/>
        <v>20-Nov-2021</v>
      </c>
      <c r="K86" s="4">
        <f>VALUE(TransactionData[[#This Row],[Order Date]])</f>
        <v>44520</v>
      </c>
      <c r="L86" s="1" t="s">
        <v>117</v>
      </c>
      <c r="M86" s="1" t="s">
        <v>40</v>
      </c>
      <c r="N86" s="1" t="s">
        <v>41</v>
      </c>
      <c r="O86" s="3" t="str">
        <f>SUBSTITUTE(VLOOKUP(TransactionData[[#This Row],[ship_state]],'Reference Table'!E:H,4,0),",","")</f>
        <v>Western</v>
      </c>
      <c r="P86" s="1" t="s">
        <v>118</v>
      </c>
      <c r="Q86" s="3">
        <v>1</v>
      </c>
      <c r="R86" s="1" t="s">
        <v>17</v>
      </c>
      <c r="S86" s="17">
        <v>84.96</v>
      </c>
      <c r="T86" s="1" t="s">
        <v>18</v>
      </c>
      <c r="U86" s="1" t="s">
        <v>19</v>
      </c>
    </row>
    <row r="87" spans="1:21" ht="19.2" x14ac:dyDescent="0.5">
      <c r="A87" s="1" t="s">
        <v>397</v>
      </c>
      <c r="B87" s="3" t="str">
        <f t="shared" si="6"/>
        <v>406</v>
      </c>
      <c r="C87" s="3" t="str">
        <f>VLOOKUP(B87,'Reference Table'!A:B,2,0)</f>
        <v>O</v>
      </c>
      <c r="D87" s="1" t="s">
        <v>848</v>
      </c>
      <c r="E87" s="1" t="s">
        <v>1000</v>
      </c>
      <c r="F87" s="3">
        <v>2021</v>
      </c>
      <c r="G87" s="1" t="s">
        <v>935</v>
      </c>
      <c r="H87" s="10" t="str">
        <f t="shared" si="7"/>
        <v>29</v>
      </c>
      <c r="I87" s="3" t="str">
        <f t="shared" si="8"/>
        <v>Aug</v>
      </c>
      <c r="J87" s="4" t="str">
        <f t="shared" si="5"/>
        <v>29-Aug-2021</v>
      </c>
      <c r="K87" s="4">
        <f>VALUE(TransactionData[[#This Row],[Order Date]])</f>
        <v>44437</v>
      </c>
      <c r="L87" s="1" t="s">
        <v>399</v>
      </c>
      <c r="M87" s="1" t="s">
        <v>366</v>
      </c>
      <c r="N87" s="1" t="s">
        <v>92</v>
      </c>
      <c r="O87" s="3" t="str">
        <f>SUBSTITUTE(VLOOKUP(TransactionData[[#This Row],[ship_state]],'Reference Table'!E:H,4,0),",","")</f>
        <v>Southern</v>
      </c>
      <c r="P87" s="1" t="s">
        <v>400</v>
      </c>
      <c r="Q87" s="3">
        <v>1</v>
      </c>
      <c r="R87" s="1" t="s">
        <v>157</v>
      </c>
      <c r="S87" s="17">
        <v>81.42</v>
      </c>
      <c r="T87" s="1" t="s">
        <v>36</v>
      </c>
      <c r="U87" s="1" t="s">
        <v>19</v>
      </c>
    </row>
    <row r="88" spans="1:21" ht="19.2" x14ac:dyDescent="0.5">
      <c r="A88" s="1" t="s">
        <v>401</v>
      </c>
      <c r="B88" s="3" t="str">
        <f t="shared" si="6"/>
        <v>408</v>
      </c>
      <c r="C88" s="3" t="str">
        <f>VLOOKUP(B88,'Reference Table'!A:B,2,0)</f>
        <v>Q</v>
      </c>
      <c r="D88" s="1" t="s">
        <v>848</v>
      </c>
      <c r="E88" s="1" t="s">
        <v>1001</v>
      </c>
      <c r="F88" s="3">
        <v>2021</v>
      </c>
      <c r="G88" s="1" t="s">
        <v>1002</v>
      </c>
      <c r="H88" s="10" t="str">
        <f t="shared" si="7"/>
        <v>17</v>
      </c>
      <c r="I88" s="3" t="str">
        <f t="shared" si="8"/>
        <v>Oct</v>
      </c>
      <c r="J88" s="4" t="str">
        <f t="shared" si="5"/>
        <v>17-Oct-2021</v>
      </c>
      <c r="K88" s="4">
        <f>VALUE(TransactionData[[#This Row],[Order Date]])</f>
        <v>44486</v>
      </c>
      <c r="L88" s="1" t="s">
        <v>403</v>
      </c>
      <c r="M88" s="1" t="s">
        <v>233</v>
      </c>
      <c r="N88" s="1" t="s">
        <v>41</v>
      </c>
      <c r="O88" s="3" t="str">
        <f>SUBSTITUTE(VLOOKUP(TransactionData[[#This Row],[ship_state]],'Reference Table'!E:H,4,0),",","")</f>
        <v>Western</v>
      </c>
      <c r="P88" s="1" t="s">
        <v>25</v>
      </c>
      <c r="Q88" s="3">
        <v>2</v>
      </c>
      <c r="R88" s="1" t="s">
        <v>404</v>
      </c>
      <c r="S88" s="17">
        <v>84.96</v>
      </c>
      <c r="T88" s="1" t="s">
        <v>18</v>
      </c>
      <c r="U88" s="1" t="s">
        <v>19</v>
      </c>
    </row>
    <row r="89" spans="1:21" ht="19.2" x14ac:dyDescent="0.5">
      <c r="A89" s="1" t="s">
        <v>405</v>
      </c>
      <c r="B89" s="3" t="str">
        <f t="shared" si="6"/>
        <v>403</v>
      </c>
      <c r="C89" s="3" t="str">
        <f>VLOOKUP(B89,'Reference Table'!A:B,2,0)</f>
        <v>L</v>
      </c>
      <c r="D89" s="1" t="s">
        <v>861</v>
      </c>
      <c r="E89" s="1" t="s">
        <v>1003</v>
      </c>
      <c r="F89" s="3">
        <v>2021</v>
      </c>
      <c r="G89" s="1" t="s">
        <v>1004</v>
      </c>
      <c r="H89" s="10" t="str">
        <f t="shared" si="7"/>
        <v>7</v>
      </c>
      <c r="I89" s="3" t="str">
        <f t="shared" si="8"/>
        <v>Oct</v>
      </c>
      <c r="J89" s="4" t="str">
        <f t="shared" si="5"/>
        <v>7-Oct-2021</v>
      </c>
      <c r="K89" s="4">
        <f>VALUE(TransactionData[[#This Row],[Order Date]])</f>
        <v>44476</v>
      </c>
      <c r="L89" s="1" t="s">
        <v>320</v>
      </c>
      <c r="M89" s="1" t="s">
        <v>407</v>
      </c>
      <c r="N89" s="1" t="s">
        <v>56</v>
      </c>
      <c r="O89" s="3" t="str">
        <f>SUBSTITUTE(VLOOKUP(TransactionData[[#This Row],[ship_state]],'Reference Table'!E:H,4,0),",","")</f>
        <v>Northern</v>
      </c>
      <c r="P89" s="1" t="s">
        <v>346</v>
      </c>
      <c r="Q89" s="3">
        <v>1</v>
      </c>
      <c r="R89" s="1" t="s">
        <v>18</v>
      </c>
      <c r="S89" s="17">
        <v>84.96</v>
      </c>
      <c r="T89" s="1" t="s">
        <v>18</v>
      </c>
      <c r="U89" s="1" t="s">
        <v>19</v>
      </c>
    </row>
    <row r="90" spans="1:21" ht="19.2" x14ac:dyDescent="0.5">
      <c r="A90" s="1" t="s">
        <v>408</v>
      </c>
      <c r="B90" s="3" t="str">
        <f t="shared" si="6"/>
        <v>407</v>
      </c>
      <c r="C90" s="3" t="str">
        <f>VLOOKUP(B90,'Reference Table'!A:B,2,0)</f>
        <v>P</v>
      </c>
      <c r="D90" s="1" t="s">
        <v>871</v>
      </c>
      <c r="E90" s="1" t="s">
        <v>1005</v>
      </c>
      <c r="F90" s="3">
        <v>2021</v>
      </c>
      <c r="G90" s="1" t="s">
        <v>1006</v>
      </c>
      <c r="H90" s="10" t="str">
        <f t="shared" si="7"/>
        <v>15</v>
      </c>
      <c r="I90" s="3" t="str">
        <f t="shared" si="8"/>
        <v>Nov</v>
      </c>
      <c r="J90" s="4" t="str">
        <f t="shared" si="5"/>
        <v>15-Nov-2021</v>
      </c>
      <c r="K90" s="4">
        <f>VALUE(TransactionData[[#This Row],[Order Date]])</f>
        <v>44515</v>
      </c>
      <c r="L90" s="1" t="s">
        <v>410</v>
      </c>
      <c r="M90" s="1" t="s">
        <v>411</v>
      </c>
      <c r="N90" s="1" t="s">
        <v>251</v>
      </c>
      <c r="O90" s="3" t="str">
        <f>SUBSTITUTE(VLOOKUP(TransactionData[[#This Row],[ship_state]],'Reference Table'!E:H,4,0),",","")</f>
        <v>Southern</v>
      </c>
      <c r="P90" s="1" t="s">
        <v>63</v>
      </c>
      <c r="Q90" s="3">
        <v>1</v>
      </c>
      <c r="R90" s="1" t="s">
        <v>64</v>
      </c>
      <c r="S90" s="17">
        <v>210.04</v>
      </c>
      <c r="T90" s="1" t="s">
        <v>18</v>
      </c>
      <c r="U90" s="1" t="s">
        <v>19</v>
      </c>
    </row>
    <row r="91" spans="1:21" ht="19.2" x14ac:dyDescent="0.5">
      <c r="A91" s="1" t="s">
        <v>412</v>
      </c>
      <c r="B91" s="3" t="str">
        <f t="shared" si="6"/>
        <v>403</v>
      </c>
      <c r="C91" s="3" t="str">
        <f>VLOOKUP(B91,'Reference Table'!A:B,2,0)</f>
        <v>L</v>
      </c>
      <c r="D91" s="1" t="s">
        <v>871</v>
      </c>
      <c r="E91" s="1" t="s">
        <v>1007</v>
      </c>
      <c r="F91" s="3">
        <v>2021</v>
      </c>
      <c r="G91" s="1" t="s">
        <v>1008</v>
      </c>
      <c r="H91" s="10" t="str">
        <f t="shared" si="7"/>
        <v>26</v>
      </c>
      <c r="I91" s="3" t="str">
        <f t="shared" si="8"/>
        <v>Jul</v>
      </c>
      <c r="J91" s="4" t="str">
        <f t="shared" si="5"/>
        <v>26-Jul-2021</v>
      </c>
      <c r="K91" s="4">
        <f>VALUE(TransactionData[[#This Row],[Order Date]])</f>
        <v>44403</v>
      </c>
      <c r="L91" s="1" t="s">
        <v>414</v>
      </c>
      <c r="M91" s="1" t="s">
        <v>366</v>
      </c>
      <c r="N91" s="1" t="s">
        <v>92</v>
      </c>
      <c r="O91" s="3" t="str">
        <f>SUBSTITUTE(VLOOKUP(TransactionData[[#This Row],[ship_state]],'Reference Table'!E:H,4,0),",","")</f>
        <v>Southern</v>
      </c>
      <c r="P91" s="1" t="s">
        <v>415</v>
      </c>
      <c r="Q91" s="3">
        <v>1</v>
      </c>
      <c r="R91" s="1" t="s">
        <v>17</v>
      </c>
      <c r="S91"/>
      <c r="T91" s="1" t="s">
        <v>18</v>
      </c>
      <c r="U91" s="1" t="s">
        <v>19</v>
      </c>
    </row>
    <row r="92" spans="1:21" ht="19.2" x14ac:dyDescent="0.5">
      <c r="A92" s="1" t="s">
        <v>416</v>
      </c>
      <c r="B92" s="3" t="str">
        <f t="shared" si="6"/>
        <v>403</v>
      </c>
      <c r="C92" s="3" t="str">
        <f>VLOOKUP(B92,'Reference Table'!A:B,2,0)</f>
        <v>L</v>
      </c>
      <c r="D92" s="1" t="s">
        <v>892</v>
      </c>
      <c r="E92" s="1" t="s">
        <v>1009</v>
      </c>
      <c r="F92" s="3">
        <v>2021</v>
      </c>
      <c r="G92" s="1" t="s">
        <v>1010</v>
      </c>
      <c r="H92" s="10" t="str">
        <f t="shared" si="7"/>
        <v>20</v>
      </c>
      <c r="I92" s="3" t="str">
        <f t="shared" si="8"/>
        <v>Aug</v>
      </c>
      <c r="J92" s="4" t="str">
        <f t="shared" si="5"/>
        <v>20-Aug-2021</v>
      </c>
      <c r="K92" s="4">
        <f>VALUE(TransactionData[[#This Row],[Order Date]])</f>
        <v>44428</v>
      </c>
      <c r="L92" s="1" t="s">
        <v>418</v>
      </c>
      <c r="M92" s="1" t="s">
        <v>291</v>
      </c>
      <c r="N92" s="1" t="s">
        <v>223</v>
      </c>
      <c r="O92" s="3" t="str">
        <f>SUBSTITUTE(VLOOKUP(TransactionData[[#This Row],[ship_state]],'Reference Table'!E:H,4,0),",","")</f>
        <v>Western</v>
      </c>
      <c r="P92" s="1" t="s">
        <v>419</v>
      </c>
      <c r="Q92" s="3">
        <v>1</v>
      </c>
      <c r="R92" s="1" t="s">
        <v>43</v>
      </c>
      <c r="S92"/>
      <c r="T92" s="1" t="s">
        <v>36</v>
      </c>
      <c r="U92" s="1" t="s">
        <v>19</v>
      </c>
    </row>
    <row r="93" spans="1:21" ht="19.2" x14ac:dyDescent="0.5">
      <c r="A93" s="1" t="s">
        <v>420</v>
      </c>
      <c r="B93" s="3" t="str">
        <f t="shared" si="6"/>
        <v>404</v>
      </c>
      <c r="C93" s="3" t="str">
        <f>VLOOKUP(B93,'Reference Table'!A:B,2,0)</f>
        <v>M</v>
      </c>
      <c r="D93" s="1" t="s">
        <v>861</v>
      </c>
      <c r="E93" s="1" t="s">
        <v>1011</v>
      </c>
      <c r="F93" s="3">
        <v>2021</v>
      </c>
      <c r="G93" s="1" t="s">
        <v>1012</v>
      </c>
      <c r="H93" s="10" t="str">
        <f t="shared" si="7"/>
        <v>25</v>
      </c>
      <c r="I93" s="3" t="str">
        <f t="shared" si="8"/>
        <v>Nov</v>
      </c>
      <c r="J93" s="4" t="str">
        <f t="shared" si="5"/>
        <v>25-Nov-2021</v>
      </c>
      <c r="K93" s="4">
        <f>VALUE(TransactionData[[#This Row],[Order Date]])</f>
        <v>44525</v>
      </c>
      <c r="L93" s="1" t="s">
        <v>422</v>
      </c>
      <c r="M93" s="1" t="s">
        <v>140</v>
      </c>
      <c r="N93" s="1" t="s">
        <v>81</v>
      </c>
      <c r="O93" s="3" t="str">
        <f>SUBSTITUTE(VLOOKUP(TransactionData[[#This Row],[ship_state]],'Reference Table'!E:H,4,0),",","")</f>
        <v>Northern</v>
      </c>
      <c r="P93" s="1" t="s">
        <v>167</v>
      </c>
      <c r="Q93" s="3">
        <v>1</v>
      </c>
      <c r="R93" s="1" t="s">
        <v>64</v>
      </c>
      <c r="S93" s="17">
        <v>84.96</v>
      </c>
      <c r="T93" s="1" t="s">
        <v>18</v>
      </c>
      <c r="U93" s="1" t="s">
        <v>19</v>
      </c>
    </row>
    <row r="94" spans="1:21" ht="19.2" x14ac:dyDescent="0.5">
      <c r="A94" s="1" t="s">
        <v>423</v>
      </c>
      <c r="B94" s="3" t="str">
        <f t="shared" si="6"/>
        <v>171</v>
      </c>
      <c r="C94" s="3" t="str">
        <f>VLOOKUP(B94,'Reference Table'!A:B,2,0)</f>
        <v>A</v>
      </c>
      <c r="D94" s="1" t="s">
        <v>861</v>
      </c>
      <c r="E94" s="1" t="s">
        <v>1003</v>
      </c>
      <c r="F94" s="3">
        <v>2021</v>
      </c>
      <c r="G94" s="1" t="s">
        <v>1013</v>
      </c>
      <c r="H94" s="10" t="str">
        <f t="shared" si="7"/>
        <v>7</v>
      </c>
      <c r="I94" s="3" t="str">
        <f t="shared" si="8"/>
        <v>Oct</v>
      </c>
      <c r="J94" s="4" t="str">
        <f t="shared" si="5"/>
        <v>7-Oct-2021</v>
      </c>
      <c r="K94" s="4">
        <f>VALUE(TransactionData[[#This Row],[Order Date]])</f>
        <v>44476</v>
      </c>
      <c r="L94" s="1" t="s">
        <v>425</v>
      </c>
      <c r="M94" s="1" t="s">
        <v>242</v>
      </c>
      <c r="N94" s="1" t="s">
        <v>238</v>
      </c>
      <c r="O94" s="3" t="str">
        <f>SUBSTITUTE(VLOOKUP(TransactionData[[#This Row],[ship_state]],'Reference Table'!E:H,4,0),",","")</f>
        <v>Northeastern</v>
      </c>
      <c r="P94" s="1" t="s">
        <v>57</v>
      </c>
      <c r="Q94" s="3">
        <v>1</v>
      </c>
      <c r="R94" s="1" t="s">
        <v>113</v>
      </c>
      <c r="S94" s="17">
        <v>60.18</v>
      </c>
      <c r="T94" s="1" t="s">
        <v>36</v>
      </c>
      <c r="U94" s="1" t="s">
        <v>19</v>
      </c>
    </row>
    <row r="95" spans="1:21" ht="19.2" x14ac:dyDescent="0.5">
      <c r="A95" s="1" t="s">
        <v>426</v>
      </c>
      <c r="B95" s="3" t="str">
        <f t="shared" si="6"/>
        <v>408</v>
      </c>
      <c r="C95" s="3" t="str">
        <f>VLOOKUP(B95,'Reference Table'!A:B,2,0)</f>
        <v>Q</v>
      </c>
      <c r="D95" s="1" t="s">
        <v>856</v>
      </c>
      <c r="E95" s="1" t="s">
        <v>1014</v>
      </c>
      <c r="F95" s="3">
        <v>2021</v>
      </c>
      <c r="G95" s="1" t="s">
        <v>1015</v>
      </c>
      <c r="H95" s="10" t="str">
        <f t="shared" si="7"/>
        <v>18</v>
      </c>
      <c r="I95" s="3" t="str">
        <f t="shared" si="8"/>
        <v>Aug</v>
      </c>
      <c r="J95" s="4" t="str">
        <f t="shared" si="5"/>
        <v>18-Aug-2021</v>
      </c>
      <c r="K95" s="4">
        <f>VALUE(TransactionData[[#This Row],[Order Date]])</f>
        <v>44426</v>
      </c>
      <c r="L95" s="1" t="s">
        <v>428</v>
      </c>
      <c r="M95" s="1" t="s">
        <v>40</v>
      </c>
      <c r="N95" s="1" t="s">
        <v>41</v>
      </c>
      <c r="O95" s="3" t="str">
        <f>SUBSTITUTE(VLOOKUP(TransactionData[[#This Row],[ship_state]],'Reference Table'!E:H,4,0),",","")</f>
        <v>Western</v>
      </c>
      <c r="P95" s="1" t="s">
        <v>123</v>
      </c>
      <c r="Q95" s="3">
        <v>1</v>
      </c>
      <c r="R95" s="1" t="s">
        <v>64</v>
      </c>
      <c r="S95"/>
      <c r="T95" s="1" t="s">
        <v>18</v>
      </c>
      <c r="U95" s="1" t="s">
        <v>19</v>
      </c>
    </row>
    <row r="96" spans="1:21" ht="19.2" x14ac:dyDescent="0.5">
      <c r="A96" s="1" t="s">
        <v>429</v>
      </c>
      <c r="B96" s="3" t="str">
        <f t="shared" si="6"/>
        <v>403</v>
      </c>
      <c r="C96" s="3" t="str">
        <f>VLOOKUP(B96,'Reference Table'!A:B,2,0)</f>
        <v>L</v>
      </c>
      <c r="D96" s="1" t="s">
        <v>851</v>
      </c>
      <c r="E96" s="1" t="s">
        <v>876</v>
      </c>
      <c r="F96" s="3">
        <v>2021</v>
      </c>
      <c r="G96" s="1" t="s">
        <v>1016</v>
      </c>
      <c r="H96" s="10" t="str">
        <f t="shared" si="7"/>
        <v>16</v>
      </c>
      <c r="I96" s="3" t="str">
        <f t="shared" si="8"/>
        <v>Nov</v>
      </c>
      <c r="J96" s="4" t="str">
        <f t="shared" si="5"/>
        <v>16-Nov-2021</v>
      </c>
      <c r="K96" s="4">
        <f>VALUE(TransactionData[[#This Row],[Order Date]])</f>
        <v>44516</v>
      </c>
      <c r="L96" s="1" t="s">
        <v>384</v>
      </c>
      <c r="M96" s="1" t="s">
        <v>122</v>
      </c>
      <c r="N96" s="1" t="s">
        <v>34</v>
      </c>
      <c r="O96" s="3" t="str">
        <f>SUBSTITUTE(VLOOKUP(TransactionData[[#This Row],[ship_state]],'Reference Table'!E:H,4,0),",","")</f>
        <v>Southern</v>
      </c>
      <c r="P96" s="1" t="s">
        <v>388</v>
      </c>
      <c r="Q96" s="3">
        <v>1</v>
      </c>
      <c r="R96" s="1" t="s">
        <v>64</v>
      </c>
      <c r="S96" s="17">
        <v>84.96</v>
      </c>
      <c r="T96" s="1" t="s">
        <v>18</v>
      </c>
      <c r="U96" s="1" t="s">
        <v>19</v>
      </c>
    </row>
    <row r="97" spans="1:21" ht="19.2" x14ac:dyDescent="0.5">
      <c r="A97" s="1" t="s">
        <v>431</v>
      </c>
      <c r="B97" s="3" t="str">
        <f t="shared" si="6"/>
        <v>405</v>
      </c>
      <c r="C97" s="3" t="str">
        <f>VLOOKUP(B97,'Reference Table'!A:B,2,0)</f>
        <v>N</v>
      </c>
      <c r="D97" s="1" t="s">
        <v>868</v>
      </c>
      <c r="E97" s="1" t="s">
        <v>869</v>
      </c>
      <c r="F97" s="3">
        <v>2021</v>
      </c>
      <c r="G97" s="1" t="s">
        <v>1017</v>
      </c>
      <c r="H97" s="10" t="str">
        <f t="shared" si="7"/>
        <v>13</v>
      </c>
      <c r="I97" s="3" t="str">
        <f t="shared" si="8"/>
        <v>Nov</v>
      </c>
      <c r="J97" s="4" t="str">
        <f t="shared" si="5"/>
        <v>13-Nov-2021</v>
      </c>
      <c r="K97" s="4">
        <f>VALUE(TransactionData[[#This Row],[Order Date]])</f>
        <v>44513</v>
      </c>
      <c r="L97" s="1" t="s">
        <v>433</v>
      </c>
      <c r="M97" s="1" t="s">
        <v>222</v>
      </c>
      <c r="N97" s="1" t="s">
        <v>223</v>
      </c>
      <c r="O97" s="3" t="str">
        <f>SUBSTITUTE(VLOOKUP(TransactionData[[#This Row],[ship_state]],'Reference Table'!E:H,4,0),",","")</f>
        <v>Western</v>
      </c>
      <c r="P97" s="1" t="s">
        <v>16</v>
      </c>
      <c r="Q97" s="3">
        <v>1</v>
      </c>
      <c r="R97" s="1" t="s">
        <v>17</v>
      </c>
      <c r="S97" s="17">
        <v>84.96</v>
      </c>
      <c r="T97" s="1" t="s">
        <v>18</v>
      </c>
      <c r="U97" s="1" t="s">
        <v>19</v>
      </c>
    </row>
    <row r="98" spans="1:21" ht="19.2" x14ac:dyDescent="0.5">
      <c r="A98" s="1" t="s">
        <v>434</v>
      </c>
      <c r="B98" s="3" t="str">
        <f t="shared" si="6"/>
        <v>406</v>
      </c>
      <c r="C98" s="3" t="str">
        <f>VLOOKUP(B98,'Reference Table'!A:B,2,0)</f>
        <v>O</v>
      </c>
      <c r="D98" s="1" t="s">
        <v>861</v>
      </c>
      <c r="E98" s="1" t="s">
        <v>1018</v>
      </c>
      <c r="F98" s="3">
        <v>2021</v>
      </c>
      <c r="G98" s="1" t="s">
        <v>1019</v>
      </c>
      <c r="H98" s="10" t="str">
        <f t="shared" si="7"/>
        <v>16</v>
      </c>
      <c r="I98" s="3" t="str">
        <f t="shared" si="8"/>
        <v>Sept</v>
      </c>
      <c r="J98" s="4" t="str">
        <f t="shared" ref="J98:J129" si="9">H98&amp;"-"&amp;I98&amp;"-"&amp;F98</f>
        <v>16-Sept-2021</v>
      </c>
      <c r="K98" s="4">
        <f>VALUE(TransactionData[[#This Row],[Order Date]])</f>
        <v>44455</v>
      </c>
      <c r="L98" s="1" t="s">
        <v>436</v>
      </c>
      <c r="M98" s="1" t="s">
        <v>437</v>
      </c>
      <c r="N98" s="1" t="s">
        <v>56</v>
      </c>
      <c r="O98" s="3" t="str">
        <f>SUBSTITUTE(VLOOKUP(TransactionData[[#This Row],[ship_state]],'Reference Table'!E:H,4,0),",","")</f>
        <v>Northern</v>
      </c>
      <c r="P98" s="1" t="s">
        <v>167</v>
      </c>
      <c r="Q98" s="3">
        <v>1</v>
      </c>
      <c r="R98" s="1" t="s">
        <v>18</v>
      </c>
      <c r="S98" s="17">
        <v>84.96</v>
      </c>
      <c r="T98" s="1" t="s">
        <v>18</v>
      </c>
      <c r="U98" s="1" t="s">
        <v>19</v>
      </c>
    </row>
    <row r="99" spans="1:21" ht="19.2" x14ac:dyDescent="0.5">
      <c r="A99" s="1" t="s">
        <v>438</v>
      </c>
      <c r="B99" s="3" t="str">
        <f t="shared" si="6"/>
        <v>171</v>
      </c>
      <c r="C99" s="3" t="str">
        <f>VLOOKUP(B99,'Reference Table'!A:B,2,0)</f>
        <v>A</v>
      </c>
      <c r="D99" s="1" t="s">
        <v>861</v>
      </c>
      <c r="E99" s="1" t="s">
        <v>993</v>
      </c>
      <c r="F99" s="3">
        <v>2021</v>
      </c>
      <c r="G99" s="1" t="s">
        <v>1020</v>
      </c>
      <c r="H99" s="10" t="str">
        <f t="shared" si="7"/>
        <v>18</v>
      </c>
      <c r="I99" s="3" t="str">
        <f t="shared" si="8"/>
        <v>Nov</v>
      </c>
      <c r="J99" s="4" t="str">
        <f t="shared" si="9"/>
        <v>18-Nov-2021</v>
      </c>
      <c r="K99" s="4">
        <f>VALUE(TransactionData[[#This Row],[Order Date]])</f>
        <v>44518</v>
      </c>
      <c r="L99" s="1" t="s">
        <v>139</v>
      </c>
      <c r="M99" s="1" t="s">
        <v>140</v>
      </c>
      <c r="N99" s="1" t="s">
        <v>81</v>
      </c>
      <c r="O99" s="3" t="str">
        <f>SUBSTITUTE(VLOOKUP(TransactionData[[#This Row],[ship_state]],'Reference Table'!E:H,4,0),",","")</f>
        <v>Northern</v>
      </c>
      <c r="P99" s="1" t="s">
        <v>25</v>
      </c>
      <c r="Q99" s="3">
        <v>3</v>
      </c>
      <c r="R99" s="1" t="s">
        <v>440</v>
      </c>
      <c r="S99" s="17">
        <v>84.96</v>
      </c>
      <c r="T99" s="1" t="s">
        <v>18</v>
      </c>
      <c r="U99" s="1" t="s">
        <v>19</v>
      </c>
    </row>
    <row r="100" spans="1:21" ht="19.2" x14ac:dyDescent="0.5">
      <c r="A100" s="1" t="s">
        <v>441</v>
      </c>
      <c r="B100" s="3" t="str">
        <f t="shared" si="6"/>
        <v>405</v>
      </c>
      <c r="C100" s="3" t="str">
        <f>VLOOKUP(B100,'Reference Table'!A:B,2,0)</f>
        <v>N</v>
      </c>
      <c r="D100" s="1" t="s">
        <v>868</v>
      </c>
      <c r="E100" s="1" t="s">
        <v>1021</v>
      </c>
      <c r="F100" s="3">
        <v>2021</v>
      </c>
      <c r="G100" s="1" t="s">
        <v>1022</v>
      </c>
      <c r="H100" s="10" t="str">
        <f t="shared" si="7"/>
        <v>9</v>
      </c>
      <c r="I100" s="3" t="str">
        <f t="shared" si="8"/>
        <v>Oct</v>
      </c>
      <c r="J100" s="4" t="str">
        <f t="shared" si="9"/>
        <v>9-Oct-2021</v>
      </c>
      <c r="K100" s="4">
        <f>VALUE(TransactionData[[#This Row],[Order Date]])</f>
        <v>44478</v>
      </c>
      <c r="L100" s="1" t="s">
        <v>443</v>
      </c>
      <c r="M100" s="1" t="s">
        <v>165</v>
      </c>
      <c r="N100" s="1" t="s">
        <v>166</v>
      </c>
      <c r="O100" s="3" t="str">
        <f>SUBSTITUTE(VLOOKUP(TransactionData[[#This Row],[ship_state]],'Reference Table'!E:H,4,0),",","")</f>
        <v>Northern</v>
      </c>
      <c r="P100" s="1" t="s">
        <v>381</v>
      </c>
      <c r="Q100" s="3">
        <v>1</v>
      </c>
      <c r="R100" s="1" t="s">
        <v>218</v>
      </c>
      <c r="S100" s="17">
        <v>84.96</v>
      </c>
      <c r="T100" s="1" t="s">
        <v>18</v>
      </c>
      <c r="U100" s="1" t="s">
        <v>19</v>
      </c>
    </row>
    <row r="101" spans="1:21" ht="19.2" x14ac:dyDescent="0.5">
      <c r="A101" s="1" t="s">
        <v>444</v>
      </c>
      <c r="B101" s="3" t="str">
        <f t="shared" si="6"/>
        <v>404</v>
      </c>
      <c r="C101" s="3" t="str">
        <f>VLOOKUP(B101,'Reference Table'!A:B,2,0)</f>
        <v>M</v>
      </c>
      <c r="D101" s="1" t="s">
        <v>848</v>
      </c>
      <c r="E101" s="1" t="s">
        <v>1023</v>
      </c>
      <c r="F101" s="3">
        <v>2021</v>
      </c>
      <c r="G101" s="1" t="s">
        <v>1024</v>
      </c>
      <c r="H101" s="10" t="str">
        <f t="shared" si="7"/>
        <v>8</v>
      </c>
      <c r="I101" s="3" t="str">
        <f t="shared" si="8"/>
        <v>Aug</v>
      </c>
      <c r="J101" s="4" t="str">
        <f t="shared" si="9"/>
        <v>8-Aug-2021</v>
      </c>
      <c r="K101" s="4">
        <f>VALUE(TransactionData[[#This Row],[Order Date]])</f>
        <v>44416</v>
      </c>
      <c r="L101" s="1" t="s">
        <v>446</v>
      </c>
      <c r="M101" s="1" t="s">
        <v>68</v>
      </c>
      <c r="N101" s="1" t="s">
        <v>69</v>
      </c>
      <c r="O101" s="3" t="str">
        <f>SUBSTITUTE(VLOOKUP(TransactionData[[#This Row],[ship_state]],'Reference Table'!E:H,4,0),",","")</f>
        <v>Southern</v>
      </c>
      <c r="P101" s="1" t="s">
        <v>213</v>
      </c>
      <c r="Q101" s="3">
        <v>1</v>
      </c>
      <c r="R101" s="1" t="s">
        <v>64</v>
      </c>
      <c r="S101" s="17"/>
      <c r="T101" s="1" t="s">
        <v>36</v>
      </c>
      <c r="U101" s="1" t="s">
        <v>19</v>
      </c>
    </row>
    <row r="102" spans="1:21" ht="19.2" x14ac:dyDescent="0.5">
      <c r="A102" s="1" t="s">
        <v>447</v>
      </c>
      <c r="B102" s="3" t="str">
        <f t="shared" si="6"/>
        <v>407</v>
      </c>
      <c r="C102" s="3" t="str">
        <f>VLOOKUP(B102,'Reference Table'!A:B,2,0)</f>
        <v>P</v>
      </c>
      <c r="D102" s="1" t="s">
        <v>892</v>
      </c>
      <c r="E102" s="1" t="s">
        <v>1025</v>
      </c>
      <c r="F102" s="3">
        <v>2022</v>
      </c>
      <c r="G102" s="1" t="s">
        <v>1026</v>
      </c>
      <c r="H102" s="10" t="str">
        <f t="shared" si="7"/>
        <v>25</v>
      </c>
      <c r="I102" s="3" t="str">
        <f t="shared" si="8"/>
        <v>Feb</v>
      </c>
      <c r="J102" s="4" t="str">
        <f t="shared" si="9"/>
        <v>25-Feb-2022</v>
      </c>
      <c r="K102" s="4">
        <f>VALUE(TransactionData[[#This Row],[Order Date]])</f>
        <v>44617</v>
      </c>
      <c r="L102" s="1" t="s">
        <v>449</v>
      </c>
      <c r="M102" s="1" t="s">
        <v>450</v>
      </c>
      <c r="N102" s="1" t="s">
        <v>49</v>
      </c>
      <c r="O102" s="3" t="str">
        <f>SUBSTITUTE(VLOOKUP(TransactionData[[#This Row],[ship_state]],'Reference Table'!E:H,4,0),",","")</f>
        <v>Eastern</v>
      </c>
      <c r="P102" s="1" t="s">
        <v>451</v>
      </c>
      <c r="Q102" s="3">
        <v>1</v>
      </c>
      <c r="R102" s="1" t="s">
        <v>17</v>
      </c>
      <c r="S102" s="17">
        <v>60.18</v>
      </c>
      <c r="T102" s="1" t="s">
        <v>18</v>
      </c>
      <c r="U102" s="1" t="s">
        <v>19</v>
      </c>
    </row>
    <row r="103" spans="1:21" ht="19.2" x14ac:dyDescent="0.5">
      <c r="A103" s="1" t="s">
        <v>452</v>
      </c>
      <c r="B103" s="3" t="str">
        <f t="shared" si="6"/>
        <v>171</v>
      </c>
      <c r="C103" s="3" t="str">
        <f>VLOOKUP(B103,'Reference Table'!A:B,2,0)</f>
        <v>A</v>
      </c>
      <c r="D103" s="1" t="s">
        <v>861</v>
      </c>
      <c r="E103" s="1" t="s">
        <v>1027</v>
      </c>
      <c r="F103" s="3">
        <v>2022</v>
      </c>
      <c r="G103" s="1" t="s">
        <v>1028</v>
      </c>
      <c r="H103" s="10" t="str">
        <f t="shared" si="7"/>
        <v>27</v>
      </c>
      <c r="I103" s="3" t="str">
        <f t="shared" si="8"/>
        <v>Jan</v>
      </c>
      <c r="J103" s="4" t="str">
        <f t="shared" si="9"/>
        <v>27-Jan-2022</v>
      </c>
      <c r="K103" s="4">
        <f>VALUE(TransactionData[[#This Row],[Order Date]])</f>
        <v>44588</v>
      </c>
      <c r="L103" s="1" t="s">
        <v>454</v>
      </c>
      <c r="M103" s="1" t="s">
        <v>165</v>
      </c>
      <c r="N103" s="1" t="s">
        <v>166</v>
      </c>
      <c r="O103" s="3" t="str">
        <f>SUBSTITUTE(VLOOKUP(TransactionData[[#This Row],[ship_state]],'Reference Table'!E:H,4,0),",","")</f>
        <v>Northern</v>
      </c>
      <c r="P103" s="1" t="s">
        <v>356</v>
      </c>
      <c r="Q103" s="3">
        <v>1</v>
      </c>
      <c r="R103" s="1" t="s">
        <v>218</v>
      </c>
      <c r="S103" s="17">
        <v>84.96</v>
      </c>
      <c r="T103" s="1" t="s">
        <v>36</v>
      </c>
      <c r="U103" s="1" t="s">
        <v>19</v>
      </c>
    </row>
    <row r="104" spans="1:21" ht="19.2" x14ac:dyDescent="0.5">
      <c r="A104" s="1" t="s">
        <v>455</v>
      </c>
      <c r="B104" s="3" t="str">
        <f t="shared" si="6"/>
        <v>406</v>
      </c>
      <c r="C104" s="3" t="str">
        <f>VLOOKUP(B104,'Reference Table'!A:B,2,0)</f>
        <v>O</v>
      </c>
      <c r="D104" s="1" t="s">
        <v>848</v>
      </c>
      <c r="E104" s="1" t="s">
        <v>1029</v>
      </c>
      <c r="F104" s="3">
        <v>2022</v>
      </c>
      <c r="G104" s="1" t="s">
        <v>1030</v>
      </c>
      <c r="H104" s="10" t="str">
        <f t="shared" si="7"/>
        <v>30</v>
      </c>
      <c r="I104" s="3" t="str">
        <f t="shared" si="8"/>
        <v>Jan</v>
      </c>
      <c r="J104" s="4" t="str">
        <f t="shared" si="9"/>
        <v>30-Jan-2022</v>
      </c>
      <c r="K104" s="4">
        <f>VALUE(TransactionData[[#This Row],[Order Date]])</f>
        <v>44591</v>
      </c>
      <c r="L104" s="1" t="s">
        <v>457</v>
      </c>
      <c r="M104" s="1" t="s">
        <v>40</v>
      </c>
      <c r="N104" s="1" t="s">
        <v>41</v>
      </c>
      <c r="O104" s="3" t="str">
        <f>SUBSTITUTE(VLOOKUP(TransactionData[[#This Row],[ship_state]],'Reference Table'!E:H,4,0),",","")</f>
        <v>Western</v>
      </c>
      <c r="P104" s="1" t="s">
        <v>458</v>
      </c>
      <c r="Q104" s="3">
        <v>1</v>
      </c>
      <c r="R104" s="1" t="s">
        <v>459</v>
      </c>
      <c r="S104" s="17">
        <v>84.96</v>
      </c>
      <c r="T104" s="1" t="s">
        <v>18</v>
      </c>
      <c r="U104" s="1" t="s">
        <v>19</v>
      </c>
    </row>
    <row r="105" spans="1:21" ht="19.2" x14ac:dyDescent="0.5">
      <c r="A105" s="1" t="s">
        <v>460</v>
      </c>
      <c r="B105" s="3" t="str">
        <f t="shared" si="6"/>
        <v>171</v>
      </c>
      <c r="C105" s="3" t="str">
        <f>VLOOKUP(B105,'Reference Table'!A:B,2,0)</f>
        <v>A</v>
      </c>
      <c r="D105" s="1" t="s">
        <v>851</v>
      </c>
      <c r="E105" s="1" t="s">
        <v>1031</v>
      </c>
      <c r="F105" s="3">
        <v>2022</v>
      </c>
      <c r="G105" s="1" t="s">
        <v>1032</v>
      </c>
      <c r="H105" s="10" t="str">
        <f t="shared" si="7"/>
        <v>25</v>
      </c>
      <c r="I105" s="3" t="str">
        <f t="shared" si="8"/>
        <v>Jan</v>
      </c>
      <c r="J105" s="4" t="str">
        <f t="shared" si="9"/>
        <v>25-Jan-2022</v>
      </c>
      <c r="K105" s="4">
        <f>VALUE(TransactionData[[#This Row],[Order Date]])</f>
        <v>44586</v>
      </c>
      <c r="L105" s="1" t="s">
        <v>462</v>
      </c>
      <c r="M105" s="1" t="s">
        <v>463</v>
      </c>
      <c r="N105" s="1" t="s">
        <v>361</v>
      </c>
      <c r="O105" s="3" t="str">
        <f>SUBSTITUTE(VLOOKUP(TransactionData[[#This Row],[ship_state]],'Reference Table'!E:H,4,0),",","")</f>
        <v>Northern</v>
      </c>
      <c r="P105" s="1" t="s">
        <v>25</v>
      </c>
      <c r="Q105" s="3">
        <v>1</v>
      </c>
      <c r="R105" s="1" t="s">
        <v>17</v>
      </c>
      <c r="S105" s="17">
        <v>84.96</v>
      </c>
      <c r="T105" s="1" t="s">
        <v>36</v>
      </c>
      <c r="U105" s="1" t="s">
        <v>19</v>
      </c>
    </row>
    <row r="106" spans="1:21" ht="19.2" x14ac:dyDescent="0.5">
      <c r="A106" s="1" t="s">
        <v>464</v>
      </c>
      <c r="B106" s="3" t="str">
        <f t="shared" si="6"/>
        <v>404</v>
      </c>
      <c r="C106" s="3" t="str">
        <f>VLOOKUP(B106,'Reference Table'!A:B,2,0)</f>
        <v>M</v>
      </c>
      <c r="D106" s="1" t="s">
        <v>871</v>
      </c>
      <c r="E106" s="1" t="s">
        <v>1033</v>
      </c>
      <c r="F106" s="3">
        <v>2022</v>
      </c>
      <c r="G106" s="1" t="s">
        <v>1034</v>
      </c>
      <c r="H106" s="10" t="str">
        <f t="shared" si="7"/>
        <v>3</v>
      </c>
      <c r="I106" s="3" t="str">
        <f t="shared" si="8"/>
        <v>Jan</v>
      </c>
      <c r="J106" s="4" t="str">
        <f t="shared" si="9"/>
        <v>3-Jan-2022</v>
      </c>
      <c r="K106" s="4">
        <f>VALUE(TransactionData[[#This Row],[Order Date]])</f>
        <v>44564</v>
      </c>
      <c r="L106" s="1" t="s">
        <v>466</v>
      </c>
      <c r="M106" s="1" t="s">
        <v>467</v>
      </c>
      <c r="N106" s="1" t="s">
        <v>49</v>
      </c>
      <c r="O106" s="3" t="str">
        <f>SUBSTITUTE(VLOOKUP(TransactionData[[#This Row],[ship_state]],'Reference Table'!E:H,4,0),",","")</f>
        <v>Eastern</v>
      </c>
      <c r="P106" s="1" t="s">
        <v>57</v>
      </c>
      <c r="Q106" s="3">
        <v>1</v>
      </c>
      <c r="R106" s="1" t="s">
        <v>113</v>
      </c>
      <c r="S106" s="17">
        <v>60.18</v>
      </c>
      <c r="T106" s="1" t="s">
        <v>18</v>
      </c>
      <c r="U106" s="1" t="s">
        <v>19</v>
      </c>
    </row>
    <row r="107" spans="1:21" ht="19.2" x14ac:dyDescent="0.5">
      <c r="A107" s="1" t="s">
        <v>468</v>
      </c>
      <c r="B107" s="3" t="str">
        <f t="shared" si="6"/>
        <v>404</v>
      </c>
      <c r="C107" s="3" t="str">
        <f>VLOOKUP(B107,'Reference Table'!A:B,2,0)</f>
        <v>M</v>
      </c>
      <c r="D107" s="1" t="s">
        <v>871</v>
      </c>
      <c r="E107" s="1" t="s">
        <v>960</v>
      </c>
      <c r="F107" s="3">
        <v>2021</v>
      </c>
      <c r="G107" s="1" t="s">
        <v>1035</v>
      </c>
      <c r="H107" s="10" t="str">
        <f t="shared" si="7"/>
        <v>29</v>
      </c>
      <c r="I107" s="3" t="str">
        <f t="shared" si="8"/>
        <v>Nov</v>
      </c>
      <c r="J107" s="4" t="str">
        <f t="shared" si="9"/>
        <v>29-Nov-2021</v>
      </c>
      <c r="K107" s="4">
        <f>VALUE(TransactionData[[#This Row],[Order Date]])</f>
        <v>44529</v>
      </c>
      <c r="L107" s="1" t="s">
        <v>470</v>
      </c>
      <c r="M107" s="1" t="s">
        <v>471</v>
      </c>
      <c r="N107" s="1" t="s">
        <v>56</v>
      </c>
      <c r="O107" s="3" t="str">
        <f>SUBSTITUTE(VLOOKUP(TransactionData[[#This Row],[ship_state]],'Reference Table'!E:H,4,0),",","")</f>
        <v>Northern</v>
      </c>
      <c r="P107" s="1" t="s">
        <v>472</v>
      </c>
      <c r="Q107" s="3">
        <v>1</v>
      </c>
      <c r="R107" s="1" t="s">
        <v>64</v>
      </c>
      <c r="S107" s="17">
        <v>84.96</v>
      </c>
      <c r="T107" s="1" t="s">
        <v>18</v>
      </c>
      <c r="U107" s="1" t="s">
        <v>19</v>
      </c>
    </row>
    <row r="108" spans="1:21" ht="19.2" x14ac:dyDescent="0.5">
      <c r="A108" s="1" t="s">
        <v>473</v>
      </c>
      <c r="B108" s="3" t="str">
        <f t="shared" si="6"/>
        <v>408</v>
      </c>
      <c r="C108" s="3" t="str">
        <f>VLOOKUP(B108,'Reference Table'!A:B,2,0)</f>
        <v>Q</v>
      </c>
      <c r="D108" s="1" t="s">
        <v>861</v>
      </c>
      <c r="E108" s="1" t="s">
        <v>1036</v>
      </c>
      <c r="F108" s="3">
        <v>2021</v>
      </c>
      <c r="G108" s="1" t="s">
        <v>937</v>
      </c>
      <c r="H108" s="10" t="str">
        <f t="shared" si="7"/>
        <v>23</v>
      </c>
      <c r="I108" s="3" t="str">
        <f t="shared" si="8"/>
        <v>Dec</v>
      </c>
      <c r="J108" s="4" t="str">
        <f t="shared" si="9"/>
        <v>23-Dec-2021</v>
      </c>
      <c r="K108" s="4">
        <f>VALUE(TransactionData[[#This Row],[Order Date]])</f>
        <v>44553</v>
      </c>
      <c r="L108" s="1" t="s">
        <v>475</v>
      </c>
      <c r="M108" s="1" t="s">
        <v>68</v>
      </c>
      <c r="N108" s="1" t="s">
        <v>69</v>
      </c>
      <c r="O108" s="3" t="str">
        <f>SUBSTITUTE(VLOOKUP(TransactionData[[#This Row],[ship_state]],'Reference Table'!E:H,4,0),",","")</f>
        <v>Southern</v>
      </c>
      <c r="P108" s="1" t="s">
        <v>118</v>
      </c>
      <c r="Q108" s="3">
        <v>1</v>
      </c>
      <c r="R108" s="1" t="s">
        <v>18</v>
      </c>
      <c r="S108" s="17">
        <v>84.96</v>
      </c>
      <c r="T108" s="1" t="s">
        <v>18</v>
      </c>
      <c r="U108" s="1" t="s">
        <v>19</v>
      </c>
    </row>
    <row r="109" spans="1:21" ht="19.2" x14ac:dyDescent="0.5">
      <c r="A109" s="1" t="s">
        <v>476</v>
      </c>
      <c r="B109" s="3" t="str">
        <f t="shared" si="6"/>
        <v>403</v>
      </c>
      <c r="C109" s="3" t="str">
        <f>VLOOKUP(B109,'Reference Table'!A:B,2,0)</f>
        <v>L</v>
      </c>
      <c r="D109" s="1" t="s">
        <v>861</v>
      </c>
      <c r="E109" s="1" t="s">
        <v>1037</v>
      </c>
      <c r="F109" s="3">
        <v>2022</v>
      </c>
      <c r="G109" s="1" t="s">
        <v>1038</v>
      </c>
      <c r="H109" s="10" t="str">
        <f t="shared" si="7"/>
        <v>10</v>
      </c>
      <c r="I109" s="3" t="str">
        <f t="shared" si="8"/>
        <v>Feb</v>
      </c>
      <c r="J109" s="4" t="str">
        <f t="shared" si="9"/>
        <v>10-Feb-2022</v>
      </c>
      <c r="K109" s="4">
        <f>VALUE(TransactionData[[#This Row],[Order Date]])</f>
        <v>44602</v>
      </c>
      <c r="L109" s="1" t="s">
        <v>478</v>
      </c>
      <c r="M109" s="1" t="s">
        <v>15</v>
      </c>
      <c r="N109" s="1" t="s">
        <v>15</v>
      </c>
      <c r="O109" s="3" t="str">
        <f>SUBSTITUTE(VLOOKUP(TransactionData[[#This Row],[ship_state]],'Reference Table'!E:H,4,0),",","")</f>
        <v>Northern</v>
      </c>
      <c r="P109" s="1" t="s">
        <v>479</v>
      </c>
      <c r="Q109" s="3">
        <v>1</v>
      </c>
      <c r="R109" s="1" t="s">
        <v>480</v>
      </c>
      <c r="S109" s="17">
        <v>84.96</v>
      </c>
      <c r="T109" s="1" t="s">
        <v>36</v>
      </c>
      <c r="U109" s="1" t="s">
        <v>19</v>
      </c>
    </row>
    <row r="110" spans="1:21" ht="19.2" x14ac:dyDescent="0.5">
      <c r="A110" s="1" t="s">
        <v>481</v>
      </c>
      <c r="B110" s="3" t="str">
        <f t="shared" si="6"/>
        <v>405</v>
      </c>
      <c r="C110" s="3" t="str">
        <f>VLOOKUP(B110,'Reference Table'!A:B,2,0)</f>
        <v>N</v>
      </c>
      <c r="D110" s="1" t="s">
        <v>892</v>
      </c>
      <c r="E110" s="1" t="s">
        <v>1025</v>
      </c>
      <c r="F110" s="3">
        <v>2022</v>
      </c>
      <c r="G110" s="1" t="s">
        <v>1039</v>
      </c>
      <c r="H110" s="10" t="str">
        <f t="shared" si="7"/>
        <v>25</v>
      </c>
      <c r="I110" s="3" t="str">
        <f t="shared" si="8"/>
        <v>Feb</v>
      </c>
      <c r="J110" s="4" t="str">
        <f t="shared" si="9"/>
        <v>25-Feb-2022</v>
      </c>
      <c r="K110" s="4">
        <f>VALUE(TransactionData[[#This Row],[Order Date]])</f>
        <v>44617</v>
      </c>
      <c r="L110" s="1" t="s">
        <v>483</v>
      </c>
      <c r="M110" s="1" t="s">
        <v>484</v>
      </c>
      <c r="N110" s="1" t="s">
        <v>34</v>
      </c>
      <c r="O110" s="3" t="str">
        <f>SUBSTITUTE(VLOOKUP(TransactionData[[#This Row],[ship_state]],'Reference Table'!E:H,4,0),",","")</f>
        <v>Southern</v>
      </c>
      <c r="P110" s="1" t="s">
        <v>485</v>
      </c>
      <c r="Q110" s="3">
        <v>1</v>
      </c>
      <c r="R110" s="1" t="s">
        <v>64</v>
      </c>
      <c r="S110" s="17">
        <v>84.96</v>
      </c>
      <c r="T110" s="1" t="s">
        <v>36</v>
      </c>
      <c r="U110" s="1" t="s">
        <v>19</v>
      </c>
    </row>
    <row r="111" spans="1:21" ht="19.2" x14ac:dyDescent="0.5">
      <c r="A111" s="1" t="s">
        <v>486</v>
      </c>
      <c r="B111" s="3" t="str">
        <f t="shared" si="6"/>
        <v>171</v>
      </c>
      <c r="C111" s="3" t="str">
        <f>VLOOKUP(B111,'Reference Table'!A:B,2,0)</f>
        <v>A</v>
      </c>
      <c r="D111" s="1" t="s">
        <v>848</v>
      </c>
      <c r="E111" s="1" t="s">
        <v>1040</v>
      </c>
      <c r="F111" s="3">
        <v>2021</v>
      </c>
      <c r="G111" s="1" t="s">
        <v>1041</v>
      </c>
      <c r="H111" s="10" t="str">
        <f t="shared" si="7"/>
        <v>26</v>
      </c>
      <c r="I111" s="3" t="str">
        <f t="shared" si="8"/>
        <v>Dec</v>
      </c>
      <c r="J111" s="4" t="str">
        <f t="shared" si="9"/>
        <v>26-Dec-2021</v>
      </c>
      <c r="K111" s="4">
        <f>VALUE(TransactionData[[#This Row],[Order Date]])</f>
        <v>44556</v>
      </c>
      <c r="L111" s="1" t="s">
        <v>488</v>
      </c>
      <c r="M111" s="1" t="s">
        <v>489</v>
      </c>
      <c r="N111" s="1" t="s">
        <v>49</v>
      </c>
      <c r="O111" s="3" t="str">
        <f>SUBSTITUTE(VLOOKUP(TransactionData[[#This Row],[ship_state]],'Reference Table'!E:H,4,0),",","")</f>
        <v>Eastern</v>
      </c>
      <c r="P111" s="1" t="s">
        <v>490</v>
      </c>
      <c r="Q111" s="3">
        <v>1</v>
      </c>
      <c r="R111" s="1" t="s">
        <v>293</v>
      </c>
      <c r="S111" s="17">
        <v>80.239999999999995</v>
      </c>
      <c r="T111" s="1" t="s">
        <v>18</v>
      </c>
      <c r="U111" s="1" t="s">
        <v>19</v>
      </c>
    </row>
    <row r="112" spans="1:21" ht="19.2" x14ac:dyDescent="0.5">
      <c r="A112" s="1" t="s">
        <v>492</v>
      </c>
      <c r="B112" s="3" t="str">
        <f t="shared" si="6"/>
        <v>406</v>
      </c>
      <c r="C112" s="3" t="str">
        <f>VLOOKUP(B112,'Reference Table'!A:B,2,0)</f>
        <v>O</v>
      </c>
      <c r="D112" s="1" t="s">
        <v>856</v>
      </c>
      <c r="E112" s="1" t="s">
        <v>1042</v>
      </c>
      <c r="F112" s="3">
        <v>2022</v>
      </c>
      <c r="G112" s="1" t="s">
        <v>1043</v>
      </c>
      <c r="H112" s="10" t="str">
        <f t="shared" si="7"/>
        <v>19</v>
      </c>
      <c r="I112" s="3" t="str">
        <f t="shared" si="8"/>
        <v>Jan</v>
      </c>
      <c r="J112" s="4" t="str">
        <f t="shared" si="9"/>
        <v>19-Jan-2022</v>
      </c>
      <c r="K112" s="4">
        <f>VALUE(TransactionData[[#This Row],[Order Date]])</f>
        <v>44580</v>
      </c>
      <c r="L112" s="1" t="s">
        <v>494</v>
      </c>
      <c r="M112" s="1" t="s">
        <v>14</v>
      </c>
      <c r="N112" s="1" t="s">
        <v>15</v>
      </c>
      <c r="O112" s="3" t="str">
        <f>SUBSTITUTE(VLOOKUP(TransactionData[[#This Row],[ship_state]],'Reference Table'!E:H,4,0),",","")</f>
        <v>Northern</v>
      </c>
      <c r="P112" s="1" t="s">
        <v>16</v>
      </c>
      <c r="Q112" s="3">
        <v>1</v>
      </c>
      <c r="R112" s="1" t="s">
        <v>17</v>
      </c>
      <c r="S112" s="17">
        <v>84.96</v>
      </c>
      <c r="T112" s="1" t="s">
        <v>18</v>
      </c>
      <c r="U112" s="1" t="s">
        <v>19</v>
      </c>
    </row>
    <row r="113" spans="1:21" ht="19.2" x14ac:dyDescent="0.5">
      <c r="A113" s="1" t="s">
        <v>495</v>
      </c>
      <c r="B113" s="3" t="str">
        <f t="shared" si="6"/>
        <v>408</v>
      </c>
      <c r="C113" s="3" t="str">
        <f>VLOOKUP(B113,'Reference Table'!A:B,2,0)</f>
        <v>Q</v>
      </c>
      <c r="D113" s="1" t="s">
        <v>861</v>
      </c>
      <c r="E113" s="1" t="s">
        <v>1044</v>
      </c>
      <c r="F113" s="3">
        <v>2021</v>
      </c>
      <c r="G113" s="1" t="s">
        <v>1045</v>
      </c>
      <c r="H113" s="10" t="str">
        <f t="shared" si="7"/>
        <v>9</v>
      </c>
      <c r="I113" s="3" t="str">
        <f t="shared" si="8"/>
        <v>Dec</v>
      </c>
      <c r="J113" s="4" t="str">
        <f t="shared" si="9"/>
        <v>9-Dec-2021</v>
      </c>
      <c r="K113" s="4">
        <f>VALUE(TransactionData[[#This Row],[Order Date]])</f>
        <v>44539</v>
      </c>
      <c r="L113" s="1" t="s">
        <v>497</v>
      </c>
      <c r="M113" s="1" t="s">
        <v>471</v>
      </c>
      <c r="N113" s="1" t="s">
        <v>56</v>
      </c>
      <c r="O113" s="3" t="str">
        <f>SUBSTITUTE(VLOOKUP(TransactionData[[#This Row],[ship_state]],'Reference Table'!E:H,4,0),",","")</f>
        <v>Northern</v>
      </c>
      <c r="P113" s="1" t="s">
        <v>292</v>
      </c>
      <c r="Q113" s="3">
        <v>1</v>
      </c>
      <c r="R113" s="1" t="s">
        <v>293</v>
      </c>
      <c r="S113" s="17">
        <v>146.32</v>
      </c>
      <c r="T113" s="1" t="s">
        <v>18</v>
      </c>
      <c r="U113" s="1" t="s">
        <v>19</v>
      </c>
    </row>
    <row r="114" spans="1:21" ht="19.2" x14ac:dyDescent="0.5">
      <c r="A114" s="1" t="s">
        <v>499</v>
      </c>
      <c r="B114" s="3" t="str">
        <f t="shared" si="6"/>
        <v>405</v>
      </c>
      <c r="C114" s="3" t="str">
        <f>VLOOKUP(B114,'Reference Table'!A:B,2,0)</f>
        <v>N</v>
      </c>
      <c r="D114" s="1" t="s">
        <v>892</v>
      </c>
      <c r="E114" s="1" t="s">
        <v>1046</v>
      </c>
      <c r="F114" s="3">
        <v>2021</v>
      </c>
      <c r="G114" s="1" t="s">
        <v>1047</v>
      </c>
      <c r="H114" s="10" t="str">
        <f t="shared" si="7"/>
        <v>17</v>
      </c>
      <c r="I114" s="3" t="str">
        <f t="shared" si="8"/>
        <v>Dec</v>
      </c>
      <c r="J114" s="4" t="str">
        <f t="shared" si="9"/>
        <v>17-Dec-2021</v>
      </c>
      <c r="K114" s="4">
        <f>VALUE(TransactionData[[#This Row],[Order Date]])</f>
        <v>44547</v>
      </c>
      <c r="L114" s="1" t="s">
        <v>501</v>
      </c>
      <c r="M114" s="1" t="s">
        <v>502</v>
      </c>
      <c r="N114" s="1" t="s">
        <v>503</v>
      </c>
      <c r="O114" s="3" t="str">
        <f>SUBSTITUTE(VLOOKUP(TransactionData[[#This Row],[ship_state]],'Reference Table'!E:H,4,0),",","")</f>
        <v>Eastern</v>
      </c>
      <c r="P114" s="1" t="s">
        <v>504</v>
      </c>
      <c r="Q114" s="3">
        <v>1</v>
      </c>
      <c r="R114" s="1" t="s">
        <v>218</v>
      </c>
      <c r="S114" s="17">
        <v>60.18</v>
      </c>
      <c r="T114" s="1" t="s">
        <v>36</v>
      </c>
      <c r="U114" s="1" t="s">
        <v>19</v>
      </c>
    </row>
    <row r="115" spans="1:21" ht="19.2" x14ac:dyDescent="0.5">
      <c r="A115" s="1" t="s">
        <v>505</v>
      </c>
      <c r="B115" s="3" t="str">
        <f t="shared" si="6"/>
        <v>407</v>
      </c>
      <c r="C115" s="3" t="str">
        <f>VLOOKUP(B115,'Reference Table'!A:B,2,0)</f>
        <v>P</v>
      </c>
      <c r="D115" s="1" t="s">
        <v>856</v>
      </c>
      <c r="E115" s="1" t="s">
        <v>1048</v>
      </c>
      <c r="F115" s="3">
        <v>2021</v>
      </c>
      <c r="G115" s="1" t="s">
        <v>1049</v>
      </c>
      <c r="H115" s="10" t="str">
        <f t="shared" si="7"/>
        <v>8</v>
      </c>
      <c r="I115" s="3" t="str">
        <f t="shared" si="8"/>
        <v>Dec</v>
      </c>
      <c r="J115" s="4" t="str">
        <f t="shared" si="9"/>
        <v>8-Dec-2021</v>
      </c>
      <c r="K115" s="4">
        <f>VALUE(TransactionData[[#This Row],[Order Date]])</f>
        <v>44538</v>
      </c>
      <c r="L115" s="1" t="s">
        <v>507</v>
      </c>
      <c r="M115" s="1" t="s">
        <v>140</v>
      </c>
      <c r="N115" s="1" t="s">
        <v>81</v>
      </c>
      <c r="O115" s="3" t="str">
        <f>SUBSTITUTE(VLOOKUP(TransactionData[[#This Row],[ship_state]],'Reference Table'!E:H,4,0),",","")</f>
        <v>Northern</v>
      </c>
      <c r="P115" s="1" t="s">
        <v>213</v>
      </c>
      <c r="Q115" s="3">
        <v>1</v>
      </c>
      <c r="R115" s="1" t="s">
        <v>64</v>
      </c>
      <c r="S115" s="17">
        <v>84.96</v>
      </c>
      <c r="T115" s="1" t="s">
        <v>18</v>
      </c>
      <c r="U115" s="1" t="s">
        <v>19</v>
      </c>
    </row>
    <row r="116" spans="1:21" ht="19.2" x14ac:dyDescent="0.5">
      <c r="A116" s="1" t="s">
        <v>508</v>
      </c>
      <c r="B116" s="3" t="str">
        <f t="shared" si="6"/>
        <v>405</v>
      </c>
      <c r="C116" s="3" t="str">
        <f>VLOOKUP(B116,'Reference Table'!A:B,2,0)</f>
        <v>N</v>
      </c>
      <c r="D116" s="1" t="s">
        <v>848</v>
      </c>
      <c r="E116" s="1" t="s">
        <v>1050</v>
      </c>
      <c r="F116" s="3">
        <v>2022</v>
      </c>
      <c r="G116" s="1" t="s">
        <v>1051</v>
      </c>
      <c r="H116" s="10" t="str">
        <f t="shared" si="7"/>
        <v>23</v>
      </c>
      <c r="I116" s="3" t="str">
        <f t="shared" si="8"/>
        <v>Jan</v>
      </c>
      <c r="J116" s="4" t="str">
        <f t="shared" si="9"/>
        <v>23-Jan-2022</v>
      </c>
      <c r="K116" s="4">
        <f>VALUE(TransactionData[[#This Row],[Order Date]])</f>
        <v>44584</v>
      </c>
      <c r="L116" s="1" t="s">
        <v>510</v>
      </c>
      <c r="M116" s="1" t="s">
        <v>250</v>
      </c>
      <c r="N116" s="1" t="s">
        <v>251</v>
      </c>
      <c r="O116" s="3" t="str">
        <f>SUBSTITUTE(VLOOKUP(TransactionData[[#This Row],[ship_state]],'Reference Table'!E:H,4,0),",","")</f>
        <v>Southern</v>
      </c>
      <c r="P116" s="1" t="s">
        <v>511</v>
      </c>
      <c r="Q116" s="3">
        <v>1</v>
      </c>
      <c r="R116" s="1" t="s">
        <v>18</v>
      </c>
      <c r="S116" s="17">
        <v>84.96</v>
      </c>
      <c r="T116" s="1" t="s">
        <v>18</v>
      </c>
      <c r="U116" s="1" t="s">
        <v>58</v>
      </c>
    </row>
    <row r="117" spans="1:21" ht="19.2" x14ac:dyDescent="0.5">
      <c r="A117" s="1" t="s">
        <v>512</v>
      </c>
      <c r="B117" s="3" t="str">
        <f t="shared" si="6"/>
        <v>403</v>
      </c>
      <c r="C117" s="3" t="str">
        <f>VLOOKUP(B117,'Reference Table'!A:B,2,0)</f>
        <v>L</v>
      </c>
      <c r="D117" s="1" t="s">
        <v>848</v>
      </c>
      <c r="E117" s="1" t="s">
        <v>1029</v>
      </c>
      <c r="F117" s="3">
        <v>2022</v>
      </c>
      <c r="G117" s="1" t="s">
        <v>1052</v>
      </c>
      <c r="H117" s="10" t="str">
        <f t="shared" si="7"/>
        <v>30</v>
      </c>
      <c r="I117" s="3" t="str">
        <f t="shared" si="8"/>
        <v>Jan</v>
      </c>
      <c r="J117" s="4" t="str">
        <f t="shared" si="9"/>
        <v>30-Jan-2022</v>
      </c>
      <c r="K117" s="4">
        <f>VALUE(TransactionData[[#This Row],[Order Date]])</f>
        <v>44591</v>
      </c>
      <c r="L117" s="1" t="s">
        <v>514</v>
      </c>
      <c r="M117" s="1" t="s">
        <v>122</v>
      </c>
      <c r="N117" s="1" t="s">
        <v>34</v>
      </c>
      <c r="O117" s="3" t="str">
        <f>SUBSTITUTE(VLOOKUP(TransactionData[[#This Row],[ship_state]],'Reference Table'!E:H,4,0),",","")</f>
        <v>Southern</v>
      </c>
      <c r="P117" s="1" t="s">
        <v>16</v>
      </c>
      <c r="Q117" s="3">
        <v>1</v>
      </c>
      <c r="R117" s="1" t="s">
        <v>18</v>
      </c>
      <c r="S117" s="17">
        <v>84.96</v>
      </c>
      <c r="T117" s="1" t="s">
        <v>36</v>
      </c>
      <c r="U117" s="1" t="s">
        <v>19</v>
      </c>
    </row>
    <row r="118" spans="1:21" ht="19.2" x14ac:dyDescent="0.5">
      <c r="A118" s="1" t="s">
        <v>515</v>
      </c>
      <c r="B118" s="3" t="str">
        <f t="shared" si="6"/>
        <v>407</v>
      </c>
      <c r="C118" s="3" t="str">
        <f>VLOOKUP(B118,'Reference Table'!A:B,2,0)</f>
        <v>P</v>
      </c>
      <c r="D118" s="1" t="s">
        <v>871</v>
      </c>
      <c r="E118" s="1" t="s">
        <v>1053</v>
      </c>
      <c r="F118" s="3">
        <v>2021</v>
      </c>
      <c r="G118" s="1" t="s">
        <v>1054</v>
      </c>
      <c r="H118" s="10" t="str">
        <f t="shared" si="7"/>
        <v>6</v>
      </c>
      <c r="I118" s="3" t="str">
        <f t="shared" si="8"/>
        <v>Dec</v>
      </c>
      <c r="J118" s="4" t="str">
        <f t="shared" si="9"/>
        <v>6-Dec-2021</v>
      </c>
      <c r="K118" s="4">
        <f>VALUE(TransactionData[[#This Row],[Order Date]])</f>
        <v>44536</v>
      </c>
      <c r="L118" s="1" t="s">
        <v>517</v>
      </c>
      <c r="M118" s="1" t="s">
        <v>518</v>
      </c>
      <c r="N118" s="1" t="s">
        <v>41</v>
      </c>
      <c r="O118" s="3" t="str">
        <f>SUBSTITUTE(VLOOKUP(TransactionData[[#This Row],[ship_state]],'Reference Table'!E:H,4,0),",","")</f>
        <v>Western</v>
      </c>
      <c r="P118" s="1" t="s">
        <v>292</v>
      </c>
      <c r="Q118" s="3">
        <v>1</v>
      </c>
      <c r="R118" s="1" t="s">
        <v>293</v>
      </c>
      <c r="S118" s="17">
        <v>114.46</v>
      </c>
      <c r="T118" s="1" t="s">
        <v>36</v>
      </c>
      <c r="U118" s="1" t="s">
        <v>19</v>
      </c>
    </row>
    <row r="119" spans="1:21" ht="19.2" x14ac:dyDescent="0.5">
      <c r="A119" s="1" t="s">
        <v>519</v>
      </c>
      <c r="B119" s="3" t="str">
        <f t="shared" si="6"/>
        <v>402</v>
      </c>
      <c r="C119" s="3" t="str">
        <f>VLOOKUP(B119,'Reference Table'!A:B,2,0)</f>
        <v>K</v>
      </c>
      <c r="D119" s="1" t="s">
        <v>851</v>
      </c>
      <c r="E119" s="1" t="s">
        <v>1055</v>
      </c>
      <c r="F119" s="3">
        <v>2021</v>
      </c>
      <c r="G119" s="1" t="s">
        <v>1056</v>
      </c>
      <c r="H119" s="10" t="str">
        <f t="shared" si="7"/>
        <v>21</v>
      </c>
      <c r="I119" s="3" t="str">
        <f t="shared" si="8"/>
        <v>Dec</v>
      </c>
      <c r="J119" s="4" t="str">
        <f t="shared" si="9"/>
        <v>21-Dec-2021</v>
      </c>
      <c r="K119" s="4">
        <f>VALUE(TransactionData[[#This Row],[Order Date]])</f>
        <v>44551</v>
      </c>
      <c r="L119" s="1" t="s">
        <v>521</v>
      </c>
      <c r="M119" s="1" t="s">
        <v>489</v>
      </c>
      <c r="N119" s="1" t="s">
        <v>49</v>
      </c>
      <c r="O119" s="3" t="str">
        <f>SUBSTITUTE(VLOOKUP(TransactionData[[#This Row],[ship_state]],'Reference Table'!E:H,4,0),",","")</f>
        <v>Eastern</v>
      </c>
      <c r="P119" s="1" t="s">
        <v>292</v>
      </c>
      <c r="Q119" s="3">
        <v>3</v>
      </c>
      <c r="R119" s="1" t="s">
        <v>522</v>
      </c>
      <c r="S119" s="17">
        <v>133.34</v>
      </c>
      <c r="T119" s="1" t="s">
        <v>18</v>
      </c>
      <c r="U119" s="1" t="s">
        <v>19</v>
      </c>
    </row>
    <row r="120" spans="1:21" ht="19.2" x14ac:dyDescent="0.5">
      <c r="A120" s="1" t="s">
        <v>524</v>
      </c>
      <c r="B120" s="3" t="str">
        <f t="shared" si="6"/>
        <v>408</v>
      </c>
      <c r="C120" s="3" t="str">
        <f>VLOOKUP(B120,'Reference Table'!A:B,2,0)</f>
        <v>Q</v>
      </c>
      <c r="D120" s="1" t="s">
        <v>861</v>
      </c>
      <c r="E120" s="1" t="s">
        <v>1044</v>
      </c>
      <c r="F120" s="3">
        <v>2021</v>
      </c>
      <c r="G120" s="1" t="s">
        <v>1057</v>
      </c>
      <c r="H120" s="10" t="str">
        <f t="shared" si="7"/>
        <v>9</v>
      </c>
      <c r="I120" s="3" t="str">
        <f t="shared" si="8"/>
        <v>Dec</v>
      </c>
      <c r="J120" s="4" t="str">
        <f t="shared" si="9"/>
        <v>9-Dec-2021</v>
      </c>
      <c r="K120" s="4">
        <f>VALUE(TransactionData[[#This Row],[Order Date]])</f>
        <v>44539</v>
      </c>
      <c r="L120" s="1" t="s">
        <v>232</v>
      </c>
      <c r="M120" s="1" t="s">
        <v>233</v>
      </c>
      <c r="N120" s="1" t="s">
        <v>41</v>
      </c>
      <c r="O120" s="3" t="str">
        <f>SUBSTITUTE(VLOOKUP(TransactionData[[#This Row],[ship_state]],'Reference Table'!E:H,4,0),",","")</f>
        <v>Western</v>
      </c>
      <c r="P120" s="1" t="s">
        <v>25</v>
      </c>
      <c r="Q120" s="3">
        <v>1</v>
      </c>
      <c r="R120" s="1" t="s">
        <v>17</v>
      </c>
      <c r="S120" s="17">
        <v>84.96</v>
      </c>
      <c r="T120" s="1" t="s">
        <v>18</v>
      </c>
      <c r="U120" s="1" t="s">
        <v>19</v>
      </c>
    </row>
    <row r="121" spans="1:21" ht="19.2" x14ac:dyDescent="0.5">
      <c r="A121" s="1" t="s">
        <v>526</v>
      </c>
      <c r="B121" s="3" t="str">
        <f t="shared" si="6"/>
        <v>406</v>
      </c>
      <c r="C121" s="3" t="str">
        <f>VLOOKUP(B121,'Reference Table'!A:B,2,0)</f>
        <v>O</v>
      </c>
      <c r="D121" s="1" t="s">
        <v>856</v>
      </c>
      <c r="E121" s="1" t="s">
        <v>1058</v>
      </c>
      <c r="F121" s="3">
        <v>2021</v>
      </c>
      <c r="G121" s="1" t="s">
        <v>1059</v>
      </c>
      <c r="H121" s="10" t="str">
        <f t="shared" si="7"/>
        <v>1</v>
      </c>
      <c r="I121" s="3" t="str">
        <f t="shared" si="8"/>
        <v>Dec</v>
      </c>
      <c r="J121" s="4" t="str">
        <f t="shared" si="9"/>
        <v>1-Dec-2021</v>
      </c>
      <c r="K121" s="4">
        <f>VALUE(TransactionData[[#This Row],[Order Date]])</f>
        <v>44531</v>
      </c>
      <c r="L121" s="1" t="s">
        <v>528</v>
      </c>
      <c r="M121" s="1" t="s">
        <v>529</v>
      </c>
      <c r="N121" s="1" t="s">
        <v>172</v>
      </c>
      <c r="O121" s="3" t="str">
        <f>SUBSTITUTE(VLOOKUP(TransactionData[[#This Row],[ship_state]],'Reference Table'!E:H,4,0),",","")</f>
        <v>Western</v>
      </c>
      <c r="P121" s="1" t="s">
        <v>204</v>
      </c>
      <c r="Q121" s="3">
        <v>1</v>
      </c>
      <c r="R121" s="1" t="s">
        <v>17</v>
      </c>
      <c r="S121" s="17">
        <v>84.96</v>
      </c>
      <c r="T121" s="1" t="s">
        <v>18</v>
      </c>
      <c r="U121" s="1" t="s">
        <v>19</v>
      </c>
    </row>
    <row r="122" spans="1:21" ht="19.2" x14ac:dyDescent="0.5">
      <c r="A122" s="1" t="s">
        <v>530</v>
      </c>
      <c r="B122" s="3" t="str">
        <f t="shared" si="6"/>
        <v>407</v>
      </c>
      <c r="C122" s="3" t="str">
        <f>VLOOKUP(B122,'Reference Table'!A:B,2,0)</f>
        <v>P</v>
      </c>
      <c r="D122" s="1" t="s">
        <v>892</v>
      </c>
      <c r="E122" s="1" t="s">
        <v>1060</v>
      </c>
      <c r="F122" s="3">
        <v>2022</v>
      </c>
      <c r="G122" s="1" t="s">
        <v>1061</v>
      </c>
      <c r="H122" s="10" t="str">
        <f t="shared" si="7"/>
        <v>4</v>
      </c>
      <c r="I122" s="3" t="str">
        <f t="shared" si="8"/>
        <v>Feb</v>
      </c>
      <c r="J122" s="4" t="str">
        <f t="shared" si="9"/>
        <v>4-Feb-2022</v>
      </c>
      <c r="K122" s="4">
        <f>VALUE(TransactionData[[#This Row],[Order Date]])</f>
        <v>44596</v>
      </c>
      <c r="L122" s="1" t="s">
        <v>532</v>
      </c>
      <c r="M122" s="1" t="s">
        <v>533</v>
      </c>
      <c r="N122" s="1" t="s">
        <v>92</v>
      </c>
      <c r="O122" s="3" t="str">
        <f>SUBSTITUTE(VLOOKUP(TransactionData[[#This Row],[ship_state]],'Reference Table'!E:H,4,0),",","")</f>
        <v>Southern</v>
      </c>
      <c r="P122" s="1" t="s">
        <v>534</v>
      </c>
      <c r="Q122" s="3">
        <v>1</v>
      </c>
      <c r="R122" s="1" t="s">
        <v>535</v>
      </c>
      <c r="S122" s="17">
        <v>114.46</v>
      </c>
      <c r="T122" s="1" t="s">
        <v>18</v>
      </c>
      <c r="U122" s="1" t="s">
        <v>19</v>
      </c>
    </row>
    <row r="123" spans="1:21" ht="19.2" x14ac:dyDescent="0.5">
      <c r="A123" s="1" t="s">
        <v>536</v>
      </c>
      <c r="B123" s="3" t="str">
        <f t="shared" si="6"/>
        <v>402</v>
      </c>
      <c r="C123" s="3" t="str">
        <f>VLOOKUP(B123,'Reference Table'!A:B,2,0)</f>
        <v>K</v>
      </c>
      <c r="D123" s="1" t="s">
        <v>851</v>
      </c>
      <c r="E123" s="1" t="s">
        <v>1055</v>
      </c>
      <c r="F123" s="3">
        <v>2021</v>
      </c>
      <c r="G123" s="1" t="s">
        <v>1062</v>
      </c>
      <c r="H123" s="10" t="str">
        <f t="shared" si="7"/>
        <v>21</v>
      </c>
      <c r="I123" s="3" t="str">
        <f t="shared" si="8"/>
        <v>Dec</v>
      </c>
      <c r="J123" s="4" t="str">
        <f t="shared" si="9"/>
        <v>21-Dec-2021</v>
      </c>
      <c r="K123" s="4">
        <f>VALUE(TransactionData[[#This Row],[Order Date]])</f>
        <v>44551</v>
      </c>
      <c r="L123" s="1" t="s">
        <v>521</v>
      </c>
      <c r="M123" s="1" t="s">
        <v>366</v>
      </c>
      <c r="N123" s="1" t="s">
        <v>92</v>
      </c>
      <c r="O123" s="3" t="str">
        <f>SUBSTITUTE(VLOOKUP(TransactionData[[#This Row],[ship_state]],'Reference Table'!E:H,4,0),",","")</f>
        <v>Southern</v>
      </c>
      <c r="P123" s="1" t="s">
        <v>292</v>
      </c>
      <c r="Q123" s="3">
        <v>3</v>
      </c>
      <c r="R123" s="1" t="s">
        <v>522</v>
      </c>
      <c r="S123" s="17">
        <v>241.9</v>
      </c>
      <c r="T123" s="1" t="s">
        <v>18</v>
      </c>
      <c r="U123" s="1" t="s">
        <v>19</v>
      </c>
    </row>
    <row r="124" spans="1:21" ht="19.2" x14ac:dyDescent="0.5">
      <c r="A124" s="1" t="s">
        <v>539</v>
      </c>
      <c r="B124" s="3" t="str">
        <f t="shared" si="6"/>
        <v>404</v>
      </c>
      <c r="C124" s="3" t="str">
        <f>VLOOKUP(B124,'Reference Table'!A:B,2,0)</f>
        <v>M</v>
      </c>
      <c r="D124" s="1" t="s">
        <v>871</v>
      </c>
      <c r="E124" s="1" t="s">
        <v>1053</v>
      </c>
      <c r="F124" s="3">
        <v>2021</v>
      </c>
      <c r="G124" s="1" t="s">
        <v>1063</v>
      </c>
      <c r="H124" s="10" t="str">
        <f t="shared" si="7"/>
        <v>6</v>
      </c>
      <c r="I124" s="3" t="str">
        <f t="shared" si="8"/>
        <v>Dec</v>
      </c>
      <c r="J124" s="4" t="str">
        <f t="shared" si="9"/>
        <v>6-Dec-2021</v>
      </c>
      <c r="K124" s="4">
        <f>VALUE(TransactionData[[#This Row],[Order Date]])</f>
        <v>44536</v>
      </c>
      <c r="L124" s="1" t="s">
        <v>279</v>
      </c>
      <c r="M124" s="1" t="s">
        <v>541</v>
      </c>
      <c r="N124" s="1" t="s">
        <v>41</v>
      </c>
      <c r="O124" s="3" t="str">
        <f>SUBSTITUTE(VLOOKUP(TransactionData[[#This Row],[ship_state]],'Reference Table'!E:H,4,0),",","")</f>
        <v>Western</v>
      </c>
      <c r="P124" s="1" t="s">
        <v>542</v>
      </c>
      <c r="Q124" s="3">
        <v>1</v>
      </c>
      <c r="R124" s="1" t="s">
        <v>317</v>
      </c>
      <c r="S124" s="17">
        <v>84.96</v>
      </c>
      <c r="T124" s="1" t="s">
        <v>18</v>
      </c>
      <c r="U124" s="1" t="s">
        <v>19</v>
      </c>
    </row>
    <row r="125" spans="1:21" ht="19.2" x14ac:dyDescent="0.5">
      <c r="A125" s="1" t="s">
        <v>543</v>
      </c>
      <c r="B125" s="3" t="str">
        <f t="shared" si="6"/>
        <v>402</v>
      </c>
      <c r="C125" s="3" t="str">
        <f>VLOOKUP(B125,'Reference Table'!A:B,2,0)</f>
        <v>K</v>
      </c>
      <c r="D125" s="1" t="s">
        <v>871</v>
      </c>
      <c r="E125" s="1" t="s">
        <v>1064</v>
      </c>
      <c r="F125" s="3">
        <v>2021</v>
      </c>
      <c r="G125" s="1" t="s">
        <v>1065</v>
      </c>
      <c r="H125" s="10" t="str">
        <f t="shared" si="7"/>
        <v>13</v>
      </c>
      <c r="I125" s="3" t="str">
        <f t="shared" si="8"/>
        <v>Dec</v>
      </c>
      <c r="J125" s="4" t="str">
        <f t="shared" si="9"/>
        <v>13-Dec-2021</v>
      </c>
      <c r="K125" s="4">
        <f>VALUE(TransactionData[[#This Row],[Order Date]])</f>
        <v>44543</v>
      </c>
      <c r="L125" s="1" t="s">
        <v>545</v>
      </c>
      <c r="M125" s="1" t="s">
        <v>122</v>
      </c>
      <c r="N125" s="1" t="s">
        <v>34</v>
      </c>
      <c r="O125" s="3" t="str">
        <f>SUBSTITUTE(VLOOKUP(TransactionData[[#This Row],[ship_state]],'Reference Table'!E:H,4,0),",","")</f>
        <v>Southern</v>
      </c>
      <c r="P125" s="1" t="s">
        <v>546</v>
      </c>
      <c r="Q125" s="3">
        <v>1</v>
      </c>
      <c r="R125" s="1" t="s">
        <v>17</v>
      </c>
      <c r="S125" s="17">
        <v>84.96</v>
      </c>
      <c r="T125" s="1" t="s">
        <v>18</v>
      </c>
      <c r="U125" s="1" t="s">
        <v>19</v>
      </c>
    </row>
    <row r="126" spans="1:21" ht="19.2" x14ac:dyDescent="0.5">
      <c r="A126" s="1" t="s">
        <v>547</v>
      </c>
      <c r="B126" s="3" t="str">
        <f t="shared" si="6"/>
        <v>408</v>
      </c>
      <c r="C126" s="3" t="str">
        <f>VLOOKUP(B126,'Reference Table'!A:B,2,0)</f>
        <v>Q</v>
      </c>
      <c r="D126" s="1" t="s">
        <v>856</v>
      </c>
      <c r="E126" s="1" t="s">
        <v>1066</v>
      </c>
      <c r="F126" s="3">
        <v>2022</v>
      </c>
      <c r="G126" s="1" t="s">
        <v>1067</v>
      </c>
      <c r="H126" s="10" t="str">
        <f t="shared" si="7"/>
        <v>2</v>
      </c>
      <c r="I126" s="3" t="str">
        <f t="shared" si="8"/>
        <v>Feb</v>
      </c>
      <c r="J126" s="4" t="str">
        <f t="shared" si="9"/>
        <v>2-Feb-2022</v>
      </c>
      <c r="K126" s="4">
        <f>VALUE(TransactionData[[#This Row],[Order Date]])</f>
        <v>44594</v>
      </c>
      <c r="L126" s="1" t="s">
        <v>549</v>
      </c>
      <c r="M126" s="1" t="s">
        <v>550</v>
      </c>
      <c r="N126" s="1" t="s">
        <v>551</v>
      </c>
      <c r="O126" s="3" t="str">
        <f>SUBSTITUTE(VLOOKUP(TransactionData[[#This Row],[ship_state]],'Reference Table'!E:H,4,0),",","")</f>
        <v>Central</v>
      </c>
      <c r="P126" s="1" t="s">
        <v>204</v>
      </c>
      <c r="Q126" s="3">
        <v>1</v>
      </c>
      <c r="R126" s="1" t="s">
        <v>17</v>
      </c>
      <c r="S126" s="17">
        <v>84.96</v>
      </c>
      <c r="T126" s="1" t="s">
        <v>18</v>
      </c>
      <c r="U126" s="1" t="s">
        <v>19</v>
      </c>
    </row>
    <row r="127" spans="1:21" ht="19.2" x14ac:dyDescent="0.5">
      <c r="A127" s="1" t="s">
        <v>552</v>
      </c>
      <c r="B127" s="3" t="str">
        <f t="shared" si="6"/>
        <v>403</v>
      </c>
      <c r="C127" s="3" t="str">
        <f>VLOOKUP(B127,'Reference Table'!A:B,2,0)</f>
        <v>L</v>
      </c>
      <c r="D127" s="1" t="s">
        <v>868</v>
      </c>
      <c r="E127" s="1" t="s">
        <v>1068</v>
      </c>
      <c r="F127" s="3">
        <v>2021</v>
      </c>
      <c r="G127" s="1" t="s">
        <v>1069</v>
      </c>
      <c r="H127" s="10" t="str">
        <f t="shared" si="7"/>
        <v>4</v>
      </c>
      <c r="I127" s="3" t="str">
        <f t="shared" si="8"/>
        <v>Dec</v>
      </c>
      <c r="J127" s="4" t="str">
        <f t="shared" si="9"/>
        <v>4-Dec-2021</v>
      </c>
      <c r="K127" s="4">
        <f>VALUE(TransactionData[[#This Row],[Order Date]])</f>
        <v>44534</v>
      </c>
      <c r="L127" s="1" t="s">
        <v>554</v>
      </c>
      <c r="M127" s="1" t="s">
        <v>555</v>
      </c>
      <c r="N127" s="1" t="s">
        <v>156</v>
      </c>
      <c r="O127" s="3" t="str">
        <f>SUBSTITUTE(VLOOKUP(TransactionData[[#This Row],[ship_state]],'Reference Table'!E:H,4,0),",","")</f>
        <v>Southern</v>
      </c>
      <c r="P127" s="1" t="s">
        <v>263</v>
      </c>
      <c r="Q127" s="3">
        <v>1</v>
      </c>
      <c r="R127" s="1" t="s">
        <v>64</v>
      </c>
      <c r="S127" s="17">
        <v>84.96</v>
      </c>
      <c r="T127" s="1" t="s">
        <v>18</v>
      </c>
      <c r="U127" s="1" t="s">
        <v>19</v>
      </c>
    </row>
    <row r="128" spans="1:21" ht="19.2" x14ac:dyDescent="0.5">
      <c r="A128" s="1" t="s">
        <v>556</v>
      </c>
      <c r="B128" s="3" t="str">
        <f t="shared" si="6"/>
        <v>404</v>
      </c>
      <c r="C128" s="3" t="str">
        <f>VLOOKUP(B128,'Reference Table'!A:B,2,0)</f>
        <v>M</v>
      </c>
      <c r="D128" s="1" t="s">
        <v>856</v>
      </c>
      <c r="E128" s="1" t="s">
        <v>1070</v>
      </c>
      <c r="F128" s="3">
        <v>2021</v>
      </c>
      <c r="G128" s="1" t="s">
        <v>1065</v>
      </c>
      <c r="H128" s="10" t="str">
        <f t="shared" si="7"/>
        <v>29</v>
      </c>
      <c r="I128" s="3" t="str">
        <f t="shared" si="8"/>
        <v>Dec</v>
      </c>
      <c r="J128" s="4" t="str">
        <f t="shared" si="9"/>
        <v>29-Dec-2021</v>
      </c>
      <c r="K128" s="4">
        <f>VALUE(TransactionData[[#This Row],[Order Date]])</f>
        <v>44559</v>
      </c>
      <c r="L128" s="1" t="s">
        <v>558</v>
      </c>
      <c r="M128" s="1" t="s">
        <v>68</v>
      </c>
      <c r="N128" s="1" t="s">
        <v>69</v>
      </c>
      <c r="O128" s="3" t="str">
        <f>SUBSTITUTE(VLOOKUP(TransactionData[[#This Row],[ship_state]],'Reference Table'!E:H,4,0),",","")</f>
        <v>Southern</v>
      </c>
      <c r="P128" s="1" t="s">
        <v>542</v>
      </c>
      <c r="Q128" s="3">
        <v>1</v>
      </c>
      <c r="R128" s="1" t="s">
        <v>317</v>
      </c>
      <c r="S128" s="17">
        <v>84.96</v>
      </c>
      <c r="T128" s="1" t="s">
        <v>18</v>
      </c>
      <c r="U128" s="1" t="s">
        <v>19</v>
      </c>
    </row>
    <row r="129" spans="1:21" ht="19.2" x14ac:dyDescent="0.5">
      <c r="A129" s="1" t="s">
        <v>559</v>
      </c>
      <c r="B129" s="3" t="str">
        <f t="shared" si="6"/>
        <v>405</v>
      </c>
      <c r="C129" s="3" t="str">
        <f>VLOOKUP(B129,'Reference Table'!A:B,2,0)</f>
        <v>N</v>
      </c>
      <c r="D129" s="1" t="s">
        <v>851</v>
      </c>
      <c r="E129" s="1" t="s">
        <v>1071</v>
      </c>
      <c r="F129" s="3">
        <v>2022</v>
      </c>
      <c r="G129" s="1" t="s">
        <v>1072</v>
      </c>
      <c r="H129" s="10" t="str">
        <f t="shared" si="7"/>
        <v>11</v>
      </c>
      <c r="I129" s="3" t="str">
        <f t="shared" si="8"/>
        <v>Jan</v>
      </c>
      <c r="J129" s="4" t="str">
        <f t="shared" si="9"/>
        <v>11-Jan-2022</v>
      </c>
      <c r="K129" s="4">
        <f>VALUE(TransactionData[[#This Row],[Order Date]])</f>
        <v>44572</v>
      </c>
      <c r="L129" s="1" t="s">
        <v>96</v>
      </c>
      <c r="M129" s="1" t="s">
        <v>165</v>
      </c>
      <c r="N129" s="1" t="s">
        <v>166</v>
      </c>
      <c r="O129" s="3" t="str">
        <f>SUBSTITUTE(VLOOKUP(TransactionData[[#This Row],[ship_state]],'Reference Table'!E:H,4,0),",","")</f>
        <v>Northern</v>
      </c>
      <c r="P129" s="1" t="s">
        <v>93</v>
      </c>
      <c r="Q129" s="3">
        <v>1</v>
      </c>
      <c r="R129" s="1" t="s">
        <v>17</v>
      </c>
      <c r="S129" s="17">
        <v>84.96</v>
      </c>
      <c r="T129" s="1" t="s">
        <v>18</v>
      </c>
      <c r="U129" s="1" t="s">
        <v>19</v>
      </c>
    </row>
    <row r="130" spans="1:21" ht="19.2" x14ac:dyDescent="0.5">
      <c r="A130" s="1" t="s">
        <v>561</v>
      </c>
      <c r="B130" s="3" t="str">
        <f t="shared" si="6"/>
        <v>403</v>
      </c>
      <c r="C130" s="3" t="str">
        <f>VLOOKUP(B130,'Reference Table'!A:B,2,0)</f>
        <v>L</v>
      </c>
      <c r="D130" s="1" t="s">
        <v>871</v>
      </c>
      <c r="E130" s="1" t="s">
        <v>1053</v>
      </c>
      <c r="F130" s="3">
        <v>2021</v>
      </c>
      <c r="G130" s="1" t="s">
        <v>1073</v>
      </c>
      <c r="H130" s="10" t="str">
        <f t="shared" si="7"/>
        <v>6</v>
      </c>
      <c r="I130" s="3" t="str">
        <f t="shared" si="8"/>
        <v>Dec</v>
      </c>
      <c r="J130" s="4" t="str">
        <f t="shared" ref="J130:J161" si="10">H130&amp;"-"&amp;I130&amp;"-"&amp;F130</f>
        <v>6-Dec-2021</v>
      </c>
      <c r="K130" s="4">
        <f>VALUE(TransactionData[[#This Row],[Order Date]])</f>
        <v>44536</v>
      </c>
      <c r="L130" s="1" t="s">
        <v>563</v>
      </c>
      <c r="M130" s="1" t="s">
        <v>68</v>
      </c>
      <c r="N130" s="1" t="s">
        <v>69</v>
      </c>
      <c r="O130" s="3" t="str">
        <f>SUBSTITUTE(VLOOKUP(TransactionData[[#This Row],[ship_state]],'Reference Table'!E:H,4,0),",","")</f>
        <v>Southern</v>
      </c>
      <c r="P130" s="1" t="s">
        <v>564</v>
      </c>
      <c r="Q130" s="3">
        <v>1</v>
      </c>
      <c r="R130" s="1" t="s">
        <v>565</v>
      </c>
      <c r="S130" s="17">
        <v>114.46</v>
      </c>
      <c r="T130" s="1" t="s">
        <v>18</v>
      </c>
      <c r="U130" s="1" t="s">
        <v>19</v>
      </c>
    </row>
    <row r="131" spans="1:21" ht="19.2" x14ac:dyDescent="0.5">
      <c r="A131" s="1" t="s">
        <v>566</v>
      </c>
      <c r="B131" s="3" t="str">
        <f t="shared" ref="B131:B172" si="11">LEFT(A131,3)</f>
        <v>403</v>
      </c>
      <c r="C131" s="3" t="str">
        <f>VLOOKUP(B131,'Reference Table'!A:B,2,0)</f>
        <v>L</v>
      </c>
      <c r="D131" s="1" t="s">
        <v>861</v>
      </c>
      <c r="E131" s="1" t="s">
        <v>1074</v>
      </c>
      <c r="F131" s="3">
        <v>2022</v>
      </c>
      <c r="G131" s="1" t="s">
        <v>1075</v>
      </c>
      <c r="H131" s="10" t="str">
        <f t="shared" ref="H131:H172" si="12">TRIM(LEFT(E131,3))</f>
        <v>20</v>
      </c>
      <c r="I131" s="3" t="str">
        <f t="shared" ref="I131:I172" si="13">TRIM(RIGHT(E131,4))</f>
        <v>Jan</v>
      </c>
      <c r="J131" s="4" t="str">
        <f t="shared" si="10"/>
        <v>20-Jan-2022</v>
      </c>
      <c r="K131" s="4">
        <f>VALUE(TransactionData[[#This Row],[Order Date]])</f>
        <v>44581</v>
      </c>
      <c r="L131" s="1" t="s">
        <v>199</v>
      </c>
      <c r="M131" s="1" t="s">
        <v>200</v>
      </c>
      <c r="N131" s="1" t="s">
        <v>92</v>
      </c>
      <c r="O131" s="3" t="str">
        <f>SUBSTITUTE(VLOOKUP(TransactionData[[#This Row],[ship_state]],'Reference Table'!E:H,4,0),",","")</f>
        <v>Southern</v>
      </c>
      <c r="P131" s="1" t="s">
        <v>568</v>
      </c>
      <c r="Q131" s="3">
        <v>1</v>
      </c>
      <c r="R131" s="1" t="s">
        <v>480</v>
      </c>
      <c r="S131" s="17">
        <v>84.96</v>
      </c>
      <c r="T131" s="1" t="s">
        <v>18</v>
      </c>
      <c r="U131" s="1" t="s">
        <v>19</v>
      </c>
    </row>
    <row r="132" spans="1:21" ht="19.2" x14ac:dyDescent="0.5">
      <c r="A132" s="1" t="s">
        <v>569</v>
      </c>
      <c r="B132" s="3" t="str">
        <f t="shared" si="11"/>
        <v>407</v>
      </c>
      <c r="C132" s="3" t="str">
        <f>VLOOKUP(B132,'Reference Table'!A:B,2,0)</f>
        <v>P</v>
      </c>
      <c r="D132" s="1" t="s">
        <v>868</v>
      </c>
      <c r="E132" s="1" t="s">
        <v>1068</v>
      </c>
      <c r="F132" s="3">
        <v>2021</v>
      </c>
      <c r="G132" s="1" t="s">
        <v>1076</v>
      </c>
      <c r="H132" s="10" t="str">
        <f t="shared" si="12"/>
        <v>4</v>
      </c>
      <c r="I132" s="3" t="str">
        <f t="shared" si="13"/>
        <v>Dec</v>
      </c>
      <c r="J132" s="4" t="str">
        <f t="shared" si="10"/>
        <v>4-Dec-2021</v>
      </c>
      <c r="K132" s="4">
        <f>VALUE(TransactionData[[#This Row],[Order Date]])</f>
        <v>44534</v>
      </c>
      <c r="L132" s="1" t="s">
        <v>449</v>
      </c>
      <c r="M132" s="1" t="s">
        <v>68</v>
      </c>
      <c r="N132" s="1" t="s">
        <v>69</v>
      </c>
      <c r="O132" s="3" t="str">
        <f>SUBSTITUTE(VLOOKUP(TransactionData[[#This Row],[ship_state]],'Reference Table'!E:H,4,0),",","")</f>
        <v>Southern</v>
      </c>
      <c r="P132" s="1" t="s">
        <v>394</v>
      </c>
      <c r="Q132" s="3">
        <v>1</v>
      </c>
      <c r="R132" s="1" t="s">
        <v>218</v>
      </c>
      <c r="S132" s="17">
        <v>84.96</v>
      </c>
      <c r="T132" s="1" t="s">
        <v>18</v>
      </c>
      <c r="U132" s="1" t="s">
        <v>19</v>
      </c>
    </row>
    <row r="133" spans="1:21" ht="19.2" x14ac:dyDescent="0.5">
      <c r="A133" s="1" t="s">
        <v>571</v>
      </c>
      <c r="B133" s="3" t="str">
        <f t="shared" si="11"/>
        <v>171</v>
      </c>
      <c r="C133" s="3" t="str">
        <f>VLOOKUP(B133,'Reference Table'!A:B,2,0)</f>
        <v>A</v>
      </c>
      <c r="D133" s="1" t="s">
        <v>856</v>
      </c>
      <c r="E133" s="1" t="s">
        <v>1048</v>
      </c>
      <c r="F133" s="3">
        <v>2021</v>
      </c>
      <c r="G133" s="1" t="s">
        <v>1077</v>
      </c>
      <c r="H133" s="10" t="str">
        <f t="shared" si="12"/>
        <v>8</v>
      </c>
      <c r="I133" s="3" t="str">
        <f t="shared" si="13"/>
        <v>Dec</v>
      </c>
      <c r="J133" s="4" t="str">
        <f t="shared" si="10"/>
        <v>8-Dec-2021</v>
      </c>
      <c r="K133" s="4">
        <f>VALUE(TransactionData[[#This Row],[Order Date]])</f>
        <v>44538</v>
      </c>
      <c r="L133" s="1" t="s">
        <v>139</v>
      </c>
      <c r="M133" s="1" t="s">
        <v>140</v>
      </c>
      <c r="N133" s="1" t="s">
        <v>81</v>
      </c>
      <c r="O133" s="3" t="str">
        <f>SUBSTITUTE(VLOOKUP(TransactionData[[#This Row],[ship_state]],'Reference Table'!E:H,4,0),",","")</f>
        <v>Northern</v>
      </c>
      <c r="P133" s="1" t="s">
        <v>25</v>
      </c>
      <c r="Q133" s="3">
        <v>1</v>
      </c>
      <c r="R133" s="1" t="s">
        <v>17</v>
      </c>
      <c r="S133" s="17">
        <v>84.96</v>
      </c>
      <c r="T133" s="1" t="s">
        <v>18</v>
      </c>
      <c r="U133" s="1" t="s">
        <v>19</v>
      </c>
    </row>
    <row r="134" spans="1:21" ht="19.2" x14ac:dyDescent="0.5">
      <c r="A134" s="1" t="s">
        <v>573</v>
      </c>
      <c r="B134" s="3" t="str">
        <f t="shared" si="11"/>
        <v>403</v>
      </c>
      <c r="C134" s="3" t="str">
        <f>VLOOKUP(B134,'Reference Table'!A:B,2,0)</f>
        <v>L</v>
      </c>
      <c r="D134" s="1" t="s">
        <v>856</v>
      </c>
      <c r="E134" s="1" t="s">
        <v>1058</v>
      </c>
      <c r="F134" s="3">
        <v>2021</v>
      </c>
      <c r="G134" s="1" t="s">
        <v>1078</v>
      </c>
      <c r="H134" s="10" t="str">
        <f t="shared" si="12"/>
        <v>1</v>
      </c>
      <c r="I134" s="3" t="str">
        <f t="shared" si="13"/>
        <v>Dec</v>
      </c>
      <c r="J134" s="4" t="str">
        <f t="shared" si="10"/>
        <v>1-Dec-2021</v>
      </c>
      <c r="K134" s="4">
        <f>VALUE(TransactionData[[#This Row],[Order Date]])</f>
        <v>44531</v>
      </c>
      <c r="L134" s="1" t="s">
        <v>575</v>
      </c>
      <c r="M134" s="1" t="s">
        <v>366</v>
      </c>
      <c r="N134" s="1" t="s">
        <v>92</v>
      </c>
      <c r="O134" s="3" t="str">
        <f>SUBSTITUTE(VLOOKUP(TransactionData[[#This Row],[ship_state]],'Reference Table'!E:H,4,0),",","")</f>
        <v>Southern</v>
      </c>
      <c r="P134" s="1" t="s">
        <v>131</v>
      </c>
      <c r="Q134" s="3">
        <v>1</v>
      </c>
      <c r="R134" s="1" t="s">
        <v>64</v>
      </c>
      <c r="S134" s="17">
        <v>84.96</v>
      </c>
      <c r="T134" s="1" t="s">
        <v>18</v>
      </c>
      <c r="U134" s="1" t="s">
        <v>19</v>
      </c>
    </row>
    <row r="135" spans="1:21" ht="19.2" x14ac:dyDescent="0.5">
      <c r="A135" s="1" t="s">
        <v>576</v>
      </c>
      <c r="B135" s="3" t="str">
        <f t="shared" si="11"/>
        <v>407</v>
      </c>
      <c r="C135" s="3" t="str">
        <f>VLOOKUP(B135,'Reference Table'!A:B,2,0)</f>
        <v>P</v>
      </c>
      <c r="D135" s="1" t="s">
        <v>871</v>
      </c>
      <c r="E135" s="1" t="s">
        <v>1079</v>
      </c>
      <c r="F135" s="3">
        <v>2022</v>
      </c>
      <c r="G135" s="1" t="s">
        <v>1059</v>
      </c>
      <c r="H135" s="10" t="str">
        <f t="shared" si="12"/>
        <v>14</v>
      </c>
      <c r="I135" s="3" t="str">
        <f t="shared" si="13"/>
        <v>Feb</v>
      </c>
      <c r="J135" s="4" t="str">
        <f t="shared" si="10"/>
        <v>14-Feb-2022</v>
      </c>
      <c r="K135" s="4">
        <f>VALUE(TransactionData[[#This Row],[Order Date]])</f>
        <v>44606</v>
      </c>
      <c r="L135" s="1" t="s">
        <v>578</v>
      </c>
      <c r="M135" s="1" t="s">
        <v>579</v>
      </c>
      <c r="N135" s="1" t="s">
        <v>56</v>
      </c>
      <c r="O135" s="3" t="str">
        <f>SUBSTITUTE(VLOOKUP(TransactionData[[#This Row],[ship_state]],'Reference Table'!E:H,4,0),",","")</f>
        <v>Northern</v>
      </c>
      <c r="P135" s="1" t="s">
        <v>415</v>
      </c>
      <c r="Q135" s="3">
        <v>1</v>
      </c>
      <c r="R135" s="1" t="s">
        <v>17</v>
      </c>
      <c r="S135" s="17">
        <v>84.96</v>
      </c>
      <c r="T135" s="1" t="s">
        <v>18</v>
      </c>
      <c r="U135" s="1" t="s">
        <v>19</v>
      </c>
    </row>
    <row r="136" spans="1:21" ht="19.2" x14ac:dyDescent="0.5">
      <c r="A136" s="1" t="s">
        <v>580</v>
      </c>
      <c r="B136" s="3" t="str">
        <f t="shared" si="11"/>
        <v>171</v>
      </c>
      <c r="C136" s="3" t="str">
        <f>VLOOKUP(B136,'Reference Table'!A:B,2,0)</f>
        <v>A</v>
      </c>
      <c r="D136" s="1" t="s">
        <v>851</v>
      </c>
      <c r="E136" s="1" t="s">
        <v>1031</v>
      </c>
      <c r="F136" s="3">
        <v>2022</v>
      </c>
      <c r="G136" s="1" t="s">
        <v>997</v>
      </c>
      <c r="H136" s="10" t="str">
        <f t="shared" si="12"/>
        <v>25</v>
      </c>
      <c r="I136" s="3" t="str">
        <f t="shared" si="13"/>
        <v>Jan</v>
      </c>
      <c r="J136" s="4" t="str">
        <f t="shared" si="10"/>
        <v>25-Jan-2022</v>
      </c>
      <c r="K136" s="4">
        <f>VALUE(TransactionData[[#This Row],[Order Date]])</f>
        <v>44586</v>
      </c>
      <c r="L136" s="1" t="s">
        <v>462</v>
      </c>
      <c r="M136" s="1" t="s">
        <v>463</v>
      </c>
      <c r="N136" s="1" t="s">
        <v>361</v>
      </c>
      <c r="O136" s="3" t="str">
        <f>SUBSTITUTE(VLOOKUP(TransactionData[[#This Row],[ship_state]],'Reference Table'!E:H,4,0),",","")</f>
        <v>Northern</v>
      </c>
      <c r="P136" s="1" t="s">
        <v>25</v>
      </c>
      <c r="Q136" s="3">
        <v>1</v>
      </c>
      <c r="R136" s="1" t="s">
        <v>18</v>
      </c>
      <c r="S136" s="17">
        <v>84.96</v>
      </c>
      <c r="T136" s="1" t="s">
        <v>18</v>
      </c>
      <c r="U136" s="1" t="s">
        <v>58</v>
      </c>
    </row>
    <row r="137" spans="1:21" ht="19.2" x14ac:dyDescent="0.5">
      <c r="A137" s="1" t="s">
        <v>582</v>
      </c>
      <c r="B137" s="3" t="str">
        <f t="shared" si="11"/>
        <v>171</v>
      </c>
      <c r="C137" s="3" t="str">
        <f>VLOOKUP(B137,'Reference Table'!A:B,2,0)</f>
        <v>A</v>
      </c>
      <c r="D137" s="1" t="s">
        <v>892</v>
      </c>
      <c r="E137" s="1" t="s">
        <v>1080</v>
      </c>
      <c r="F137" s="3">
        <v>2021</v>
      </c>
      <c r="G137" s="1" t="s">
        <v>1081</v>
      </c>
      <c r="H137" s="10" t="str">
        <f t="shared" si="12"/>
        <v>10</v>
      </c>
      <c r="I137" s="3" t="str">
        <f t="shared" si="13"/>
        <v>Dec</v>
      </c>
      <c r="J137" s="4" t="str">
        <f t="shared" si="10"/>
        <v>10-Dec-2021</v>
      </c>
      <c r="K137" s="4">
        <f>VALUE(TransactionData[[#This Row],[Order Date]])</f>
        <v>44540</v>
      </c>
      <c r="L137" s="1" t="s">
        <v>584</v>
      </c>
      <c r="M137" s="1" t="s">
        <v>40</v>
      </c>
      <c r="N137" s="1" t="s">
        <v>41</v>
      </c>
      <c r="O137" s="3" t="str">
        <f>SUBSTITUTE(VLOOKUP(TransactionData[[#This Row],[ship_state]],'Reference Table'!E:H,4,0),",","")</f>
        <v>Western</v>
      </c>
      <c r="P137" s="1" t="s">
        <v>25</v>
      </c>
      <c r="Q137" s="3">
        <v>1</v>
      </c>
      <c r="R137" s="1" t="s">
        <v>17</v>
      </c>
      <c r="S137" s="17">
        <v>84.96</v>
      </c>
      <c r="T137" s="1" t="s">
        <v>36</v>
      </c>
      <c r="U137" s="1" t="s">
        <v>19</v>
      </c>
    </row>
    <row r="138" spans="1:21" ht="19.2" x14ac:dyDescent="0.5">
      <c r="A138" s="1" t="s">
        <v>585</v>
      </c>
      <c r="B138" s="3" t="str">
        <f t="shared" si="11"/>
        <v>171</v>
      </c>
      <c r="C138" s="3" t="str">
        <f>VLOOKUP(B138,'Reference Table'!A:B,2,0)</f>
        <v>A</v>
      </c>
      <c r="D138" s="1" t="s">
        <v>892</v>
      </c>
      <c r="E138" s="1" t="s">
        <v>1080</v>
      </c>
      <c r="F138" s="3">
        <v>2021</v>
      </c>
      <c r="G138" s="1" t="s">
        <v>932</v>
      </c>
      <c r="H138" s="10" t="str">
        <f t="shared" si="12"/>
        <v>10</v>
      </c>
      <c r="I138" s="3" t="str">
        <f t="shared" si="13"/>
        <v>Dec</v>
      </c>
      <c r="J138" s="4" t="str">
        <f t="shared" si="10"/>
        <v>10-Dec-2021</v>
      </c>
      <c r="K138" s="4">
        <f>VALUE(TransactionData[[#This Row],[Order Date]])</f>
        <v>44540</v>
      </c>
      <c r="L138" s="1" t="s">
        <v>587</v>
      </c>
      <c r="M138" s="1" t="s">
        <v>97</v>
      </c>
      <c r="N138" s="1" t="s">
        <v>41</v>
      </c>
      <c r="O138" s="3" t="str">
        <f>SUBSTITUTE(VLOOKUP(TransactionData[[#This Row],[ship_state]],'Reference Table'!E:H,4,0),",","")</f>
        <v>Western</v>
      </c>
      <c r="P138" s="1" t="s">
        <v>25</v>
      </c>
      <c r="Q138" s="3">
        <v>4</v>
      </c>
      <c r="R138" s="1" t="s">
        <v>588</v>
      </c>
      <c r="S138" s="17">
        <v>84.96</v>
      </c>
      <c r="T138" s="1" t="s">
        <v>18</v>
      </c>
      <c r="U138" s="1" t="s">
        <v>19</v>
      </c>
    </row>
    <row r="139" spans="1:21" ht="19.2" x14ac:dyDescent="0.5">
      <c r="A139" s="1" t="s">
        <v>589</v>
      </c>
      <c r="B139" s="3" t="str">
        <f t="shared" si="11"/>
        <v>408</v>
      </c>
      <c r="C139" s="3" t="str">
        <f>VLOOKUP(B139,'Reference Table'!A:B,2,0)</f>
        <v>Q</v>
      </c>
      <c r="D139" s="1" t="s">
        <v>848</v>
      </c>
      <c r="E139" s="1" t="s">
        <v>1082</v>
      </c>
      <c r="F139" s="3">
        <v>2022</v>
      </c>
      <c r="G139" s="1" t="s">
        <v>1083</v>
      </c>
      <c r="H139" s="10" t="str">
        <f t="shared" si="12"/>
        <v>2</v>
      </c>
      <c r="I139" s="3" t="str">
        <f t="shared" si="13"/>
        <v>Jan</v>
      </c>
      <c r="J139" s="4" t="str">
        <f t="shared" si="10"/>
        <v>2-Jan-2022</v>
      </c>
      <c r="K139" s="4">
        <f>VALUE(TransactionData[[#This Row],[Order Date]])</f>
        <v>44563</v>
      </c>
      <c r="L139" s="1" t="s">
        <v>591</v>
      </c>
      <c r="M139" s="1" t="s">
        <v>484</v>
      </c>
      <c r="N139" s="1" t="s">
        <v>34</v>
      </c>
      <c r="O139" s="3" t="str">
        <f>SUBSTITUTE(VLOOKUP(TransactionData[[#This Row],[ship_state]],'Reference Table'!E:H,4,0),",","")</f>
        <v>Southern</v>
      </c>
      <c r="P139" s="1" t="s">
        <v>204</v>
      </c>
      <c r="Q139" s="3">
        <v>1</v>
      </c>
      <c r="R139" s="1" t="s">
        <v>17</v>
      </c>
      <c r="S139" s="17">
        <v>84.96</v>
      </c>
      <c r="T139" s="1" t="s">
        <v>18</v>
      </c>
      <c r="U139" s="1" t="s">
        <v>19</v>
      </c>
    </row>
    <row r="140" spans="1:21" ht="19.2" x14ac:dyDescent="0.5">
      <c r="A140" s="1" t="s">
        <v>592</v>
      </c>
      <c r="B140" s="3" t="str">
        <f t="shared" si="11"/>
        <v>408</v>
      </c>
      <c r="C140" s="3" t="str">
        <f>VLOOKUP(B140,'Reference Table'!A:B,2,0)</f>
        <v>Q</v>
      </c>
      <c r="D140" s="1" t="s">
        <v>851</v>
      </c>
      <c r="E140" s="1" t="s">
        <v>1084</v>
      </c>
      <c r="F140" s="3">
        <v>2021</v>
      </c>
      <c r="G140" s="1" t="s">
        <v>1085</v>
      </c>
      <c r="H140" s="10" t="str">
        <f t="shared" si="12"/>
        <v>30</v>
      </c>
      <c r="I140" s="3" t="str">
        <f t="shared" si="13"/>
        <v>Nov</v>
      </c>
      <c r="J140" s="4" t="str">
        <f t="shared" si="10"/>
        <v>30-Nov-2021</v>
      </c>
      <c r="K140" s="4">
        <f>VALUE(TransactionData[[#This Row],[Order Date]])</f>
        <v>44530</v>
      </c>
      <c r="L140" s="1" t="s">
        <v>594</v>
      </c>
      <c r="M140" s="1" t="s">
        <v>68</v>
      </c>
      <c r="N140" s="1" t="s">
        <v>69</v>
      </c>
      <c r="O140" s="3" t="str">
        <f>SUBSTITUTE(VLOOKUP(TransactionData[[#This Row],[ship_state]],'Reference Table'!E:H,4,0),",","")</f>
        <v>Southern</v>
      </c>
      <c r="P140" s="1" t="s">
        <v>415</v>
      </c>
      <c r="Q140" s="3">
        <v>1</v>
      </c>
      <c r="R140" s="1" t="s">
        <v>17</v>
      </c>
      <c r="S140" s="17">
        <v>84.96</v>
      </c>
      <c r="T140" s="1" t="s">
        <v>18</v>
      </c>
      <c r="U140" s="1" t="s">
        <v>19</v>
      </c>
    </row>
    <row r="141" spans="1:21" ht="19.2" x14ac:dyDescent="0.5">
      <c r="A141" s="1" t="s">
        <v>595</v>
      </c>
      <c r="B141" s="3" t="str">
        <f t="shared" si="11"/>
        <v>405</v>
      </c>
      <c r="C141" s="3" t="str">
        <f>VLOOKUP(B141,'Reference Table'!A:B,2,0)</f>
        <v>N</v>
      </c>
      <c r="D141" s="1" t="s">
        <v>868</v>
      </c>
      <c r="E141" s="1" t="s">
        <v>1068</v>
      </c>
      <c r="F141" s="3">
        <v>2021</v>
      </c>
      <c r="G141" s="1" t="s">
        <v>1086</v>
      </c>
      <c r="H141" s="10" t="str">
        <f t="shared" si="12"/>
        <v>4</v>
      </c>
      <c r="I141" s="3" t="str">
        <f t="shared" si="13"/>
        <v>Dec</v>
      </c>
      <c r="J141" s="4" t="str">
        <f t="shared" si="10"/>
        <v>4-Dec-2021</v>
      </c>
      <c r="K141" s="4">
        <f>VALUE(TransactionData[[#This Row],[Order Date]])</f>
        <v>44534</v>
      </c>
      <c r="L141" s="1" t="s">
        <v>510</v>
      </c>
      <c r="M141" s="1" t="s">
        <v>489</v>
      </c>
      <c r="N141" s="1" t="s">
        <v>49</v>
      </c>
      <c r="O141" s="3" t="str">
        <f>SUBSTITUTE(VLOOKUP(TransactionData[[#This Row],[ship_state]],'Reference Table'!E:H,4,0),",","")</f>
        <v>Eastern</v>
      </c>
      <c r="P141" s="1" t="s">
        <v>394</v>
      </c>
      <c r="Q141" s="3">
        <v>1</v>
      </c>
      <c r="R141" s="1" t="s">
        <v>218</v>
      </c>
      <c r="S141" s="17">
        <v>47.2</v>
      </c>
      <c r="T141" s="1" t="s">
        <v>18</v>
      </c>
      <c r="U141" s="1" t="s">
        <v>19</v>
      </c>
    </row>
    <row r="142" spans="1:21" ht="19.2" x14ac:dyDescent="0.5">
      <c r="A142" s="1" t="s">
        <v>597</v>
      </c>
      <c r="B142" s="3" t="str">
        <f t="shared" si="11"/>
        <v>406</v>
      </c>
      <c r="C142" s="3" t="str">
        <f>VLOOKUP(B142,'Reference Table'!A:B,2,0)</f>
        <v>O</v>
      </c>
      <c r="D142" s="1" t="s">
        <v>892</v>
      </c>
      <c r="E142" s="1" t="s">
        <v>1087</v>
      </c>
      <c r="F142" s="3">
        <v>2021</v>
      </c>
      <c r="G142" s="1" t="s">
        <v>1020</v>
      </c>
      <c r="H142" s="10" t="str">
        <f t="shared" si="12"/>
        <v>31</v>
      </c>
      <c r="I142" s="3" t="str">
        <f t="shared" si="13"/>
        <v>Dec</v>
      </c>
      <c r="J142" s="4" t="str">
        <f t="shared" si="10"/>
        <v>31-Dec-2021</v>
      </c>
      <c r="K142" s="4">
        <f>VALUE(TransactionData[[#This Row],[Order Date]])</f>
        <v>44561</v>
      </c>
      <c r="L142" s="1" t="s">
        <v>599</v>
      </c>
      <c r="M142" s="1" t="s">
        <v>107</v>
      </c>
      <c r="N142" s="1" t="s">
        <v>49</v>
      </c>
      <c r="O142" s="3" t="str">
        <f>SUBSTITUTE(VLOOKUP(TransactionData[[#This Row],[ship_state]],'Reference Table'!E:H,4,0),",","")</f>
        <v>Eastern</v>
      </c>
      <c r="P142" s="1" t="s">
        <v>263</v>
      </c>
      <c r="Q142" s="3">
        <v>1</v>
      </c>
      <c r="R142" s="1" t="s">
        <v>64</v>
      </c>
      <c r="S142" s="17">
        <v>47.2</v>
      </c>
      <c r="T142" s="1" t="s">
        <v>18</v>
      </c>
      <c r="U142" s="1" t="s">
        <v>19</v>
      </c>
    </row>
    <row r="143" spans="1:21" ht="19.2" x14ac:dyDescent="0.5">
      <c r="A143" s="1" t="s">
        <v>600</v>
      </c>
      <c r="B143" s="3" t="str">
        <f t="shared" si="11"/>
        <v>403</v>
      </c>
      <c r="C143" s="3" t="str">
        <f>VLOOKUP(B143,'Reference Table'!A:B,2,0)</f>
        <v>L</v>
      </c>
      <c r="D143" s="1" t="s">
        <v>848</v>
      </c>
      <c r="E143" s="1" t="s">
        <v>1029</v>
      </c>
      <c r="F143" s="3">
        <v>2022</v>
      </c>
      <c r="G143" s="1" t="s">
        <v>1043</v>
      </c>
      <c r="H143" s="10" t="str">
        <f t="shared" si="12"/>
        <v>30</v>
      </c>
      <c r="I143" s="3" t="str">
        <f t="shared" si="13"/>
        <v>Jan</v>
      </c>
      <c r="J143" s="4" t="str">
        <f t="shared" si="10"/>
        <v>30-Jan-2022</v>
      </c>
      <c r="K143" s="4">
        <f>VALUE(TransactionData[[#This Row],[Order Date]])</f>
        <v>44591</v>
      </c>
      <c r="L143" s="1" t="s">
        <v>602</v>
      </c>
      <c r="M143" s="1" t="s">
        <v>603</v>
      </c>
      <c r="N143" s="1" t="s">
        <v>223</v>
      </c>
      <c r="O143" s="3" t="str">
        <f>SUBSTITUTE(VLOOKUP(TransactionData[[#This Row],[ship_state]],'Reference Table'!E:H,4,0),",","")</f>
        <v>Western</v>
      </c>
      <c r="P143" s="1" t="s">
        <v>604</v>
      </c>
      <c r="Q143" s="3">
        <v>1</v>
      </c>
      <c r="R143" s="1" t="s">
        <v>317</v>
      </c>
      <c r="S143" s="17">
        <v>84.96</v>
      </c>
      <c r="T143" s="1" t="s">
        <v>18</v>
      </c>
      <c r="U143" s="1" t="s">
        <v>19</v>
      </c>
    </row>
    <row r="144" spans="1:21" ht="19.2" x14ac:dyDescent="0.5">
      <c r="A144" s="1" t="s">
        <v>605</v>
      </c>
      <c r="B144" s="3" t="str">
        <f t="shared" si="11"/>
        <v>402</v>
      </c>
      <c r="C144" s="3" t="str">
        <f>VLOOKUP(B144,'Reference Table'!A:B,2,0)</f>
        <v>K</v>
      </c>
      <c r="D144" s="1" t="s">
        <v>856</v>
      </c>
      <c r="E144" s="1" t="s">
        <v>1070</v>
      </c>
      <c r="F144" s="3">
        <v>2021</v>
      </c>
      <c r="G144" s="1" t="s">
        <v>1088</v>
      </c>
      <c r="H144" s="10" t="str">
        <f t="shared" si="12"/>
        <v>29</v>
      </c>
      <c r="I144" s="3" t="str">
        <f t="shared" si="13"/>
        <v>Dec</v>
      </c>
      <c r="J144" s="4" t="str">
        <f t="shared" si="10"/>
        <v>29-Dec-2021</v>
      </c>
      <c r="K144" s="4">
        <f>VALUE(TransactionData[[#This Row],[Order Date]])</f>
        <v>44559</v>
      </c>
      <c r="L144" s="1" t="s">
        <v>607</v>
      </c>
      <c r="M144" s="1" t="s">
        <v>331</v>
      </c>
      <c r="N144" s="1" t="s">
        <v>1133</v>
      </c>
      <c r="O144" s="3" t="s">
        <v>762</v>
      </c>
      <c r="P144" s="1" t="s">
        <v>25</v>
      </c>
      <c r="Q144" s="3">
        <v>1</v>
      </c>
      <c r="R144" s="1" t="s">
        <v>17</v>
      </c>
      <c r="S144" s="17">
        <v>84.96</v>
      </c>
      <c r="T144" s="1" t="s">
        <v>36</v>
      </c>
      <c r="U144" s="1" t="s">
        <v>19</v>
      </c>
    </row>
    <row r="145" spans="1:21" ht="19.2" x14ac:dyDescent="0.5">
      <c r="A145" s="1" t="s">
        <v>609</v>
      </c>
      <c r="B145" s="3" t="str">
        <f t="shared" si="11"/>
        <v>171</v>
      </c>
      <c r="C145" s="3" t="str">
        <f>VLOOKUP(B145,'Reference Table'!A:B,2,0)</f>
        <v>A</v>
      </c>
      <c r="D145" s="1" t="s">
        <v>848</v>
      </c>
      <c r="E145" s="1" t="s">
        <v>1089</v>
      </c>
      <c r="F145" s="3">
        <v>2022</v>
      </c>
      <c r="G145" s="1" t="s">
        <v>1090</v>
      </c>
      <c r="H145" s="10" t="str">
        <f t="shared" si="12"/>
        <v>16</v>
      </c>
      <c r="I145" s="3" t="str">
        <f t="shared" si="13"/>
        <v>Jan</v>
      </c>
      <c r="J145" s="4" t="str">
        <f t="shared" si="10"/>
        <v>16-Jan-2022</v>
      </c>
      <c r="K145" s="4">
        <f>VALUE(TransactionData[[#This Row],[Order Date]])</f>
        <v>44577</v>
      </c>
      <c r="L145" s="1" t="s">
        <v>611</v>
      </c>
      <c r="M145" s="1" t="s">
        <v>107</v>
      </c>
      <c r="N145" s="1" t="s">
        <v>49</v>
      </c>
      <c r="O145" s="3" t="str">
        <f>SUBSTITUTE(VLOOKUP(TransactionData[[#This Row],[ship_state]],'Reference Table'!E:H,4,0),",","")</f>
        <v>Eastern</v>
      </c>
      <c r="P145" s="1" t="s">
        <v>568</v>
      </c>
      <c r="Q145" s="3">
        <v>1</v>
      </c>
      <c r="R145" s="1" t="s">
        <v>480</v>
      </c>
      <c r="S145" s="17">
        <v>47.2</v>
      </c>
      <c r="T145" s="1" t="s">
        <v>18</v>
      </c>
      <c r="U145" s="1" t="s">
        <v>19</v>
      </c>
    </row>
    <row r="146" spans="1:21" ht="19.2" x14ac:dyDescent="0.5">
      <c r="A146" s="1" t="s">
        <v>612</v>
      </c>
      <c r="B146" s="3" t="str">
        <f t="shared" si="11"/>
        <v>171</v>
      </c>
      <c r="C146" s="3" t="str">
        <f>VLOOKUP(B146,'Reference Table'!A:B,2,0)</f>
        <v>A</v>
      </c>
      <c r="D146" s="1" t="s">
        <v>856</v>
      </c>
      <c r="E146" s="1" t="s">
        <v>1091</v>
      </c>
      <c r="F146" s="3">
        <v>2022</v>
      </c>
      <c r="G146" s="1" t="s">
        <v>1092</v>
      </c>
      <c r="H146" s="10" t="str">
        <f t="shared" si="12"/>
        <v>23</v>
      </c>
      <c r="I146" s="3" t="str">
        <f t="shared" si="13"/>
        <v>Feb</v>
      </c>
      <c r="J146" s="4" t="str">
        <f t="shared" si="10"/>
        <v>23-Feb-2022</v>
      </c>
      <c r="K146" s="4">
        <f>VALUE(TransactionData[[#This Row],[Order Date]])</f>
        <v>44615</v>
      </c>
      <c r="L146" s="1" t="s">
        <v>614</v>
      </c>
      <c r="M146" s="1" t="s">
        <v>615</v>
      </c>
      <c r="N146" s="1" t="s">
        <v>56</v>
      </c>
      <c r="O146" s="3" t="str">
        <f>SUBSTITUTE(VLOOKUP(TransactionData[[#This Row],[ship_state]],'Reference Table'!E:H,4,0),",","")</f>
        <v>Northern</v>
      </c>
      <c r="P146" s="1" t="s">
        <v>204</v>
      </c>
      <c r="Q146" s="3">
        <v>1</v>
      </c>
      <c r="R146" s="1" t="s">
        <v>17</v>
      </c>
      <c r="S146" s="17">
        <v>84.96</v>
      </c>
      <c r="T146" s="1" t="s">
        <v>36</v>
      </c>
      <c r="U146" s="1" t="s">
        <v>19</v>
      </c>
    </row>
    <row r="147" spans="1:21" ht="19.2" x14ac:dyDescent="0.5">
      <c r="A147" s="1" t="s">
        <v>616</v>
      </c>
      <c r="B147" s="3" t="str">
        <f t="shared" si="11"/>
        <v>404</v>
      </c>
      <c r="C147" s="3" t="str">
        <f>VLOOKUP(B147,'Reference Table'!A:B,2,0)</f>
        <v>M</v>
      </c>
      <c r="D147" s="1" t="s">
        <v>856</v>
      </c>
      <c r="E147" s="1" t="s">
        <v>1093</v>
      </c>
      <c r="F147" s="3">
        <v>2022</v>
      </c>
      <c r="G147" s="1" t="s">
        <v>1094</v>
      </c>
      <c r="H147" s="10" t="str">
        <f t="shared" si="12"/>
        <v>9</v>
      </c>
      <c r="I147" s="3" t="str">
        <f t="shared" si="13"/>
        <v>Feb</v>
      </c>
      <c r="J147" s="4" t="str">
        <f t="shared" si="10"/>
        <v>9-Feb-2022</v>
      </c>
      <c r="K147" s="4">
        <f>VALUE(TransactionData[[#This Row],[Order Date]])</f>
        <v>44601</v>
      </c>
      <c r="L147" s="1" t="s">
        <v>618</v>
      </c>
      <c r="M147" s="1" t="s">
        <v>40</v>
      </c>
      <c r="N147" s="1" t="s">
        <v>41</v>
      </c>
      <c r="O147" s="3" t="str">
        <f>SUBSTITUTE(VLOOKUP(TransactionData[[#This Row],[ship_state]],'Reference Table'!E:H,4,0),",","")</f>
        <v>Western</v>
      </c>
      <c r="P147" s="1" t="s">
        <v>604</v>
      </c>
      <c r="Q147" s="3">
        <v>1</v>
      </c>
      <c r="R147" s="1" t="s">
        <v>317</v>
      </c>
      <c r="S147" s="17">
        <v>84.96</v>
      </c>
      <c r="T147" s="1" t="s">
        <v>18</v>
      </c>
      <c r="U147" s="1" t="s">
        <v>19</v>
      </c>
    </row>
    <row r="148" spans="1:21" ht="19.2" x14ac:dyDescent="0.5">
      <c r="A148" s="1" t="s">
        <v>619</v>
      </c>
      <c r="B148" s="3" t="str">
        <f t="shared" si="11"/>
        <v>408</v>
      </c>
      <c r="C148" s="3" t="str">
        <f>VLOOKUP(B148,'Reference Table'!A:B,2,0)</f>
        <v>Q</v>
      </c>
      <c r="D148" s="1" t="s">
        <v>861</v>
      </c>
      <c r="E148" s="1" t="s">
        <v>1095</v>
      </c>
      <c r="F148" s="3">
        <v>2022</v>
      </c>
      <c r="G148" s="1" t="s">
        <v>1096</v>
      </c>
      <c r="H148" s="10" t="str">
        <f t="shared" si="12"/>
        <v>13</v>
      </c>
      <c r="I148" s="3" t="str">
        <f t="shared" si="13"/>
        <v>Jan</v>
      </c>
      <c r="J148" s="4" t="str">
        <f t="shared" si="10"/>
        <v>13-Jan-2022</v>
      </c>
      <c r="K148" s="4">
        <f>VALUE(TransactionData[[#This Row],[Order Date]])</f>
        <v>44574</v>
      </c>
      <c r="L148" s="1" t="s">
        <v>621</v>
      </c>
      <c r="M148" s="1" t="s">
        <v>622</v>
      </c>
      <c r="N148" s="1" t="s">
        <v>56</v>
      </c>
      <c r="O148" s="3" t="str">
        <f>SUBSTITUTE(VLOOKUP(TransactionData[[#This Row],[ship_state]],'Reference Table'!E:H,4,0),",","")</f>
        <v>Northern</v>
      </c>
      <c r="P148" s="1" t="s">
        <v>118</v>
      </c>
      <c r="Q148" s="3">
        <v>1</v>
      </c>
      <c r="R148" s="1" t="s">
        <v>17</v>
      </c>
      <c r="S148" s="17">
        <v>84.96</v>
      </c>
      <c r="T148" s="1" t="s">
        <v>18</v>
      </c>
      <c r="U148" s="1" t="s">
        <v>19</v>
      </c>
    </row>
    <row r="149" spans="1:21" ht="19.2" x14ac:dyDescent="0.5">
      <c r="A149" s="1" t="s">
        <v>623</v>
      </c>
      <c r="B149" s="3" t="str">
        <f t="shared" si="11"/>
        <v>405</v>
      </c>
      <c r="C149" s="3" t="str">
        <f>VLOOKUP(B149,'Reference Table'!A:B,2,0)</f>
        <v>N</v>
      </c>
      <c r="D149" s="1" t="s">
        <v>871</v>
      </c>
      <c r="E149" s="1" t="s">
        <v>1097</v>
      </c>
      <c r="F149" s="3">
        <v>2021</v>
      </c>
      <c r="G149" s="1" t="s">
        <v>1098</v>
      </c>
      <c r="H149" s="10" t="str">
        <f t="shared" si="12"/>
        <v>20</v>
      </c>
      <c r="I149" s="3" t="str">
        <f t="shared" si="13"/>
        <v>Dec</v>
      </c>
      <c r="J149" s="4" t="str">
        <f t="shared" si="10"/>
        <v>20-Dec-2021</v>
      </c>
      <c r="K149" s="4">
        <f>VALUE(TransactionData[[#This Row],[Order Date]])</f>
        <v>44550</v>
      </c>
      <c r="L149" s="1" t="s">
        <v>625</v>
      </c>
      <c r="M149" s="1" t="s">
        <v>626</v>
      </c>
      <c r="N149" s="1" t="s">
        <v>49</v>
      </c>
      <c r="O149" s="3" t="str">
        <f>SUBSTITUTE(VLOOKUP(TransactionData[[#This Row],[ship_state]],'Reference Table'!E:H,4,0),",","")</f>
        <v>Eastern</v>
      </c>
      <c r="P149" s="1" t="s">
        <v>568</v>
      </c>
      <c r="Q149" s="3">
        <v>1</v>
      </c>
      <c r="R149" s="1" t="s">
        <v>480</v>
      </c>
      <c r="S149" s="17">
        <v>60.18</v>
      </c>
      <c r="T149" s="1" t="s">
        <v>18</v>
      </c>
      <c r="U149" s="1" t="s">
        <v>19</v>
      </c>
    </row>
    <row r="150" spans="1:21" ht="19.2" x14ac:dyDescent="0.5">
      <c r="A150" s="1" t="s">
        <v>627</v>
      </c>
      <c r="B150" s="3" t="str">
        <f t="shared" si="11"/>
        <v>407</v>
      </c>
      <c r="C150" s="3" t="str">
        <f>VLOOKUP(B150,'Reference Table'!A:B,2,0)</f>
        <v>P</v>
      </c>
      <c r="D150" s="1" t="s">
        <v>848</v>
      </c>
      <c r="E150" s="1" t="s">
        <v>1099</v>
      </c>
      <c r="F150" s="3">
        <v>2022</v>
      </c>
      <c r="G150" s="1" t="s">
        <v>1100</v>
      </c>
      <c r="H150" s="10" t="str">
        <f t="shared" si="12"/>
        <v>9</v>
      </c>
      <c r="I150" s="3" t="str">
        <f t="shared" si="13"/>
        <v>Jan</v>
      </c>
      <c r="J150" s="4" t="str">
        <f t="shared" si="10"/>
        <v>9-Jan-2022</v>
      </c>
      <c r="K150" s="4">
        <f>VALUE(TransactionData[[#This Row],[Order Date]])</f>
        <v>44570</v>
      </c>
      <c r="L150" s="1" t="s">
        <v>532</v>
      </c>
      <c r="M150" s="1" t="s">
        <v>533</v>
      </c>
      <c r="N150" s="1" t="s">
        <v>92</v>
      </c>
      <c r="O150" s="3" t="str">
        <f>SUBSTITUTE(VLOOKUP(TransactionData[[#This Row],[ship_state]],'Reference Table'!E:H,4,0),",","")</f>
        <v>Southern</v>
      </c>
      <c r="P150" s="1" t="s">
        <v>388</v>
      </c>
      <c r="Q150" s="3">
        <v>1</v>
      </c>
      <c r="R150" s="1" t="s">
        <v>64</v>
      </c>
      <c r="S150" s="17">
        <v>84.96</v>
      </c>
      <c r="T150" s="1" t="s">
        <v>18</v>
      </c>
      <c r="U150" s="1" t="s">
        <v>19</v>
      </c>
    </row>
    <row r="151" spans="1:21" ht="19.2" x14ac:dyDescent="0.5">
      <c r="A151" s="1" t="s">
        <v>629</v>
      </c>
      <c r="B151" s="3" t="str">
        <f t="shared" si="11"/>
        <v>402</v>
      </c>
      <c r="C151" s="3" t="str">
        <f>VLOOKUP(B151,'Reference Table'!A:B,2,0)</f>
        <v>K</v>
      </c>
      <c r="D151" s="1" t="s">
        <v>861</v>
      </c>
      <c r="E151" s="1" t="s">
        <v>1044</v>
      </c>
      <c r="F151" s="3">
        <v>2021</v>
      </c>
      <c r="G151" s="1" t="s">
        <v>1101</v>
      </c>
      <c r="H151" s="10" t="str">
        <f t="shared" si="12"/>
        <v>9</v>
      </c>
      <c r="I151" s="3" t="str">
        <f t="shared" si="13"/>
        <v>Dec</v>
      </c>
      <c r="J151" s="4" t="str">
        <f t="shared" si="10"/>
        <v>9-Dec-2021</v>
      </c>
      <c r="K151" s="4">
        <f>VALUE(TransactionData[[#This Row],[Order Date]])</f>
        <v>44539</v>
      </c>
      <c r="L151" s="1" t="s">
        <v>631</v>
      </c>
      <c r="M151" s="1" t="s">
        <v>632</v>
      </c>
      <c r="N151" s="1" t="s">
        <v>92</v>
      </c>
      <c r="O151" s="3" t="str">
        <f>SUBSTITUTE(VLOOKUP(TransactionData[[#This Row],[ship_state]],'Reference Table'!E:H,4,0),",","")</f>
        <v>Southern</v>
      </c>
      <c r="P151" s="1" t="s">
        <v>25</v>
      </c>
      <c r="Q151" s="3">
        <v>1</v>
      </c>
      <c r="R151" s="1" t="s">
        <v>17</v>
      </c>
      <c r="S151" s="17">
        <v>84.96</v>
      </c>
      <c r="T151" s="1" t="s">
        <v>36</v>
      </c>
      <c r="U151" s="1" t="s">
        <v>19</v>
      </c>
    </row>
    <row r="152" spans="1:21" ht="19.2" x14ac:dyDescent="0.5">
      <c r="A152" s="1" t="s">
        <v>633</v>
      </c>
      <c r="B152" s="3" t="str">
        <f t="shared" si="11"/>
        <v>405</v>
      </c>
      <c r="C152" s="3" t="str">
        <f>VLOOKUP(B152,'Reference Table'!A:B,2,0)</f>
        <v>N</v>
      </c>
      <c r="D152" s="1" t="s">
        <v>848</v>
      </c>
      <c r="E152" s="1" t="s">
        <v>1102</v>
      </c>
      <c r="F152" s="3">
        <v>2021</v>
      </c>
      <c r="G152" s="1" t="s">
        <v>1103</v>
      </c>
      <c r="H152" s="10" t="str">
        <f t="shared" si="12"/>
        <v>19</v>
      </c>
      <c r="I152" s="3" t="str">
        <f t="shared" si="13"/>
        <v>Dec</v>
      </c>
      <c r="J152" s="4" t="str">
        <f t="shared" si="10"/>
        <v>19-Dec-2021</v>
      </c>
      <c r="K152" s="4">
        <f>VALUE(TransactionData[[#This Row],[Order Date]])</f>
        <v>44549</v>
      </c>
      <c r="L152" s="1" t="s">
        <v>635</v>
      </c>
      <c r="M152" s="1" t="s">
        <v>68</v>
      </c>
      <c r="N152" s="1" t="s">
        <v>69</v>
      </c>
      <c r="O152" s="3" t="str">
        <f>SUBSTITUTE(VLOOKUP(TransactionData[[#This Row],[ship_state]],'Reference Table'!E:H,4,0),",","")</f>
        <v>Southern</v>
      </c>
      <c r="P152" s="1" t="s">
        <v>25</v>
      </c>
      <c r="Q152" s="3">
        <v>1</v>
      </c>
      <c r="R152" s="1" t="s">
        <v>18</v>
      </c>
      <c r="S152" s="17">
        <v>84.96</v>
      </c>
      <c r="T152" s="1" t="s">
        <v>18</v>
      </c>
      <c r="U152" s="1" t="s">
        <v>58</v>
      </c>
    </row>
    <row r="153" spans="1:21" ht="19.2" x14ac:dyDescent="0.5">
      <c r="A153" s="1" t="s">
        <v>636</v>
      </c>
      <c r="B153" s="3" t="str">
        <f t="shared" si="11"/>
        <v>171</v>
      </c>
      <c r="C153" s="3" t="str">
        <f>VLOOKUP(B153,'Reference Table'!A:B,2,0)</f>
        <v>A</v>
      </c>
      <c r="D153" s="1" t="s">
        <v>871</v>
      </c>
      <c r="E153" s="1" t="s">
        <v>1104</v>
      </c>
      <c r="F153" s="3">
        <v>2022</v>
      </c>
      <c r="G153" s="1" t="s">
        <v>987</v>
      </c>
      <c r="H153" s="10" t="str">
        <f t="shared" si="12"/>
        <v>21</v>
      </c>
      <c r="I153" s="3" t="str">
        <f t="shared" si="13"/>
        <v>Feb</v>
      </c>
      <c r="J153" s="4" t="str">
        <f t="shared" si="10"/>
        <v>21-Feb-2022</v>
      </c>
      <c r="K153" s="4">
        <f>VALUE(TransactionData[[#This Row],[Order Date]])</f>
        <v>44613</v>
      </c>
      <c r="L153" s="1" t="s">
        <v>638</v>
      </c>
      <c r="M153" s="1" t="s">
        <v>639</v>
      </c>
      <c r="N153" s="1" t="s">
        <v>56</v>
      </c>
      <c r="O153" s="3" t="str">
        <f>SUBSTITUTE(VLOOKUP(TransactionData[[#This Row],[ship_state]],'Reference Table'!E:H,4,0),",","")</f>
        <v>Northern</v>
      </c>
      <c r="P153" s="1" t="s">
        <v>542</v>
      </c>
      <c r="Q153" s="3">
        <v>1</v>
      </c>
      <c r="R153" s="1" t="s">
        <v>317</v>
      </c>
      <c r="S153" s="17">
        <v>60.18</v>
      </c>
      <c r="T153" s="1" t="s">
        <v>18</v>
      </c>
      <c r="U153" s="1" t="s">
        <v>19</v>
      </c>
    </row>
    <row r="154" spans="1:21" ht="19.2" x14ac:dyDescent="0.5">
      <c r="A154" s="1" t="s">
        <v>640</v>
      </c>
      <c r="B154" s="3" t="str">
        <f t="shared" si="11"/>
        <v>404</v>
      </c>
      <c r="C154" s="3" t="str">
        <f>VLOOKUP(B154,'Reference Table'!A:B,2,0)</f>
        <v>M</v>
      </c>
      <c r="D154" s="1" t="s">
        <v>856</v>
      </c>
      <c r="E154" s="1" t="s">
        <v>1105</v>
      </c>
      <c r="F154" s="3">
        <v>2021</v>
      </c>
      <c r="G154" s="1" t="s">
        <v>1106</v>
      </c>
      <c r="H154" s="10" t="str">
        <f t="shared" si="12"/>
        <v>15</v>
      </c>
      <c r="I154" s="3" t="str">
        <f t="shared" si="13"/>
        <v>Dec</v>
      </c>
      <c r="J154" s="4" t="str">
        <f t="shared" si="10"/>
        <v>15-Dec-2021</v>
      </c>
      <c r="K154" s="4">
        <f>VALUE(TransactionData[[#This Row],[Order Date]])</f>
        <v>44545</v>
      </c>
      <c r="L154" s="1" t="s">
        <v>642</v>
      </c>
      <c r="M154" s="1" t="s">
        <v>68</v>
      </c>
      <c r="N154" s="1" t="s">
        <v>69</v>
      </c>
      <c r="O154" s="3" t="str">
        <f>SUBSTITUTE(VLOOKUP(TransactionData[[#This Row],[ship_state]],'Reference Table'!E:H,4,0),",","")</f>
        <v>Southern</v>
      </c>
      <c r="P154" s="1" t="s">
        <v>643</v>
      </c>
      <c r="Q154" s="3">
        <v>1</v>
      </c>
      <c r="R154" s="1" t="s">
        <v>218</v>
      </c>
      <c r="S154" s="17">
        <v>84.96</v>
      </c>
      <c r="T154" s="1" t="s">
        <v>18</v>
      </c>
      <c r="U154" s="1" t="s">
        <v>19</v>
      </c>
    </row>
    <row r="155" spans="1:21" ht="19.2" x14ac:dyDescent="0.5">
      <c r="A155" s="1" t="s">
        <v>644</v>
      </c>
      <c r="B155" s="3" t="str">
        <f t="shared" si="11"/>
        <v>403</v>
      </c>
      <c r="C155" s="3" t="str">
        <f>VLOOKUP(B155,'Reference Table'!A:B,2,0)</f>
        <v>L</v>
      </c>
      <c r="D155" s="1" t="s">
        <v>851</v>
      </c>
      <c r="E155" s="1" t="s">
        <v>1107</v>
      </c>
      <c r="F155" s="3">
        <v>2022</v>
      </c>
      <c r="G155" s="1" t="s">
        <v>1108</v>
      </c>
      <c r="H155" s="10" t="str">
        <f t="shared" si="12"/>
        <v>1</v>
      </c>
      <c r="I155" s="3" t="str">
        <f t="shared" si="13"/>
        <v>Feb</v>
      </c>
      <c r="J155" s="4" t="str">
        <f t="shared" si="10"/>
        <v>1-Feb-2022</v>
      </c>
      <c r="K155" s="4">
        <f>VALUE(TransactionData[[#This Row],[Order Date]])</f>
        <v>44593</v>
      </c>
      <c r="L155" s="1" t="s">
        <v>646</v>
      </c>
      <c r="M155" s="1" t="s">
        <v>366</v>
      </c>
      <c r="N155" s="1" t="s">
        <v>92</v>
      </c>
      <c r="O155" s="3" t="str">
        <f>SUBSTITUTE(VLOOKUP(TransactionData[[#This Row],[ship_state]],'Reference Table'!E:H,4,0),",","")</f>
        <v>Southern</v>
      </c>
      <c r="P155" s="1" t="s">
        <v>204</v>
      </c>
      <c r="Q155" s="3">
        <v>1</v>
      </c>
      <c r="R155" s="1" t="s">
        <v>17</v>
      </c>
      <c r="S155" s="17">
        <v>84.96</v>
      </c>
      <c r="T155" s="1" t="s">
        <v>18</v>
      </c>
      <c r="U155" s="1" t="s">
        <v>19</v>
      </c>
    </row>
    <row r="156" spans="1:21" ht="19.2" x14ac:dyDescent="0.5">
      <c r="A156" s="1" t="s">
        <v>647</v>
      </c>
      <c r="B156" s="3" t="str">
        <f t="shared" si="11"/>
        <v>171</v>
      </c>
      <c r="C156" s="3" t="str">
        <f>VLOOKUP(B156,'Reference Table'!A:B,2,0)</f>
        <v>A</v>
      </c>
      <c r="D156" s="1" t="s">
        <v>848</v>
      </c>
      <c r="E156" s="1" t="s">
        <v>1099</v>
      </c>
      <c r="F156" s="3">
        <v>2022</v>
      </c>
      <c r="G156" s="1" t="s">
        <v>1109</v>
      </c>
      <c r="H156" s="10" t="str">
        <f t="shared" si="12"/>
        <v>9</v>
      </c>
      <c r="I156" s="3" t="str">
        <f t="shared" si="13"/>
        <v>Jan</v>
      </c>
      <c r="J156" s="4" t="str">
        <f t="shared" si="10"/>
        <v>9-Jan-2022</v>
      </c>
      <c r="K156" s="4">
        <f>VALUE(TransactionData[[#This Row],[Order Date]])</f>
        <v>44570</v>
      </c>
      <c r="L156" s="1" t="s">
        <v>649</v>
      </c>
      <c r="M156" s="1" t="s">
        <v>165</v>
      </c>
      <c r="N156" s="1" t="s">
        <v>166</v>
      </c>
      <c r="O156" s="3" t="str">
        <f>SUBSTITUTE(VLOOKUP(TransactionData[[#This Row],[ship_state]],'Reference Table'!E:H,4,0),",","")</f>
        <v>Northern</v>
      </c>
      <c r="P156" s="1" t="s">
        <v>367</v>
      </c>
      <c r="Q156" s="3">
        <v>1</v>
      </c>
      <c r="R156" s="1" t="s">
        <v>17</v>
      </c>
      <c r="S156" s="17">
        <v>84.96</v>
      </c>
      <c r="T156" s="1" t="s">
        <v>18</v>
      </c>
      <c r="U156" s="1" t="s">
        <v>19</v>
      </c>
    </row>
    <row r="157" spans="1:21" ht="19.2" x14ac:dyDescent="0.5">
      <c r="A157" s="1" t="s">
        <v>650</v>
      </c>
      <c r="B157" s="3" t="str">
        <f t="shared" si="11"/>
        <v>408</v>
      </c>
      <c r="C157" s="3" t="str">
        <f>VLOOKUP(B157,'Reference Table'!A:B,2,0)</f>
        <v>Q</v>
      </c>
      <c r="D157" s="1" t="s">
        <v>848</v>
      </c>
      <c r="E157" s="1" t="s">
        <v>1110</v>
      </c>
      <c r="F157" s="3">
        <v>2021</v>
      </c>
      <c r="G157" s="1" t="s">
        <v>1111</v>
      </c>
      <c r="H157" s="10" t="str">
        <f t="shared" si="12"/>
        <v>12</v>
      </c>
      <c r="I157" s="3" t="str">
        <f t="shared" si="13"/>
        <v>Dec</v>
      </c>
      <c r="J157" s="4" t="str">
        <f t="shared" si="10"/>
        <v>12-Dec-2021</v>
      </c>
      <c r="K157" s="4">
        <f>VALUE(TransactionData[[#This Row],[Order Date]])</f>
        <v>44542</v>
      </c>
      <c r="L157" s="1" t="s">
        <v>652</v>
      </c>
      <c r="M157" s="1" t="s">
        <v>14</v>
      </c>
      <c r="N157" s="1" t="s">
        <v>15</v>
      </c>
      <c r="O157" s="3" t="str">
        <f>SUBSTITUTE(VLOOKUP(TransactionData[[#This Row],[ship_state]],'Reference Table'!E:H,4,0),",","")</f>
        <v>Northern</v>
      </c>
      <c r="P157" s="1" t="s">
        <v>25</v>
      </c>
      <c r="Q157" s="3">
        <v>1</v>
      </c>
      <c r="R157" s="1" t="s">
        <v>18</v>
      </c>
      <c r="S157" s="17">
        <v>84.96</v>
      </c>
      <c r="T157" s="1" t="s">
        <v>18</v>
      </c>
      <c r="U157" s="1" t="s">
        <v>19</v>
      </c>
    </row>
    <row r="158" spans="1:21" ht="19.2" x14ac:dyDescent="0.5">
      <c r="A158" s="1" t="s">
        <v>653</v>
      </c>
      <c r="B158" s="3" t="str">
        <f t="shared" si="11"/>
        <v>402</v>
      </c>
      <c r="C158" s="3" t="str">
        <f>VLOOKUP(B158,'Reference Table'!A:B,2,0)</f>
        <v>K</v>
      </c>
      <c r="D158" s="1" t="s">
        <v>848</v>
      </c>
      <c r="E158" s="1" t="s">
        <v>1082</v>
      </c>
      <c r="F158" s="3">
        <v>2022</v>
      </c>
      <c r="G158" s="1" t="s">
        <v>1112</v>
      </c>
      <c r="H158" s="10" t="str">
        <f t="shared" si="12"/>
        <v>2</v>
      </c>
      <c r="I158" s="3" t="str">
        <f t="shared" si="13"/>
        <v>Jan</v>
      </c>
      <c r="J158" s="4" t="str">
        <f t="shared" si="10"/>
        <v>2-Jan-2022</v>
      </c>
      <c r="K158" s="4">
        <f>VALUE(TransactionData[[#This Row],[Order Date]])</f>
        <v>44563</v>
      </c>
      <c r="L158" s="1" t="s">
        <v>655</v>
      </c>
      <c r="M158" s="1" t="s">
        <v>555</v>
      </c>
      <c r="N158" s="1" t="s">
        <v>156</v>
      </c>
      <c r="O158" s="3" t="str">
        <f>SUBSTITUTE(VLOOKUP(TransactionData[[#This Row],[ship_state]],'Reference Table'!E:H,4,0),",","")</f>
        <v>Southern</v>
      </c>
      <c r="P158" s="1" t="s">
        <v>656</v>
      </c>
      <c r="Q158" s="3">
        <v>1</v>
      </c>
      <c r="R158" s="1" t="s">
        <v>480</v>
      </c>
      <c r="S158" s="17">
        <v>84.96</v>
      </c>
      <c r="T158" s="1" t="s">
        <v>18</v>
      </c>
      <c r="U158" s="1" t="s">
        <v>19</v>
      </c>
    </row>
    <row r="159" spans="1:21" ht="19.2" x14ac:dyDescent="0.5">
      <c r="A159" s="1" t="s">
        <v>657</v>
      </c>
      <c r="B159" s="3" t="str">
        <f t="shared" si="11"/>
        <v>407</v>
      </c>
      <c r="C159" s="3" t="str">
        <f>VLOOKUP(B159,'Reference Table'!A:B,2,0)</f>
        <v>P</v>
      </c>
      <c r="D159" s="1" t="s">
        <v>856</v>
      </c>
      <c r="E159" s="1" t="s">
        <v>1048</v>
      </c>
      <c r="F159" s="3">
        <v>2021</v>
      </c>
      <c r="G159" s="1" t="s">
        <v>1113</v>
      </c>
      <c r="H159" s="10" t="str">
        <f t="shared" si="12"/>
        <v>8</v>
      </c>
      <c r="I159" s="3" t="str">
        <f t="shared" si="13"/>
        <v>Dec</v>
      </c>
      <c r="J159" s="4" t="str">
        <f t="shared" si="10"/>
        <v>8-Dec-2021</v>
      </c>
      <c r="K159" s="4">
        <f>VALUE(TransactionData[[#This Row],[Order Date]])</f>
        <v>44538</v>
      </c>
      <c r="L159" s="1" t="s">
        <v>659</v>
      </c>
      <c r="M159" s="1" t="s">
        <v>660</v>
      </c>
      <c r="N159" s="1" t="s">
        <v>223</v>
      </c>
      <c r="O159" s="3" t="str">
        <f>SUBSTITUTE(VLOOKUP(TransactionData[[#This Row],[ship_state]],'Reference Table'!E:H,4,0),",","")</f>
        <v>Western</v>
      </c>
      <c r="P159" s="1" t="s">
        <v>63</v>
      </c>
      <c r="Q159" s="3">
        <v>1</v>
      </c>
      <c r="R159" s="1" t="s">
        <v>64</v>
      </c>
      <c r="S159" s="17">
        <v>84.96</v>
      </c>
      <c r="T159" s="1" t="s">
        <v>36</v>
      </c>
      <c r="U159" s="1" t="s">
        <v>19</v>
      </c>
    </row>
    <row r="160" spans="1:21" ht="19.2" x14ac:dyDescent="0.5">
      <c r="A160" s="1" t="s">
        <v>661</v>
      </c>
      <c r="B160" s="3" t="str">
        <f t="shared" si="11"/>
        <v>171</v>
      </c>
      <c r="C160" s="3" t="str">
        <f>VLOOKUP(B160,'Reference Table'!A:B,2,0)</f>
        <v>A</v>
      </c>
      <c r="D160" s="1" t="s">
        <v>861</v>
      </c>
      <c r="E160" s="1" t="s">
        <v>1114</v>
      </c>
      <c r="F160" s="3">
        <v>2022</v>
      </c>
      <c r="G160" s="1" t="s">
        <v>1115</v>
      </c>
      <c r="H160" s="10" t="str">
        <f t="shared" si="12"/>
        <v>17</v>
      </c>
      <c r="I160" s="3" t="str">
        <f t="shared" si="13"/>
        <v>Feb</v>
      </c>
      <c r="J160" s="4" t="str">
        <f t="shared" si="10"/>
        <v>17-Feb-2022</v>
      </c>
      <c r="K160" s="4">
        <f>VALUE(TransactionData[[#This Row],[Order Date]])</f>
        <v>44609</v>
      </c>
      <c r="L160" s="1" t="s">
        <v>663</v>
      </c>
      <c r="M160" s="1" t="s">
        <v>107</v>
      </c>
      <c r="N160" s="1" t="s">
        <v>49</v>
      </c>
      <c r="O160" s="3" t="str">
        <f>SUBSTITUTE(VLOOKUP(TransactionData[[#This Row],[ship_state]],'Reference Table'!E:H,4,0),",","")</f>
        <v>Eastern</v>
      </c>
      <c r="P160" s="1" t="s">
        <v>664</v>
      </c>
      <c r="Q160" s="3">
        <v>1</v>
      </c>
      <c r="R160" s="1" t="s">
        <v>17</v>
      </c>
      <c r="S160" s="17">
        <v>47.2</v>
      </c>
      <c r="T160" s="1" t="s">
        <v>36</v>
      </c>
      <c r="U160" s="1" t="s">
        <v>19</v>
      </c>
    </row>
    <row r="161" spans="1:21" ht="19.2" x14ac:dyDescent="0.5">
      <c r="A161" s="1" t="s">
        <v>665</v>
      </c>
      <c r="B161" s="3" t="str">
        <f t="shared" si="11"/>
        <v>403</v>
      </c>
      <c r="C161" s="3" t="str">
        <f>VLOOKUP(B161,'Reference Table'!A:B,2,0)</f>
        <v>L</v>
      </c>
      <c r="D161" s="1" t="s">
        <v>848</v>
      </c>
      <c r="E161" s="1" t="s">
        <v>1029</v>
      </c>
      <c r="F161" s="3">
        <v>2022</v>
      </c>
      <c r="G161" s="1" t="s">
        <v>977</v>
      </c>
      <c r="H161" s="10" t="str">
        <f t="shared" si="12"/>
        <v>30</v>
      </c>
      <c r="I161" s="3" t="str">
        <f t="shared" si="13"/>
        <v>Jan</v>
      </c>
      <c r="J161" s="4" t="str">
        <f t="shared" si="10"/>
        <v>30-Jan-2022</v>
      </c>
      <c r="K161" s="4">
        <f>VALUE(TransactionData[[#This Row],[Order Date]])</f>
        <v>44591</v>
      </c>
      <c r="L161" s="1" t="s">
        <v>646</v>
      </c>
      <c r="M161" s="1" t="s">
        <v>366</v>
      </c>
      <c r="N161" s="1" t="s">
        <v>92</v>
      </c>
      <c r="O161" s="3" t="str">
        <f>SUBSTITUTE(VLOOKUP(TransactionData[[#This Row],[ship_state]],'Reference Table'!E:H,4,0),",","")</f>
        <v>Southern</v>
      </c>
      <c r="P161" s="1" t="s">
        <v>204</v>
      </c>
      <c r="Q161" s="3">
        <v>1</v>
      </c>
      <c r="R161" s="1" t="s">
        <v>18</v>
      </c>
      <c r="S161" s="17">
        <v>84.96</v>
      </c>
      <c r="T161" s="1" t="s">
        <v>36</v>
      </c>
      <c r="U161" s="1" t="s">
        <v>58</v>
      </c>
    </row>
    <row r="162" spans="1:21" ht="19.2" x14ac:dyDescent="0.5">
      <c r="A162" s="1" t="s">
        <v>667</v>
      </c>
      <c r="B162" s="3" t="str">
        <f t="shared" si="11"/>
        <v>402</v>
      </c>
      <c r="C162" s="3" t="str">
        <f>VLOOKUP(B162,'Reference Table'!A:B,2,0)</f>
        <v>K</v>
      </c>
      <c r="D162" s="1" t="s">
        <v>892</v>
      </c>
      <c r="E162" s="1" t="s">
        <v>1080</v>
      </c>
      <c r="F162" s="3">
        <v>2021</v>
      </c>
      <c r="G162" s="1" t="s">
        <v>1062</v>
      </c>
      <c r="H162" s="10" t="str">
        <f t="shared" si="12"/>
        <v>10</v>
      </c>
      <c r="I162" s="3" t="str">
        <f t="shared" si="13"/>
        <v>Dec</v>
      </c>
      <c r="J162" s="4" t="str">
        <f t="shared" ref="J162:J172" si="14">H162&amp;"-"&amp;I162&amp;"-"&amp;F162</f>
        <v>10-Dec-2021</v>
      </c>
      <c r="K162" s="4">
        <f>VALUE(TransactionData[[#This Row],[Order Date]])</f>
        <v>44540</v>
      </c>
      <c r="L162" s="1" t="s">
        <v>669</v>
      </c>
      <c r="M162" s="1" t="s">
        <v>68</v>
      </c>
      <c r="N162" s="1" t="s">
        <v>69</v>
      </c>
      <c r="O162" s="3" t="str">
        <f>SUBSTITUTE(VLOOKUP(TransactionData[[#This Row],[ship_state]],'Reference Table'!E:H,4,0),",","")</f>
        <v>Southern</v>
      </c>
      <c r="P162" s="1" t="s">
        <v>25</v>
      </c>
      <c r="Q162" s="3">
        <v>1</v>
      </c>
      <c r="R162" s="1" t="s">
        <v>17</v>
      </c>
      <c r="S162" s="17">
        <v>84.96</v>
      </c>
      <c r="T162" s="1" t="s">
        <v>18</v>
      </c>
      <c r="U162" s="1" t="s">
        <v>19</v>
      </c>
    </row>
    <row r="163" spans="1:21" ht="19.2" x14ac:dyDescent="0.5">
      <c r="A163" s="1" t="s">
        <v>670</v>
      </c>
      <c r="B163" s="3" t="str">
        <f t="shared" si="11"/>
        <v>405</v>
      </c>
      <c r="C163" s="3" t="str">
        <f>VLOOKUP(B163,'Reference Table'!A:B,2,0)</f>
        <v>N</v>
      </c>
      <c r="D163" s="1" t="s">
        <v>856</v>
      </c>
      <c r="E163" s="1" t="s">
        <v>1058</v>
      </c>
      <c r="F163" s="3">
        <v>2021</v>
      </c>
      <c r="G163" s="1" t="s">
        <v>1116</v>
      </c>
      <c r="H163" s="10" t="str">
        <f t="shared" si="12"/>
        <v>1</v>
      </c>
      <c r="I163" s="3" t="str">
        <f t="shared" si="13"/>
        <v>Dec</v>
      </c>
      <c r="J163" s="4" t="str">
        <f t="shared" si="14"/>
        <v>1-Dec-2021</v>
      </c>
      <c r="K163" s="4">
        <f>VALUE(TransactionData[[#This Row],[Order Date]])</f>
        <v>44531</v>
      </c>
      <c r="L163" s="1" t="s">
        <v>672</v>
      </c>
      <c r="M163" s="1" t="s">
        <v>673</v>
      </c>
      <c r="N163" s="1" t="s">
        <v>56</v>
      </c>
      <c r="O163" s="3" t="str">
        <f>SUBSTITUTE(VLOOKUP(TransactionData[[#This Row],[ship_state]],'Reference Table'!E:H,4,0),",","")</f>
        <v>Northern</v>
      </c>
      <c r="P163" s="1" t="s">
        <v>25</v>
      </c>
      <c r="Q163" s="3">
        <v>1</v>
      </c>
      <c r="R163" s="1" t="s">
        <v>17</v>
      </c>
      <c r="S163" s="17">
        <v>84.96</v>
      </c>
      <c r="T163" s="1" t="s">
        <v>18</v>
      </c>
      <c r="U163" s="1" t="s">
        <v>19</v>
      </c>
    </row>
    <row r="164" spans="1:21" ht="19.2" x14ac:dyDescent="0.5">
      <c r="A164" s="1" t="s">
        <v>674</v>
      </c>
      <c r="B164" s="3" t="str">
        <f t="shared" si="11"/>
        <v>406</v>
      </c>
      <c r="C164" s="3" t="str">
        <f>VLOOKUP(B164,'Reference Table'!A:B,2,0)</f>
        <v>O</v>
      </c>
      <c r="D164" s="1" t="s">
        <v>861</v>
      </c>
      <c r="E164" s="1" t="s">
        <v>1114</v>
      </c>
      <c r="F164" s="3">
        <v>2022</v>
      </c>
      <c r="G164" s="1" t="s">
        <v>1117</v>
      </c>
      <c r="H164" s="10" t="str">
        <f t="shared" si="12"/>
        <v>17</v>
      </c>
      <c r="I164" s="3" t="str">
        <f t="shared" si="13"/>
        <v>Feb</v>
      </c>
      <c r="J164" s="4" t="str">
        <f t="shared" si="14"/>
        <v>17-Feb-2022</v>
      </c>
      <c r="K164" s="4">
        <f>VALUE(TransactionData[[#This Row],[Order Date]])</f>
        <v>44609</v>
      </c>
      <c r="L164" s="1" t="s">
        <v>676</v>
      </c>
      <c r="M164" s="1" t="s">
        <v>518</v>
      </c>
      <c r="N164" s="1" t="s">
        <v>41</v>
      </c>
      <c r="O164" s="3" t="str">
        <f>SUBSTITUTE(VLOOKUP(TransactionData[[#This Row],[ship_state]],'Reference Table'!E:H,4,0),",","")</f>
        <v>Western</v>
      </c>
      <c r="P164" s="1" t="s">
        <v>259</v>
      </c>
      <c r="Q164" s="3">
        <v>1</v>
      </c>
      <c r="R164" s="1" t="s">
        <v>17</v>
      </c>
      <c r="S164" s="17">
        <v>84.96</v>
      </c>
      <c r="T164" s="1" t="s">
        <v>18</v>
      </c>
      <c r="U164" s="1" t="s">
        <v>19</v>
      </c>
    </row>
    <row r="165" spans="1:21" ht="19.2" x14ac:dyDescent="0.5">
      <c r="A165" s="1" t="s">
        <v>677</v>
      </c>
      <c r="B165" s="3" t="str">
        <f t="shared" si="11"/>
        <v>171</v>
      </c>
      <c r="C165" s="3" t="str">
        <f>VLOOKUP(B165,'Reference Table'!A:B,2,0)</f>
        <v>A</v>
      </c>
      <c r="D165" s="1" t="s">
        <v>861</v>
      </c>
      <c r="E165" s="1" t="s">
        <v>1074</v>
      </c>
      <c r="F165" s="3">
        <v>2022</v>
      </c>
      <c r="G165" s="1" t="s">
        <v>1118</v>
      </c>
      <c r="H165" s="10" t="str">
        <f t="shared" si="12"/>
        <v>20</v>
      </c>
      <c r="I165" s="3" t="str">
        <f t="shared" si="13"/>
        <v>Jan</v>
      </c>
      <c r="J165" s="4" t="str">
        <f t="shared" si="14"/>
        <v>20-Jan-2022</v>
      </c>
      <c r="K165" s="4">
        <f>VALUE(TransactionData[[#This Row],[Order Date]])</f>
        <v>44581</v>
      </c>
      <c r="L165" s="1" t="s">
        <v>454</v>
      </c>
      <c r="M165" s="1" t="s">
        <v>165</v>
      </c>
      <c r="N165" s="1" t="s">
        <v>166</v>
      </c>
      <c r="O165" s="3" t="str">
        <f>SUBSTITUTE(VLOOKUP(TransactionData[[#This Row],[ship_state]],'Reference Table'!E:H,4,0),",","")</f>
        <v>Northern</v>
      </c>
      <c r="P165" s="1" t="s">
        <v>16</v>
      </c>
      <c r="Q165" s="3">
        <v>1</v>
      </c>
      <c r="R165" s="1" t="s">
        <v>17</v>
      </c>
      <c r="S165" s="17">
        <v>84.96</v>
      </c>
      <c r="T165" s="1" t="s">
        <v>36</v>
      </c>
      <c r="U165" s="1" t="s">
        <v>19</v>
      </c>
    </row>
    <row r="166" spans="1:21" ht="19.2" x14ac:dyDescent="0.5">
      <c r="A166" s="1" t="s">
        <v>679</v>
      </c>
      <c r="B166" s="3" t="str">
        <f t="shared" si="11"/>
        <v>402</v>
      </c>
      <c r="C166" s="3" t="str">
        <f>VLOOKUP(B166,'Reference Table'!A:B,2,0)</f>
        <v>K</v>
      </c>
      <c r="D166" s="1" t="s">
        <v>868</v>
      </c>
      <c r="E166" s="1" t="s">
        <v>1068</v>
      </c>
      <c r="F166" s="3">
        <v>2021</v>
      </c>
      <c r="G166" s="1" t="s">
        <v>1119</v>
      </c>
      <c r="H166" s="10" t="str">
        <f t="shared" si="12"/>
        <v>4</v>
      </c>
      <c r="I166" s="3" t="str">
        <f t="shared" si="13"/>
        <v>Dec</v>
      </c>
      <c r="J166" s="4" t="str">
        <f t="shared" si="14"/>
        <v>4-Dec-2021</v>
      </c>
      <c r="K166" s="4">
        <f>VALUE(TransactionData[[#This Row],[Order Date]])</f>
        <v>44534</v>
      </c>
      <c r="L166" s="1" t="s">
        <v>655</v>
      </c>
      <c r="M166" s="1" t="s">
        <v>555</v>
      </c>
      <c r="N166" s="1" t="s">
        <v>681</v>
      </c>
      <c r="O166" s="3" t="str">
        <f>SUBSTITUTE(VLOOKUP(TransactionData[[#This Row],[ship_state]],'Reference Table'!E:H,4,0),",","")</f>
        <v>Southern</v>
      </c>
      <c r="P166" s="1" t="s">
        <v>70</v>
      </c>
      <c r="Q166" s="3">
        <v>1</v>
      </c>
      <c r="R166" s="1" t="s">
        <v>64</v>
      </c>
      <c r="S166" s="17">
        <v>84.96</v>
      </c>
      <c r="T166" s="1" t="s">
        <v>18</v>
      </c>
      <c r="U166" s="1" t="s">
        <v>19</v>
      </c>
    </row>
    <row r="167" spans="1:21" ht="19.2" x14ac:dyDescent="0.5">
      <c r="A167" s="1" t="s">
        <v>682</v>
      </c>
      <c r="B167" s="3" t="str">
        <f t="shared" si="11"/>
        <v>402</v>
      </c>
      <c r="C167" s="3" t="str">
        <f>VLOOKUP(B167,'Reference Table'!A:B,2,0)</f>
        <v>K</v>
      </c>
      <c r="D167" s="1" t="s">
        <v>868</v>
      </c>
      <c r="E167" s="1" t="s">
        <v>1120</v>
      </c>
      <c r="F167" s="3">
        <v>2021</v>
      </c>
      <c r="G167" s="1" t="s">
        <v>1121</v>
      </c>
      <c r="H167" s="10" t="str">
        <f t="shared" si="12"/>
        <v>25</v>
      </c>
      <c r="I167" s="3" t="str">
        <f t="shared" si="13"/>
        <v>Dec</v>
      </c>
      <c r="J167" s="4" t="str">
        <f t="shared" si="14"/>
        <v>25-Dec-2021</v>
      </c>
      <c r="K167" s="4">
        <f>VALUE(TransactionData[[#This Row],[Order Date]])</f>
        <v>44555</v>
      </c>
      <c r="L167" s="1" t="s">
        <v>684</v>
      </c>
      <c r="M167" s="1" t="s">
        <v>685</v>
      </c>
      <c r="N167" s="1" t="s">
        <v>686</v>
      </c>
      <c r="O167" s="3" t="str">
        <f>SUBSTITUTE(VLOOKUP(TransactionData[[#This Row],[ship_state]],'Reference Table'!E:H,4,0),",","")</f>
        <v>Northern</v>
      </c>
      <c r="P167" s="1" t="s">
        <v>63</v>
      </c>
      <c r="Q167" s="3">
        <v>1</v>
      </c>
      <c r="R167" s="1" t="s">
        <v>64</v>
      </c>
      <c r="S167" s="17">
        <v>84.96</v>
      </c>
      <c r="T167" s="1" t="s">
        <v>18</v>
      </c>
      <c r="U167" s="1" t="s">
        <v>19</v>
      </c>
    </row>
    <row r="168" spans="1:21" ht="19.2" x14ac:dyDescent="0.5">
      <c r="A168" s="1" t="s">
        <v>687</v>
      </c>
      <c r="B168" s="3" t="str">
        <f t="shared" si="11"/>
        <v>171</v>
      </c>
      <c r="C168" s="3" t="str">
        <f>VLOOKUP(B168,'Reference Table'!A:B,2,0)</f>
        <v>A</v>
      </c>
      <c r="D168" s="1" t="s">
        <v>871</v>
      </c>
      <c r="E168" s="1" t="s">
        <v>1064</v>
      </c>
      <c r="F168" s="3">
        <v>2021</v>
      </c>
      <c r="G168" s="1" t="s">
        <v>1122</v>
      </c>
      <c r="H168" s="10" t="str">
        <f t="shared" si="12"/>
        <v>13</v>
      </c>
      <c r="I168" s="3" t="str">
        <f t="shared" si="13"/>
        <v>Dec</v>
      </c>
      <c r="J168" s="4" t="str">
        <f t="shared" si="14"/>
        <v>13-Dec-2021</v>
      </c>
      <c r="K168" s="4">
        <f>VALUE(TransactionData[[#This Row],[Order Date]])</f>
        <v>44543</v>
      </c>
      <c r="L168" s="1" t="s">
        <v>584</v>
      </c>
      <c r="M168" s="1" t="s">
        <v>40</v>
      </c>
      <c r="N168" s="1" t="s">
        <v>41</v>
      </c>
      <c r="O168" s="3" t="str">
        <f>SUBSTITUTE(VLOOKUP(TransactionData[[#This Row],[ship_state]],'Reference Table'!E:H,4,0),",","")</f>
        <v>Western</v>
      </c>
      <c r="P168" s="1" t="s">
        <v>25</v>
      </c>
      <c r="Q168" s="3">
        <v>3</v>
      </c>
      <c r="R168" s="1" t="s">
        <v>440</v>
      </c>
      <c r="S168" s="17">
        <v>84.96</v>
      </c>
      <c r="T168" s="1" t="s">
        <v>36</v>
      </c>
      <c r="U168" s="1" t="s">
        <v>19</v>
      </c>
    </row>
    <row r="169" spans="1:21" ht="19.2" x14ac:dyDescent="0.5">
      <c r="A169" s="1" t="s">
        <v>689</v>
      </c>
      <c r="B169" s="3" t="str">
        <f t="shared" si="11"/>
        <v>402</v>
      </c>
      <c r="C169" s="3" t="str">
        <f>VLOOKUP(B169,'Reference Table'!A:B,2,0)</f>
        <v>K</v>
      </c>
      <c r="D169" s="1" t="s">
        <v>856</v>
      </c>
      <c r="E169" s="1" t="s">
        <v>1058</v>
      </c>
      <c r="F169" s="3">
        <v>2021</v>
      </c>
      <c r="G169" s="1" t="s">
        <v>1123</v>
      </c>
      <c r="H169" s="10" t="str">
        <f t="shared" si="12"/>
        <v>1</v>
      </c>
      <c r="I169" s="3" t="str">
        <f t="shared" si="13"/>
        <v>Dec</v>
      </c>
      <c r="J169" s="4" t="str">
        <f t="shared" si="14"/>
        <v>1-Dec-2021</v>
      </c>
      <c r="K169" s="4">
        <f>VALUE(TransactionData[[#This Row],[Order Date]])</f>
        <v>44531</v>
      </c>
      <c r="L169" s="1" t="s">
        <v>691</v>
      </c>
      <c r="M169" s="1" t="s">
        <v>692</v>
      </c>
      <c r="N169" s="1" t="s">
        <v>693</v>
      </c>
      <c r="O169" s="3" t="str">
        <f>SUBSTITUTE(VLOOKUP(TransactionData[[#This Row],[ship_state]],'Reference Table'!E:H,4,0),",","")</f>
        <v>Northern</v>
      </c>
      <c r="P169" s="1" t="s">
        <v>292</v>
      </c>
      <c r="Q169" s="3">
        <v>1</v>
      </c>
      <c r="R169" s="1" t="s">
        <v>293</v>
      </c>
      <c r="S169" s="17">
        <v>114.46</v>
      </c>
      <c r="T169" s="1" t="s">
        <v>18</v>
      </c>
      <c r="U169" s="1" t="s">
        <v>19</v>
      </c>
    </row>
    <row r="170" spans="1:21" ht="19.2" x14ac:dyDescent="0.5">
      <c r="A170" s="1" t="s">
        <v>694</v>
      </c>
      <c r="B170" s="3" t="str">
        <f t="shared" si="11"/>
        <v>408</v>
      </c>
      <c r="C170" s="3" t="str">
        <f>VLOOKUP(B170,'Reference Table'!A:B,2,0)</f>
        <v>Q</v>
      </c>
      <c r="D170" s="1" t="s">
        <v>861</v>
      </c>
      <c r="E170" s="1" t="s">
        <v>1044</v>
      </c>
      <c r="F170" s="3">
        <v>2021</v>
      </c>
      <c r="G170" s="1" t="s">
        <v>1124</v>
      </c>
      <c r="H170" s="10" t="str">
        <f t="shared" si="12"/>
        <v>9</v>
      </c>
      <c r="I170" s="3" t="str">
        <f t="shared" si="13"/>
        <v>Dec</v>
      </c>
      <c r="J170" s="4" t="str">
        <f t="shared" si="14"/>
        <v>9-Dec-2021</v>
      </c>
      <c r="K170" s="4">
        <f>VALUE(TransactionData[[#This Row],[Order Date]])</f>
        <v>44539</v>
      </c>
      <c r="L170" s="1" t="s">
        <v>696</v>
      </c>
      <c r="M170" s="1" t="s">
        <v>697</v>
      </c>
      <c r="N170" s="1" t="s">
        <v>75</v>
      </c>
      <c r="O170" s="3" t="str">
        <f>SUBSTITUTE(VLOOKUP(TransactionData[[#This Row],[ship_state]],'Reference Table'!E:H,4,0),",","")</f>
        <v>Central</v>
      </c>
      <c r="P170" s="1" t="s">
        <v>292</v>
      </c>
      <c r="Q170" s="3">
        <v>1</v>
      </c>
      <c r="R170" s="1" t="s">
        <v>293</v>
      </c>
      <c r="S170" s="17">
        <v>105.02</v>
      </c>
      <c r="T170" s="1" t="s">
        <v>18</v>
      </c>
      <c r="U170" s="1" t="s">
        <v>19</v>
      </c>
    </row>
    <row r="171" spans="1:21" ht="19.2" x14ac:dyDescent="0.5">
      <c r="A171" s="1" t="s">
        <v>699</v>
      </c>
      <c r="B171" s="3" t="str">
        <f t="shared" si="11"/>
        <v>403</v>
      </c>
      <c r="C171" s="3" t="str">
        <f>VLOOKUP(B171,'Reference Table'!A:B,2,0)</f>
        <v>L</v>
      </c>
      <c r="D171" s="1" t="s">
        <v>856</v>
      </c>
      <c r="E171" s="1" t="s">
        <v>1091</v>
      </c>
      <c r="F171" s="3">
        <v>2022</v>
      </c>
      <c r="G171" s="1" t="s">
        <v>1086</v>
      </c>
      <c r="H171" s="10" t="str">
        <f t="shared" si="12"/>
        <v>23</v>
      </c>
      <c r="I171" s="3" t="str">
        <f t="shared" si="13"/>
        <v>Feb</v>
      </c>
      <c r="J171" s="4" t="str">
        <f t="shared" si="14"/>
        <v>23-Feb-2022</v>
      </c>
      <c r="K171" s="4">
        <f>VALUE(TransactionData[[#This Row],[Order Date]])</f>
        <v>44615</v>
      </c>
      <c r="L171" s="1" t="s">
        <v>701</v>
      </c>
      <c r="M171" s="1" t="s">
        <v>107</v>
      </c>
      <c r="N171" s="1" t="s">
        <v>49</v>
      </c>
      <c r="O171" s="3" t="str">
        <f>SUBSTITUTE(VLOOKUP(TransactionData[[#This Row],[ship_state]],'Reference Table'!E:H,4,0),",","")</f>
        <v>Eastern</v>
      </c>
      <c r="P171" s="1" t="s">
        <v>702</v>
      </c>
      <c r="Q171" s="3">
        <v>1</v>
      </c>
      <c r="R171" s="1" t="s">
        <v>535</v>
      </c>
      <c r="S171" s="17">
        <v>80.239999999999995</v>
      </c>
      <c r="T171" s="1" t="s">
        <v>36</v>
      </c>
      <c r="U171" s="1" t="s">
        <v>19</v>
      </c>
    </row>
    <row r="172" spans="1:21" ht="19.2" x14ac:dyDescent="0.5">
      <c r="A172" s="1" t="s">
        <v>703</v>
      </c>
      <c r="B172" s="3" t="str">
        <f t="shared" si="11"/>
        <v>402</v>
      </c>
      <c r="C172" s="3" t="str">
        <f>VLOOKUP(B172,'Reference Table'!A:B,2,0)</f>
        <v>K</v>
      </c>
      <c r="D172" s="1" t="s">
        <v>848</v>
      </c>
      <c r="E172" s="1" t="s">
        <v>1040</v>
      </c>
      <c r="F172" s="3">
        <v>2021</v>
      </c>
      <c r="G172" s="1" t="s">
        <v>1125</v>
      </c>
      <c r="H172" s="10" t="str">
        <f t="shared" si="12"/>
        <v>26</v>
      </c>
      <c r="I172" s="3" t="str">
        <f t="shared" si="13"/>
        <v>Dec</v>
      </c>
      <c r="J172" s="4" t="str">
        <f t="shared" si="14"/>
        <v>26-Dec-2021</v>
      </c>
      <c r="K172" s="4">
        <f>VALUE(TransactionData[[#This Row],[Order Date]])</f>
        <v>44556</v>
      </c>
      <c r="L172" s="1" t="s">
        <v>705</v>
      </c>
      <c r="M172" s="1" t="s">
        <v>40</v>
      </c>
      <c r="N172" s="1" t="s">
        <v>41</v>
      </c>
      <c r="O172" s="3" t="str">
        <f>SUBSTITUTE(VLOOKUP(TransactionData[[#This Row],[ship_state]],'Reference Table'!E:H,4,0),",","")</f>
        <v>Western</v>
      </c>
      <c r="P172" s="1" t="s">
        <v>16</v>
      </c>
      <c r="Q172" s="3">
        <v>1</v>
      </c>
      <c r="R172" s="1" t="s">
        <v>17</v>
      </c>
      <c r="S172" s="17">
        <v>84.96</v>
      </c>
      <c r="T172" s="1" t="s">
        <v>18</v>
      </c>
      <c r="U172" s="1" t="s">
        <v>19</v>
      </c>
    </row>
  </sheetData>
  <phoneticPr fontId="5" type="noConversion"/>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7C570-8925-4D11-8E6B-65F8C5345A1A}">
  <dimension ref="A1:J109"/>
  <sheetViews>
    <sheetView topLeftCell="A22" workbookViewId="0">
      <selection activeCell="I39" sqref="I39"/>
    </sheetView>
  </sheetViews>
  <sheetFormatPr defaultRowHeight="18" x14ac:dyDescent="0.5"/>
  <cols>
    <col min="1" max="1" width="14.109375" bestFit="1" customWidth="1"/>
    <col min="2" max="2" width="22.77734375" bestFit="1" customWidth="1"/>
    <col min="3" max="3" width="9.5546875" bestFit="1" customWidth="1"/>
    <col min="4" max="4" width="10.44140625" bestFit="1" customWidth="1"/>
    <col min="5" max="5" width="8.44140625" bestFit="1" customWidth="1"/>
    <col min="6" max="6" width="8.33203125" bestFit="1" customWidth="1"/>
    <col min="7" max="7" width="14.44140625" bestFit="1" customWidth="1"/>
    <col min="8" max="8" width="13" bestFit="1" customWidth="1"/>
    <col min="9" max="9" width="7" customWidth="1"/>
    <col min="10" max="13" width="7" bestFit="1" customWidth="1"/>
    <col min="14" max="14" width="6" bestFit="1" customWidth="1"/>
    <col min="15" max="15" width="7.109375" bestFit="1" customWidth="1"/>
    <col min="16" max="16" width="11" bestFit="1" customWidth="1"/>
    <col min="17" max="17" width="16.77734375" bestFit="1" customWidth="1"/>
    <col min="18" max="18" width="13.33203125" bestFit="1" customWidth="1"/>
    <col min="19" max="19" width="11" bestFit="1" customWidth="1"/>
  </cols>
  <sheetData>
    <row r="1" spans="1:10" x14ac:dyDescent="0.5">
      <c r="A1" s="14" t="s">
        <v>1151</v>
      </c>
    </row>
    <row r="3" spans="1:10" x14ac:dyDescent="0.5">
      <c r="A3" s="11" t="s">
        <v>1143</v>
      </c>
      <c r="B3" s="11" t="s">
        <v>1144</v>
      </c>
    </row>
    <row r="4" spans="1:10" x14ac:dyDescent="0.5">
      <c r="A4" s="11" t="s">
        <v>1145</v>
      </c>
      <c r="B4" t="s">
        <v>765</v>
      </c>
      <c r="C4" t="s">
        <v>777</v>
      </c>
      <c r="D4" t="s">
        <v>790</v>
      </c>
      <c r="E4" t="s">
        <v>762</v>
      </c>
      <c r="F4" t="s">
        <v>774</v>
      </c>
      <c r="G4" t="s">
        <v>767</v>
      </c>
      <c r="H4" t="s">
        <v>1146</v>
      </c>
    </row>
    <row r="5" spans="1:10" x14ac:dyDescent="0.5">
      <c r="A5" s="12" t="s">
        <v>1148</v>
      </c>
      <c r="B5">
        <v>6</v>
      </c>
      <c r="C5">
        <v>18</v>
      </c>
      <c r="D5">
        <v>7</v>
      </c>
      <c r="E5">
        <v>28</v>
      </c>
      <c r="F5">
        <v>44</v>
      </c>
      <c r="G5">
        <v>36</v>
      </c>
      <c r="H5">
        <v>139</v>
      </c>
    </row>
    <row r="6" spans="1:10" x14ac:dyDescent="0.5">
      <c r="A6" s="13" t="s">
        <v>1138</v>
      </c>
      <c r="B6">
        <v>1</v>
      </c>
      <c r="C6">
        <v>1</v>
      </c>
      <c r="F6">
        <v>3</v>
      </c>
      <c r="G6">
        <v>3</v>
      </c>
      <c r="H6">
        <v>8</v>
      </c>
    </row>
    <row r="7" spans="1:10" x14ac:dyDescent="0.5">
      <c r="A7" s="13" t="s">
        <v>1135</v>
      </c>
      <c r="E7">
        <v>2</v>
      </c>
      <c r="F7">
        <v>5</v>
      </c>
      <c r="H7">
        <v>7</v>
      </c>
    </row>
    <row r="8" spans="1:10" x14ac:dyDescent="0.5">
      <c r="A8" s="13" t="s">
        <v>1139</v>
      </c>
      <c r="B8">
        <v>1</v>
      </c>
      <c r="C8">
        <v>1</v>
      </c>
      <c r="D8">
        <v>1</v>
      </c>
      <c r="E8">
        <v>1</v>
      </c>
      <c r="F8">
        <v>4</v>
      </c>
      <c r="G8">
        <v>5</v>
      </c>
      <c r="H8">
        <v>13</v>
      </c>
    </row>
    <row r="9" spans="1:10" x14ac:dyDescent="0.5">
      <c r="A9" s="13" t="s">
        <v>1149</v>
      </c>
      <c r="B9">
        <v>1</v>
      </c>
      <c r="C9">
        <v>3</v>
      </c>
      <c r="E9">
        <v>4</v>
      </c>
      <c r="F9">
        <v>7</v>
      </c>
      <c r="G9">
        <v>3</v>
      </c>
      <c r="H9">
        <v>18</v>
      </c>
    </row>
    <row r="10" spans="1:10" x14ac:dyDescent="0.5">
      <c r="A10" s="13" t="s">
        <v>1136</v>
      </c>
      <c r="B10">
        <v>2</v>
      </c>
      <c r="C10">
        <v>5</v>
      </c>
      <c r="D10">
        <v>4</v>
      </c>
      <c r="E10">
        <v>3</v>
      </c>
      <c r="F10">
        <v>4</v>
      </c>
      <c r="G10">
        <v>9</v>
      </c>
      <c r="H10">
        <v>27</v>
      </c>
    </row>
    <row r="11" spans="1:10" x14ac:dyDescent="0.5">
      <c r="A11" s="13" t="s">
        <v>1137</v>
      </c>
      <c r="C11">
        <v>2</v>
      </c>
      <c r="D11">
        <v>2</v>
      </c>
      <c r="E11">
        <v>10</v>
      </c>
      <c r="F11">
        <v>8</v>
      </c>
      <c r="G11">
        <v>7</v>
      </c>
      <c r="H11">
        <v>29</v>
      </c>
    </row>
    <row r="12" spans="1:10" x14ac:dyDescent="0.5">
      <c r="A12" s="13" t="s">
        <v>1142</v>
      </c>
      <c r="B12">
        <v>1</v>
      </c>
      <c r="C12">
        <v>6</v>
      </c>
      <c r="E12">
        <v>8</v>
      </c>
      <c r="F12">
        <v>13</v>
      </c>
      <c r="G12">
        <v>9</v>
      </c>
      <c r="H12">
        <v>37</v>
      </c>
    </row>
    <row r="13" spans="1:10" x14ac:dyDescent="0.5">
      <c r="A13" s="12" t="s">
        <v>1150</v>
      </c>
      <c r="B13">
        <v>1</v>
      </c>
      <c r="C13">
        <v>5</v>
      </c>
      <c r="E13">
        <v>12</v>
      </c>
      <c r="F13">
        <v>10</v>
      </c>
      <c r="G13">
        <v>4</v>
      </c>
      <c r="H13">
        <v>32</v>
      </c>
    </row>
    <row r="14" spans="1:10" x14ac:dyDescent="0.5">
      <c r="A14" s="13" t="s">
        <v>1141</v>
      </c>
      <c r="C14">
        <v>2</v>
      </c>
      <c r="E14">
        <v>8</v>
      </c>
      <c r="F14">
        <v>7</v>
      </c>
      <c r="G14">
        <v>2</v>
      </c>
      <c r="H14">
        <v>19</v>
      </c>
    </row>
    <row r="15" spans="1:10" x14ac:dyDescent="0.5">
      <c r="A15" s="13" t="s">
        <v>1140</v>
      </c>
      <c r="B15">
        <v>1</v>
      </c>
      <c r="C15">
        <v>3</v>
      </c>
      <c r="E15">
        <v>4</v>
      </c>
      <c r="F15">
        <v>3</v>
      </c>
      <c r="G15">
        <v>2</v>
      </c>
      <c r="H15">
        <v>13</v>
      </c>
    </row>
    <row r="16" spans="1:10" x14ac:dyDescent="0.5">
      <c r="A16" s="12" t="s">
        <v>1146</v>
      </c>
      <c r="B16">
        <v>7</v>
      </c>
      <c r="C16">
        <v>23</v>
      </c>
      <c r="D16">
        <v>7</v>
      </c>
      <c r="E16">
        <v>40</v>
      </c>
      <c r="F16">
        <v>54</v>
      </c>
      <c r="G16">
        <v>40</v>
      </c>
      <c r="H16">
        <v>171</v>
      </c>
      <c r="J16">
        <f>GETPIVOTDATA("order_no/SKU",$A$3)</f>
        <v>171</v>
      </c>
    </row>
    <row r="18" spans="1:2" x14ac:dyDescent="0.5">
      <c r="A18" s="11" t="s">
        <v>1145</v>
      </c>
      <c r="B18" t="s">
        <v>1143</v>
      </c>
    </row>
    <row r="19" spans="1:2" x14ac:dyDescent="0.5">
      <c r="A19" s="12" t="s">
        <v>1148</v>
      </c>
      <c r="B19">
        <v>139</v>
      </c>
    </row>
    <row r="20" spans="1:2" x14ac:dyDescent="0.5">
      <c r="A20" s="13" t="s">
        <v>1138</v>
      </c>
      <c r="B20">
        <v>8</v>
      </c>
    </row>
    <row r="21" spans="1:2" x14ac:dyDescent="0.5">
      <c r="A21" s="13" t="s">
        <v>1135</v>
      </c>
      <c r="B21">
        <v>7</v>
      </c>
    </row>
    <row r="22" spans="1:2" x14ac:dyDescent="0.5">
      <c r="A22" s="13" t="s">
        <v>1139</v>
      </c>
      <c r="B22">
        <v>13</v>
      </c>
    </row>
    <row r="23" spans="1:2" x14ac:dyDescent="0.5">
      <c r="A23" s="13" t="s">
        <v>1149</v>
      </c>
      <c r="B23">
        <v>18</v>
      </c>
    </row>
    <row r="24" spans="1:2" x14ac:dyDescent="0.5">
      <c r="A24" s="13" t="s">
        <v>1136</v>
      </c>
      <c r="B24">
        <v>27</v>
      </c>
    </row>
    <row r="25" spans="1:2" x14ac:dyDescent="0.5">
      <c r="A25" s="13" t="s">
        <v>1137</v>
      </c>
      <c r="B25">
        <v>29</v>
      </c>
    </row>
    <row r="26" spans="1:2" x14ac:dyDescent="0.5">
      <c r="A26" s="13" t="s">
        <v>1142</v>
      </c>
      <c r="B26">
        <v>37</v>
      </c>
    </row>
    <row r="27" spans="1:2" x14ac:dyDescent="0.5">
      <c r="A27" s="12" t="s">
        <v>1150</v>
      </c>
      <c r="B27">
        <v>32</v>
      </c>
    </row>
    <row r="28" spans="1:2" x14ac:dyDescent="0.5">
      <c r="A28" s="13" t="s">
        <v>1141</v>
      </c>
      <c r="B28">
        <v>19</v>
      </c>
    </row>
    <row r="29" spans="1:2" x14ac:dyDescent="0.5">
      <c r="A29" s="13" t="s">
        <v>1140</v>
      </c>
      <c r="B29">
        <v>13</v>
      </c>
    </row>
    <row r="30" spans="1:2" x14ac:dyDescent="0.5">
      <c r="A30" s="12" t="s">
        <v>1146</v>
      </c>
      <c r="B30">
        <v>171</v>
      </c>
    </row>
    <row r="33" spans="1:8" x14ac:dyDescent="0.5">
      <c r="A33" s="14" t="s">
        <v>1155</v>
      </c>
    </row>
    <row r="35" spans="1:8" x14ac:dyDescent="0.5">
      <c r="A35" s="11" t="s">
        <v>1154</v>
      </c>
      <c r="B35" s="11" t="s">
        <v>1144</v>
      </c>
    </row>
    <row r="36" spans="1:8" x14ac:dyDescent="0.5">
      <c r="A36" s="11" t="s">
        <v>1145</v>
      </c>
      <c r="B36" t="s">
        <v>19</v>
      </c>
      <c r="C36" t="s">
        <v>58</v>
      </c>
      <c r="D36" t="s">
        <v>1146</v>
      </c>
      <c r="E36" t="s">
        <v>19</v>
      </c>
      <c r="F36" t="s">
        <v>1161</v>
      </c>
    </row>
    <row r="37" spans="1:8" x14ac:dyDescent="0.5">
      <c r="A37" s="12" t="s">
        <v>774</v>
      </c>
      <c r="B37">
        <v>51</v>
      </c>
      <c r="C37">
        <v>3</v>
      </c>
      <c r="D37">
        <v>54</v>
      </c>
      <c r="E37" s="20">
        <f>IFERROR(GETPIVOTDATA("order_status",$A$35,"order_status","Delivered to buyer")/GETPIVOTDATA("order_status",$A$35), "NA")</f>
        <v>0.93567251461988299</v>
      </c>
      <c r="F37" s="20">
        <f>IFERROR(GETPIVOTDATA("order_status",$A$35,"order_status","Returned to seller")/GETPIVOTDATA("order_status",$A$35),"NA")</f>
        <v>6.4327485380116955E-2</v>
      </c>
    </row>
    <row r="38" spans="1:8" x14ac:dyDescent="0.5">
      <c r="A38" s="12" t="s">
        <v>767</v>
      </c>
      <c r="B38">
        <v>38</v>
      </c>
      <c r="C38">
        <v>2</v>
      </c>
      <c r="D38">
        <v>40</v>
      </c>
    </row>
    <row r="39" spans="1:8" x14ac:dyDescent="0.5">
      <c r="A39" s="12" t="s">
        <v>762</v>
      </c>
      <c r="B39">
        <v>36</v>
      </c>
      <c r="C39">
        <v>4</v>
      </c>
      <c r="D39">
        <v>40</v>
      </c>
    </row>
    <row r="40" spans="1:8" x14ac:dyDescent="0.5">
      <c r="A40" s="12" t="s">
        <v>777</v>
      </c>
      <c r="B40">
        <v>22</v>
      </c>
      <c r="C40">
        <v>1</v>
      </c>
      <c r="D40">
        <v>23</v>
      </c>
    </row>
    <row r="41" spans="1:8" x14ac:dyDescent="0.5">
      <c r="A41" s="12" t="s">
        <v>765</v>
      </c>
      <c r="B41">
        <v>7</v>
      </c>
      <c r="D41">
        <v>7</v>
      </c>
    </row>
    <row r="42" spans="1:8" x14ac:dyDescent="0.5">
      <c r="A42" s="12" t="s">
        <v>790</v>
      </c>
      <c r="B42">
        <v>6</v>
      </c>
      <c r="C42">
        <v>1</v>
      </c>
      <c r="D42">
        <v>7</v>
      </c>
    </row>
    <row r="43" spans="1:8" x14ac:dyDescent="0.5">
      <c r="A43" s="12" t="s">
        <v>1146</v>
      </c>
      <c r="B43">
        <v>160</v>
      </c>
      <c r="C43">
        <v>11</v>
      </c>
      <c r="D43">
        <v>171</v>
      </c>
      <c r="F43" s="20"/>
    </row>
    <row r="44" spans="1:8" x14ac:dyDescent="0.5">
      <c r="A44" s="14" t="s">
        <v>1156</v>
      </c>
    </row>
    <row r="46" spans="1:8" x14ac:dyDescent="0.5">
      <c r="A46" s="11" t="s">
        <v>1154</v>
      </c>
      <c r="B46" s="11" t="s">
        <v>1144</v>
      </c>
    </row>
    <row r="47" spans="1:8" x14ac:dyDescent="0.5">
      <c r="A47" s="11" t="s">
        <v>1145</v>
      </c>
      <c r="B47" t="s">
        <v>774</v>
      </c>
      <c r="C47" t="s">
        <v>767</v>
      </c>
      <c r="D47" t="s">
        <v>762</v>
      </c>
      <c r="E47" t="s">
        <v>777</v>
      </c>
      <c r="F47" t="s">
        <v>765</v>
      </c>
      <c r="G47" t="s">
        <v>790</v>
      </c>
      <c r="H47" t="s">
        <v>1146</v>
      </c>
    </row>
    <row r="48" spans="1:8" x14ac:dyDescent="0.5">
      <c r="A48" s="12" t="s">
        <v>329</v>
      </c>
      <c r="B48">
        <v>2</v>
      </c>
      <c r="C48">
        <v>4</v>
      </c>
      <c r="D48">
        <v>12</v>
      </c>
      <c r="E48">
        <v>3</v>
      </c>
      <c r="F48">
        <v>1</v>
      </c>
      <c r="G48">
        <v>2</v>
      </c>
      <c r="H48">
        <v>24</v>
      </c>
    </row>
    <row r="49" spans="1:8" x14ac:dyDescent="0.5">
      <c r="A49" s="12" t="s">
        <v>106</v>
      </c>
      <c r="B49">
        <v>9</v>
      </c>
      <c r="C49">
        <v>8</v>
      </c>
      <c r="D49">
        <v>3</v>
      </c>
      <c r="E49">
        <v>6</v>
      </c>
      <c r="H49">
        <v>26</v>
      </c>
    </row>
    <row r="50" spans="1:8" x14ac:dyDescent="0.5">
      <c r="A50" s="12" t="s">
        <v>724</v>
      </c>
      <c r="B50">
        <v>14</v>
      </c>
      <c r="C50">
        <v>6</v>
      </c>
      <c r="D50">
        <v>3</v>
      </c>
      <c r="E50">
        <v>2</v>
      </c>
      <c r="F50">
        <v>1</v>
      </c>
      <c r="H50">
        <v>26</v>
      </c>
    </row>
    <row r="51" spans="1:8" x14ac:dyDescent="0.5">
      <c r="A51" s="12" t="s">
        <v>725</v>
      </c>
      <c r="B51">
        <v>4</v>
      </c>
      <c r="C51">
        <v>5</v>
      </c>
      <c r="D51">
        <v>4</v>
      </c>
      <c r="E51">
        <v>3</v>
      </c>
      <c r="G51">
        <v>3</v>
      </c>
      <c r="H51">
        <v>19</v>
      </c>
    </row>
    <row r="52" spans="1:8" x14ac:dyDescent="0.5">
      <c r="A52" s="12" t="s">
        <v>726</v>
      </c>
      <c r="B52">
        <v>7</v>
      </c>
      <c r="C52">
        <v>3</v>
      </c>
      <c r="D52">
        <v>6</v>
      </c>
      <c r="E52">
        <v>4</v>
      </c>
      <c r="F52">
        <v>1</v>
      </c>
      <c r="G52">
        <v>1</v>
      </c>
      <c r="H52">
        <v>22</v>
      </c>
    </row>
    <row r="53" spans="1:8" x14ac:dyDescent="0.5">
      <c r="A53" s="12" t="s">
        <v>727</v>
      </c>
      <c r="B53">
        <v>3</v>
      </c>
      <c r="C53">
        <v>7</v>
      </c>
      <c r="D53">
        <v>4</v>
      </c>
      <c r="E53">
        <v>4</v>
      </c>
      <c r="H53">
        <v>18</v>
      </c>
    </row>
    <row r="54" spans="1:8" x14ac:dyDescent="0.5">
      <c r="A54" s="12" t="s">
        <v>728</v>
      </c>
      <c r="B54">
        <v>10</v>
      </c>
      <c r="C54">
        <v>3</v>
      </c>
      <c r="D54">
        <v>4</v>
      </c>
      <c r="E54">
        <v>1</v>
      </c>
      <c r="F54">
        <v>2</v>
      </c>
      <c r="G54">
        <v>1</v>
      </c>
      <c r="H54">
        <v>21</v>
      </c>
    </row>
    <row r="55" spans="1:8" x14ac:dyDescent="0.5">
      <c r="A55" s="12" t="s">
        <v>729</v>
      </c>
      <c r="B55">
        <v>5</v>
      </c>
      <c r="C55">
        <v>4</v>
      </c>
      <c r="D55">
        <v>4</v>
      </c>
      <c r="F55">
        <v>2</v>
      </c>
      <c r="H55">
        <v>15</v>
      </c>
    </row>
    <row r="56" spans="1:8" x14ac:dyDescent="0.5">
      <c r="A56" s="12" t="s">
        <v>1146</v>
      </c>
      <c r="B56">
        <v>54</v>
      </c>
      <c r="C56">
        <v>40</v>
      </c>
      <c r="D56">
        <v>40</v>
      </c>
      <c r="E56">
        <v>23</v>
      </c>
      <c r="F56">
        <v>7</v>
      </c>
      <c r="G56">
        <v>7</v>
      </c>
      <c r="H56">
        <v>171</v>
      </c>
    </row>
    <row r="58" spans="1:8" x14ac:dyDescent="0.5">
      <c r="A58" s="14" t="s">
        <v>1158</v>
      </c>
    </row>
    <row r="60" spans="1:8" x14ac:dyDescent="0.5">
      <c r="A60" s="11" t="s">
        <v>1145</v>
      </c>
      <c r="B60" t="s">
        <v>1154</v>
      </c>
    </row>
    <row r="61" spans="1:8" x14ac:dyDescent="0.5">
      <c r="A61" s="19">
        <v>241.9</v>
      </c>
      <c r="B61">
        <v>1</v>
      </c>
    </row>
    <row r="62" spans="1:8" x14ac:dyDescent="0.5">
      <c r="A62" s="19">
        <v>210.04</v>
      </c>
      <c r="B62">
        <v>2</v>
      </c>
    </row>
    <row r="63" spans="1:8" x14ac:dyDescent="0.5">
      <c r="A63" s="19">
        <v>178.18</v>
      </c>
      <c r="B63">
        <v>1</v>
      </c>
    </row>
    <row r="64" spans="1:8" x14ac:dyDescent="0.5">
      <c r="A64" s="19">
        <v>146.32</v>
      </c>
      <c r="B64">
        <v>1</v>
      </c>
    </row>
    <row r="65" spans="1:2" x14ac:dyDescent="0.5">
      <c r="A65" s="19">
        <v>133.34</v>
      </c>
      <c r="B65">
        <v>1</v>
      </c>
    </row>
    <row r="66" spans="1:2" x14ac:dyDescent="0.5">
      <c r="A66" s="19">
        <v>114.46</v>
      </c>
      <c r="B66">
        <v>6</v>
      </c>
    </row>
    <row r="67" spans="1:2" x14ac:dyDescent="0.5">
      <c r="A67" s="19">
        <v>105.02</v>
      </c>
      <c r="B67">
        <v>1</v>
      </c>
    </row>
    <row r="68" spans="1:2" x14ac:dyDescent="0.5">
      <c r="A68" s="19">
        <v>84.96</v>
      </c>
      <c r="B68">
        <v>100</v>
      </c>
    </row>
    <row r="69" spans="1:2" x14ac:dyDescent="0.5">
      <c r="A69" s="19">
        <v>81.42</v>
      </c>
      <c r="B69">
        <v>2</v>
      </c>
    </row>
    <row r="70" spans="1:2" x14ac:dyDescent="0.5">
      <c r="A70" s="19">
        <v>80.239999999999995</v>
      </c>
      <c r="B70">
        <v>2</v>
      </c>
    </row>
    <row r="71" spans="1:2" x14ac:dyDescent="0.5">
      <c r="A71" s="19">
        <v>62.54</v>
      </c>
      <c r="B71">
        <v>1</v>
      </c>
    </row>
    <row r="72" spans="1:2" x14ac:dyDescent="0.5">
      <c r="A72" s="19">
        <v>60.18</v>
      </c>
      <c r="B72">
        <v>17</v>
      </c>
    </row>
    <row r="73" spans="1:2" x14ac:dyDescent="0.5">
      <c r="A73" s="19">
        <v>47.2</v>
      </c>
      <c r="B73">
        <v>10</v>
      </c>
    </row>
    <row r="74" spans="1:2" x14ac:dyDescent="0.5">
      <c r="A74" s="12" t="s">
        <v>1160</v>
      </c>
      <c r="B74">
        <v>26</v>
      </c>
    </row>
    <row r="75" spans="1:2" x14ac:dyDescent="0.5">
      <c r="A75" s="12" t="s">
        <v>1146</v>
      </c>
      <c r="B75">
        <v>171</v>
      </c>
    </row>
    <row r="77" spans="1:2" x14ac:dyDescent="0.5">
      <c r="A77" s="11" t="s">
        <v>1145</v>
      </c>
      <c r="B77" t="s">
        <v>1154</v>
      </c>
    </row>
    <row r="78" spans="1:2" x14ac:dyDescent="0.5">
      <c r="A78" s="19">
        <v>241.9</v>
      </c>
      <c r="B78">
        <v>1</v>
      </c>
    </row>
    <row r="79" spans="1:2" x14ac:dyDescent="0.5">
      <c r="A79" s="19">
        <v>210.04</v>
      </c>
      <c r="B79">
        <v>2</v>
      </c>
    </row>
    <row r="80" spans="1:2" x14ac:dyDescent="0.5">
      <c r="A80" s="19">
        <v>178.18</v>
      </c>
      <c r="B80">
        <v>1</v>
      </c>
    </row>
    <row r="81" spans="1:2" x14ac:dyDescent="0.5">
      <c r="A81" s="19">
        <v>146.32</v>
      </c>
      <c r="B81">
        <v>1</v>
      </c>
    </row>
    <row r="82" spans="1:2" x14ac:dyDescent="0.5">
      <c r="A82" s="19">
        <v>133.34</v>
      </c>
      <c r="B82">
        <v>1</v>
      </c>
    </row>
    <row r="83" spans="1:2" x14ac:dyDescent="0.5">
      <c r="A83" s="19">
        <v>114.46</v>
      </c>
      <c r="B83">
        <v>6</v>
      </c>
    </row>
    <row r="84" spans="1:2" x14ac:dyDescent="0.5">
      <c r="A84" s="19">
        <v>105.02</v>
      </c>
      <c r="B84">
        <v>1</v>
      </c>
    </row>
    <row r="85" spans="1:2" x14ac:dyDescent="0.5">
      <c r="A85" s="19">
        <v>84.96</v>
      </c>
      <c r="B85">
        <v>100</v>
      </c>
    </row>
    <row r="86" spans="1:2" x14ac:dyDescent="0.5">
      <c r="A86" s="19">
        <v>81.42</v>
      </c>
      <c r="B86">
        <v>2</v>
      </c>
    </row>
    <row r="87" spans="1:2" x14ac:dyDescent="0.5">
      <c r="A87" s="19">
        <v>80.239999999999995</v>
      </c>
      <c r="B87">
        <v>2</v>
      </c>
    </row>
    <row r="88" spans="1:2" x14ac:dyDescent="0.5">
      <c r="A88" s="19">
        <v>62.54</v>
      </c>
      <c r="B88">
        <v>1</v>
      </c>
    </row>
    <row r="89" spans="1:2" x14ac:dyDescent="0.5">
      <c r="A89" s="19">
        <v>60.18</v>
      </c>
      <c r="B89">
        <v>17</v>
      </c>
    </row>
    <row r="90" spans="1:2" x14ac:dyDescent="0.5">
      <c r="A90" s="19">
        <v>47.2</v>
      </c>
      <c r="B90">
        <v>10</v>
      </c>
    </row>
    <row r="91" spans="1:2" x14ac:dyDescent="0.5">
      <c r="A91" s="12" t="s">
        <v>1160</v>
      </c>
      <c r="B91">
        <v>26</v>
      </c>
    </row>
    <row r="92" spans="1:2" x14ac:dyDescent="0.5">
      <c r="A92" s="12" t="s">
        <v>1146</v>
      </c>
      <c r="B92">
        <v>171</v>
      </c>
    </row>
    <row r="97" spans="1:1" x14ac:dyDescent="0.5">
      <c r="A97" s="19"/>
    </row>
    <row r="98" spans="1:1" x14ac:dyDescent="0.5">
      <c r="A98" s="19"/>
    </row>
    <row r="99" spans="1:1" x14ac:dyDescent="0.5">
      <c r="A99" s="19"/>
    </row>
    <row r="100" spans="1:1" x14ac:dyDescent="0.5">
      <c r="A100" s="19"/>
    </row>
    <row r="101" spans="1:1" x14ac:dyDescent="0.5">
      <c r="A101" s="19"/>
    </row>
    <row r="102" spans="1:1" x14ac:dyDescent="0.5">
      <c r="A102" s="19"/>
    </row>
    <row r="103" spans="1:1" x14ac:dyDescent="0.5">
      <c r="A103" s="19"/>
    </row>
    <row r="104" spans="1:1" x14ac:dyDescent="0.5">
      <c r="A104" s="19"/>
    </row>
    <row r="105" spans="1:1" x14ac:dyDescent="0.5">
      <c r="A105" s="19"/>
    </row>
    <row r="106" spans="1:1" x14ac:dyDescent="0.5">
      <c r="A106" s="19"/>
    </row>
    <row r="107" spans="1:1" x14ac:dyDescent="0.5">
      <c r="A107" s="19"/>
    </row>
    <row r="108" spans="1:1" x14ac:dyDescent="0.5">
      <c r="A108" s="19"/>
    </row>
    <row r="109" spans="1:1" x14ac:dyDescent="0.5">
      <c r="A109" s="1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84474-6C49-4449-BD28-AC7053494BFD}">
  <sheetPr>
    <tabColor theme="9" tint="-0.249977111117893"/>
  </sheetPr>
  <dimension ref="A1:A66"/>
  <sheetViews>
    <sheetView zoomScale="70" zoomScaleNormal="70" workbookViewId="0">
      <selection activeCell="AD22" sqref="AD22"/>
    </sheetView>
  </sheetViews>
  <sheetFormatPr defaultRowHeight="18" x14ac:dyDescent="0.5"/>
  <cols>
    <col min="1" max="1" width="8.88671875" style="21"/>
    <col min="2" max="16384" width="8.88671875" style="22"/>
  </cols>
  <sheetData>
    <row r="1" spans="1:1" x14ac:dyDescent="0.5">
      <c r="A1" s="21" t="s">
        <v>1152</v>
      </c>
    </row>
    <row r="33" spans="1:1" x14ac:dyDescent="0.5">
      <c r="A33" s="21" t="s">
        <v>1153</v>
      </c>
    </row>
    <row r="66" spans="1:1" x14ac:dyDescent="0.5">
      <c r="A66" s="21" t="s">
        <v>1157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0580-FDC6-4FE9-B7EE-837C69518A4D}">
  <sheetPr>
    <tabColor rgb="FF00B0F0"/>
  </sheetPr>
  <dimension ref="B2:Y42"/>
  <sheetViews>
    <sheetView showGridLines="0" showRowColHeaders="0" tabSelected="1" zoomScale="90" zoomScaleNormal="90" workbookViewId="0">
      <selection activeCell="AC25" sqref="AC25"/>
    </sheetView>
  </sheetViews>
  <sheetFormatPr defaultRowHeight="18" x14ac:dyDescent="0.5"/>
  <cols>
    <col min="24" max="24" width="1.77734375" customWidth="1"/>
  </cols>
  <sheetData>
    <row r="2" spans="2:24" x14ac:dyDescent="0.5">
      <c r="B2" s="30"/>
      <c r="C2" s="31"/>
      <c r="D2" s="31"/>
      <c r="E2" s="31"/>
      <c r="F2" s="31"/>
      <c r="G2" s="31"/>
      <c r="H2" s="31"/>
      <c r="I2" s="31"/>
      <c r="J2" s="31"/>
      <c r="K2" s="31"/>
      <c r="L2" s="31"/>
      <c r="M2" s="31"/>
      <c r="N2" s="31"/>
      <c r="O2" s="31"/>
      <c r="P2" s="31"/>
      <c r="Q2" s="31"/>
      <c r="R2" s="31"/>
      <c r="S2" s="31"/>
      <c r="T2" s="31"/>
      <c r="U2" s="31"/>
      <c r="V2" s="31"/>
      <c r="W2" s="31"/>
      <c r="X2" s="32"/>
    </row>
    <row r="3" spans="2:24" x14ac:dyDescent="0.5">
      <c r="B3" s="33"/>
      <c r="C3" s="34"/>
      <c r="D3" s="34"/>
      <c r="E3" s="34"/>
      <c r="F3" s="34"/>
      <c r="G3" s="34"/>
      <c r="H3" s="34"/>
      <c r="I3" s="34"/>
      <c r="J3" s="34"/>
      <c r="K3" s="34"/>
      <c r="L3" s="34"/>
      <c r="M3" s="34"/>
      <c r="N3" s="34"/>
      <c r="O3" s="34"/>
      <c r="P3" s="34"/>
      <c r="Q3" s="34"/>
      <c r="R3" s="34"/>
      <c r="S3" s="34"/>
      <c r="T3" s="34"/>
      <c r="U3" s="34"/>
      <c r="V3" s="34"/>
      <c r="W3" s="34"/>
      <c r="X3" s="35"/>
    </row>
    <row r="4" spans="2:24" x14ac:dyDescent="0.5">
      <c r="B4" s="33"/>
      <c r="C4" s="34"/>
      <c r="D4" s="34"/>
      <c r="E4" s="34"/>
      <c r="F4" s="34"/>
      <c r="G4" s="34"/>
      <c r="H4" s="34"/>
      <c r="I4" s="34"/>
      <c r="J4" s="34"/>
      <c r="K4" s="34"/>
      <c r="L4" s="34"/>
      <c r="M4" s="34"/>
      <c r="N4" s="34"/>
      <c r="O4" s="34"/>
      <c r="P4" s="34"/>
      <c r="Q4" s="34"/>
      <c r="R4" s="34"/>
      <c r="S4" s="34"/>
      <c r="T4" s="34"/>
      <c r="U4" s="34"/>
      <c r="V4" s="34"/>
      <c r="W4" s="34"/>
      <c r="X4" s="35"/>
    </row>
    <row r="5" spans="2:24" x14ac:dyDescent="0.5">
      <c r="B5" s="33"/>
      <c r="C5" s="34"/>
      <c r="D5" s="34"/>
      <c r="E5" s="34"/>
      <c r="F5" s="34"/>
      <c r="G5" s="34"/>
      <c r="H5" s="34"/>
      <c r="I5" s="34"/>
      <c r="J5" s="34"/>
      <c r="K5" s="34"/>
      <c r="L5" s="34"/>
      <c r="M5" s="34"/>
      <c r="N5" s="34"/>
      <c r="O5" s="34"/>
      <c r="P5" s="34"/>
      <c r="Q5" s="34"/>
      <c r="R5" s="34"/>
      <c r="S5" s="34"/>
      <c r="T5" s="34"/>
      <c r="U5" s="34"/>
      <c r="V5" s="34"/>
      <c r="W5" s="34"/>
      <c r="X5" s="35"/>
    </row>
    <row r="6" spans="2:24" x14ac:dyDescent="0.5">
      <c r="B6" s="25"/>
      <c r="C6" s="23"/>
      <c r="D6" s="23"/>
      <c r="E6" s="23"/>
      <c r="F6" s="23"/>
      <c r="G6" s="23"/>
      <c r="H6" s="23"/>
      <c r="I6" s="23"/>
      <c r="J6" s="23"/>
      <c r="K6" s="23"/>
      <c r="L6" s="23"/>
      <c r="M6" s="23"/>
      <c r="N6" s="23"/>
      <c r="O6" s="23"/>
      <c r="P6" s="23"/>
      <c r="Q6" s="23"/>
      <c r="R6" s="23"/>
      <c r="S6" s="23"/>
      <c r="T6" s="23"/>
      <c r="U6" s="23"/>
      <c r="V6" s="23"/>
      <c r="W6" s="23"/>
      <c r="X6" s="24"/>
    </row>
    <row r="7" spans="2:24" x14ac:dyDescent="0.5">
      <c r="B7" s="25"/>
      <c r="C7" s="23"/>
      <c r="D7" s="23"/>
      <c r="E7" s="23"/>
      <c r="F7" s="23"/>
      <c r="G7" s="23"/>
      <c r="H7" s="23"/>
      <c r="I7" s="23"/>
      <c r="J7" s="23"/>
      <c r="K7" s="23"/>
      <c r="L7" s="23"/>
      <c r="M7" s="23"/>
      <c r="N7" s="23"/>
      <c r="O7" s="23"/>
      <c r="P7" s="23"/>
      <c r="Q7" s="23"/>
      <c r="R7" s="23"/>
      <c r="S7" s="23"/>
      <c r="T7" s="23"/>
      <c r="U7" s="23"/>
      <c r="V7" s="23"/>
      <c r="W7" s="23"/>
      <c r="X7" s="24"/>
    </row>
    <row r="8" spans="2:24" x14ac:dyDescent="0.5">
      <c r="B8" s="25"/>
      <c r="C8" s="23"/>
      <c r="D8" s="23"/>
      <c r="E8" s="23"/>
      <c r="F8" s="23"/>
      <c r="G8" s="23"/>
      <c r="H8" s="23"/>
      <c r="I8" s="23"/>
      <c r="J8" s="23"/>
      <c r="K8" s="23"/>
      <c r="L8" s="23"/>
      <c r="M8" s="23"/>
      <c r="N8" s="23"/>
      <c r="O8" s="23"/>
      <c r="P8" s="23"/>
      <c r="Q8" s="23"/>
      <c r="R8" s="23"/>
      <c r="S8" s="23"/>
      <c r="T8" s="23"/>
      <c r="U8" s="23"/>
      <c r="V8" s="23"/>
      <c r="W8" s="23"/>
      <c r="X8" s="24"/>
    </row>
    <row r="9" spans="2:24" x14ac:dyDescent="0.5">
      <c r="B9" s="25"/>
      <c r="C9" s="23"/>
      <c r="D9" s="23"/>
      <c r="E9" s="23"/>
      <c r="F9" s="23"/>
      <c r="G9" s="23"/>
      <c r="H9" s="23"/>
      <c r="I9" s="23"/>
      <c r="J9" s="23"/>
      <c r="K9" s="23"/>
      <c r="L9" s="23"/>
      <c r="M9" s="23"/>
      <c r="N9" s="23"/>
      <c r="O9" s="23"/>
      <c r="P9" s="23"/>
      <c r="Q9" s="23"/>
      <c r="R9" s="23"/>
      <c r="S9" s="23"/>
      <c r="T9" s="23"/>
      <c r="U9" s="23"/>
      <c r="V9" s="23"/>
      <c r="W9" s="23"/>
      <c r="X9" s="24"/>
    </row>
    <row r="10" spans="2:24" x14ac:dyDescent="0.5">
      <c r="B10" s="25"/>
      <c r="C10" s="23"/>
      <c r="D10" s="23"/>
      <c r="E10" s="23"/>
      <c r="F10" s="23"/>
      <c r="G10" s="23"/>
      <c r="H10" s="23"/>
      <c r="I10" s="23"/>
      <c r="J10" s="23"/>
      <c r="K10" s="23"/>
      <c r="L10" s="23"/>
      <c r="M10" s="23"/>
      <c r="N10" s="23"/>
      <c r="O10" s="23"/>
      <c r="P10" s="23"/>
      <c r="Q10" s="23"/>
      <c r="R10" s="23"/>
      <c r="S10" s="23"/>
      <c r="T10" s="23"/>
      <c r="U10" s="23"/>
      <c r="V10" s="23"/>
      <c r="W10" s="23"/>
      <c r="X10" s="24"/>
    </row>
    <row r="11" spans="2:24" x14ac:dyDescent="0.5">
      <c r="B11" s="25"/>
      <c r="C11" s="23"/>
      <c r="D11" s="23"/>
      <c r="E11" s="23"/>
      <c r="F11" s="23"/>
      <c r="G11" s="23"/>
      <c r="H11" s="23"/>
      <c r="I11" s="23"/>
      <c r="J11" s="23"/>
      <c r="K11" s="23"/>
      <c r="L11" s="23"/>
      <c r="M11" s="23"/>
      <c r="N11" s="23"/>
      <c r="O11" s="23"/>
      <c r="P11" s="23"/>
      <c r="Q11" s="23"/>
      <c r="R11" s="23"/>
      <c r="S11" s="23"/>
      <c r="T11" s="23"/>
      <c r="U11" s="23"/>
      <c r="V11" s="23"/>
      <c r="W11" s="23"/>
      <c r="X11" s="24"/>
    </row>
    <row r="12" spans="2:24" x14ac:dyDescent="0.5">
      <c r="B12" s="25"/>
      <c r="C12" s="23"/>
      <c r="D12" s="23"/>
      <c r="E12" s="23"/>
      <c r="F12" s="23"/>
      <c r="G12" s="23"/>
      <c r="H12" s="23"/>
      <c r="I12" s="23"/>
      <c r="J12" s="23"/>
      <c r="K12" s="23"/>
      <c r="L12" s="23"/>
      <c r="M12" s="23"/>
      <c r="N12" s="23"/>
      <c r="O12" s="23"/>
      <c r="P12" s="23"/>
      <c r="Q12" s="23"/>
      <c r="R12" s="23"/>
      <c r="S12" s="23"/>
      <c r="T12" s="23"/>
      <c r="U12" s="23"/>
      <c r="V12" s="23"/>
      <c r="W12" s="23"/>
      <c r="X12" s="24"/>
    </row>
    <row r="13" spans="2:24" x14ac:dyDescent="0.5">
      <c r="B13" s="25"/>
      <c r="C13" s="23"/>
      <c r="D13" s="23"/>
      <c r="E13" s="23"/>
      <c r="F13" s="23"/>
      <c r="G13" s="23"/>
      <c r="H13" s="23"/>
      <c r="I13" s="23"/>
      <c r="J13" s="23"/>
      <c r="K13" s="23"/>
      <c r="L13" s="23"/>
      <c r="M13" s="23"/>
      <c r="N13" s="23"/>
      <c r="O13" s="23"/>
      <c r="P13" s="23"/>
      <c r="Q13" s="23"/>
      <c r="R13" s="23"/>
      <c r="S13" s="23"/>
      <c r="T13" s="23"/>
      <c r="U13" s="23"/>
      <c r="V13" s="23"/>
      <c r="W13" s="23"/>
      <c r="X13" s="24"/>
    </row>
    <row r="14" spans="2:24" x14ac:dyDescent="0.5">
      <c r="B14" s="25"/>
      <c r="C14" s="23"/>
      <c r="D14" s="23"/>
      <c r="E14" s="23"/>
      <c r="F14" s="23"/>
      <c r="G14" s="23"/>
      <c r="H14" s="23"/>
      <c r="I14" s="23"/>
      <c r="J14" s="23"/>
      <c r="K14" s="23"/>
      <c r="L14" s="23"/>
      <c r="M14" s="23"/>
      <c r="N14" s="23"/>
      <c r="O14" s="23"/>
      <c r="P14" s="23"/>
      <c r="Q14" s="23"/>
      <c r="R14" s="23"/>
      <c r="S14" s="23"/>
      <c r="T14" s="23"/>
      <c r="U14" s="23"/>
      <c r="V14" s="23"/>
      <c r="W14" s="23"/>
      <c r="X14" s="24"/>
    </row>
    <row r="15" spans="2:24" x14ac:dyDescent="0.5">
      <c r="B15" s="25"/>
      <c r="C15" s="23"/>
      <c r="D15" s="23"/>
      <c r="E15" s="23"/>
      <c r="F15" s="23"/>
      <c r="G15" s="23"/>
      <c r="H15" s="23"/>
      <c r="I15" s="23"/>
      <c r="J15" s="23"/>
      <c r="K15" s="23"/>
      <c r="L15" s="23"/>
      <c r="M15" s="23"/>
      <c r="N15" s="23"/>
      <c r="O15" s="23"/>
      <c r="P15" s="23"/>
      <c r="Q15" s="23"/>
      <c r="R15" s="23"/>
      <c r="S15" s="23"/>
      <c r="T15" s="23"/>
      <c r="U15" s="23"/>
      <c r="V15" s="23"/>
      <c r="W15" s="23"/>
      <c r="X15" s="24"/>
    </row>
    <row r="16" spans="2:24" x14ac:dyDescent="0.5">
      <c r="B16" s="25"/>
      <c r="C16" s="23"/>
      <c r="D16" s="23"/>
      <c r="E16" s="23"/>
      <c r="F16" s="23"/>
      <c r="G16" s="23"/>
      <c r="H16" s="23"/>
      <c r="I16" s="23"/>
      <c r="J16" s="23"/>
      <c r="K16" s="23"/>
      <c r="L16" s="23"/>
      <c r="M16" s="23"/>
      <c r="N16" s="23"/>
      <c r="O16" s="23"/>
      <c r="P16" s="23"/>
      <c r="Q16" s="23"/>
      <c r="R16" s="23"/>
      <c r="S16" s="23"/>
      <c r="T16" s="23"/>
      <c r="U16" s="23"/>
      <c r="V16" s="23"/>
      <c r="W16" s="23"/>
      <c r="X16" s="24"/>
    </row>
    <row r="17" spans="2:24" x14ac:dyDescent="0.5">
      <c r="B17" s="25"/>
      <c r="C17" s="23"/>
      <c r="D17" s="23"/>
      <c r="E17" s="23"/>
      <c r="F17" s="23"/>
      <c r="G17" s="23"/>
      <c r="H17" s="23"/>
      <c r="I17" s="23"/>
      <c r="J17" s="23"/>
      <c r="K17" s="23"/>
      <c r="L17" s="23"/>
      <c r="M17" s="23"/>
      <c r="N17" s="23"/>
      <c r="O17" s="23"/>
      <c r="P17" s="23"/>
      <c r="Q17" s="23"/>
      <c r="R17" s="23"/>
      <c r="S17" s="23"/>
      <c r="T17" s="23"/>
      <c r="U17" s="23"/>
      <c r="V17" s="23"/>
      <c r="W17" s="23"/>
      <c r="X17" s="24"/>
    </row>
    <row r="18" spans="2:24" x14ac:dyDescent="0.5">
      <c r="B18" s="25"/>
      <c r="C18" s="23"/>
      <c r="D18" s="23"/>
      <c r="E18" s="23"/>
      <c r="F18" s="23"/>
      <c r="G18" s="23"/>
      <c r="H18" s="23"/>
      <c r="I18" s="23"/>
      <c r="J18" s="23"/>
      <c r="K18" s="23"/>
      <c r="L18" s="23"/>
      <c r="M18" s="23"/>
      <c r="N18" s="23"/>
      <c r="O18" s="23"/>
      <c r="P18" s="23"/>
      <c r="Q18" s="23"/>
      <c r="R18" s="23"/>
      <c r="S18" s="23"/>
      <c r="T18" s="23"/>
      <c r="U18" s="23"/>
      <c r="V18" s="23"/>
      <c r="W18" s="23"/>
      <c r="X18" s="24"/>
    </row>
    <row r="19" spans="2:24" x14ac:dyDescent="0.5">
      <c r="B19" s="25"/>
      <c r="C19" s="23"/>
      <c r="D19" s="23"/>
      <c r="E19" s="23"/>
      <c r="F19" s="23"/>
      <c r="G19" s="23"/>
      <c r="H19" s="23"/>
      <c r="I19" s="23"/>
      <c r="J19" s="23"/>
      <c r="K19" s="23"/>
      <c r="L19" s="23"/>
      <c r="M19" s="23"/>
      <c r="N19" s="23"/>
      <c r="O19" s="23"/>
      <c r="P19" s="23"/>
      <c r="Q19" s="23"/>
      <c r="R19" s="23"/>
      <c r="S19" s="23"/>
      <c r="T19" s="23"/>
      <c r="U19" s="23"/>
      <c r="V19" s="23"/>
      <c r="W19" s="23"/>
      <c r="X19" s="24"/>
    </row>
    <row r="20" spans="2:24" x14ac:dyDescent="0.5">
      <c r="B20" s="25"/>
      <c r="C20" s="23"/>
      <c r="D20" s="23"/>
      <c r="E20" s="23"/>
      <c r="F20" s="23"/>
      <c r="G20" s="23"/>
      <c r="H20" s="23"/>
      <c r="I20" s="23"/>
      <c r="J20" s="23"/>
      <c r="K20" s="23"/>
      <c r="L20" s="23"/>
      <c r="M20" s="23"/>
      <c r="N20" s="23"/>
      <c r="O20" s="23"/>
      <c r="P20" s="23"/>
      <c r="Q20" s="23"/>
      <c r="R20" s="23"/>
      <c r="S20" s="23"/>
      <c r="T20" s="23"/>
      <c r="U20" s="23"/>
      <c r="V20" s="23"/>
      <c r="W20" s="23"/>
      <c r="X20" s="24"/>
    </row>
    <row r="21" spans="2:24" x14ac:dyDescent="0.5">
      <c r="B21" s="25"/>
      <c r="C21" s="23"/>
      <c r="D21" s="23"/>
      <c r="E21" s="23"/>
      <c r="F21" s="23"/>
      <c r="G21" s="23"/>
      <c r="H21" s="23"/>
      <c r="I21" s="23"/>
      <c r="J21" s="23"/>
      <c r="K21" s="23"/>
      <c r="L21" s="23"/>
      <c r="M21" s="23"/>
      <c r="N21" s="23"/>
      <c r="O21" s="23"/>
      <c r="P21" s="23"/>
      <c r="Q21" s="23"/>
      <c r="R21" s="23"/>
      <c r="S21" s="23"/>
      <c r="T21" s="23"/>
      <c r="U21" s="23"/>
      <c r="V21" s="23"/>
      <c r="W21" s="23"/>
      <c r="X21" s="24"/>
    </row>
    <row r="22" spans="2:24" x14ac:dyDescent="0.5">
      <c r="B22" s="25"/>
      <c r="C22" s="23"/>
      <c r="D22" s="23"/>
      <c r="E22" s="23"/>
      <c r="F22" s="23"/>
      <c r="G22" s="23"/>
      <c r="H22" s="23"/>
      <c r="I22" s="23"/>
      <c r="J22" s="23"/>
      <c r="K22" s="23"/>
      <c r="L22" s="23"/>
      <c r="M22" s="23"/>
      <c r="N22" s="23"/>
      <c r="O22" s="23"/>
      <c r="P22" s="23"/>
      <c r="Q22" s="23"/>
      <c r="R22" s="23"/>
      <c r="S22" s="23"/>
      <c r="T22" s="23"/>
      <c r="U22" s="23"/>
      <c r="V22" s="23"/>
      <c r="W22" s="23"/>
      <c r="X22" s="24"/>
    </row>
    <row r="23" spans="2:24" x14ac:dyDescent="0.5">
      <c r="B23" s="25"/>
      <c r="C23" s="23"/>
      <c r="D23" s="23"/>
      <c r="E23" s="23"/>
      <c r="F23" s="23"/>
      <c r="G23" s="23"/>
      <c r="H23" s="23"/>
      <c r="I23" s="23"/>
      <c r="J23" s="23"/>
      <c r="K23" s="23"/>
      <c r="L23" s="23"/>
      <c r="M23" s="23"/>
      <c r="N23" s="23"/>
      <c r="O23" s="23"/>
      <c r="P23" s="23"/>
      <c r="Q23" s="23"/>
      <c r="R23" s="23"/>
      <c r="S23" s="23"/>
      <c r="T23" s="23"/>
      <c r="U23" s="23"/>
      <c r="V23" s="23"/>
      <c r="W23" s="23"/>
      <c r="X23" s="24"/>
    </row>
    <row r="24" spans="2:24" x14ac:dyDescent="0.5">
      <c r="B24" s="25"/>
      <c r="C24" s="23"/>
      <c r="D24" s="23"/>
      <c r="E24" s="23"/>
      <c r="F24" s="23"/>
      <c r="G24" s="23"/>
      <c r="H24" s="23"/>
      <c r="I24" s="23"/>
      <c r="J24" s="23"/>
      <c r="K24" s="23"/>
      <c r="L24" s="23"/>
      <c r="M24" s="23"/>
      <c r="N24" s="23"/>
      <c r="O24" s="23"/>
      <c r="P24" s="23"/>
      <c r="Q24" s="23"/>
      <c r="R24" s="23"/>
      <c r="S24" s="23"/>
      <c r="T24" s="23"/>
      <c r="U24" s="23"/>
      <c r="V24" s="23"/>
      <c r="W24" s="23"/>
      <c r="X24" s="24"/>
    </row>
    <row r="25" spans="2:24" x14ac:dyDescent="0.5">
      <c r="B25" s="25"/>
      <c r="C25" s="23"/>
      <c r="D25" s="23"/>
      <c r="E25" s="23"/>
      <c r="F25" s="23"/>
      <c r="G25" s="23"/>
      <c r="H25" s="23"/>
      <c r="I25" s="23"/>
      <c r="J25" s="23"/>
      <c r="K25" s="23"/>
      <c r="L25" s="23"/>
      <c r="M25" s="23"/>
      <c r="N25" s="23"/>
      <c r="O25" s="23"/>
      <c r="P25" s="23"/>
      <c r="Q25" s="23"/>
      <c r="R25" s="23"/>
      <c r="S25" s="23"/>
      <c r="T25" s="23"/>
      <c r="U25" s="23"/>
      <c r="V25" s="23"/>
      <c r="W25" s="23"/>
      <c r="X25" s="24"/>
    </row>
    <row r="26" spans="2:24" x14ac:dyDescent="0.5">
      <c r="B26" s="25"/>
      <c r="C26" s="23"/>
      <c r="D26" s="23"/>
      <c r="E26" s="23"/>
      <c r="F26" s="23"/>
      <c r="G26" s="23"/>
      <c r="H26" s="23"/>
      <c r="I26" s="23"/>
      <c r="J26" s="23"/>
      <c r="K26" s="23"/>
      <c r="L26" s="23"/>
      <c r="M26" s="23"/>
      <c r="N26" s="23"/>
      <c r="O26" s="23"/>
      <c r="P26" s="23"/>
      <c r="Q26" s="23"/>
      <c r="R26" s="23"/>
      <c r="S26" s="23"/>
      <c r="T26" s="23"/>
      <c r="U26" s="23"/>
      <c r="V26" s="23"/>
      <c r="W26" s="23"/>
      <c r="X26" s="24"/>
    </row>
    <row r="27" spans="2:24" x14ac:dyDescent="0.5">
      <c r="B27" s="25"/>
      <c r="C27" s="23"/>
      <c r="D27" s="23"/>
      <c r="E27" s="23"/>
      <c r="F27" s="23"/>
      <c r="G27" s="23"/>
      <c r="H27" s="23"/>
      <c r="I27" s="23"/>
      <c r="J27" s="23"/>
      <c r="K27" s="23"/>
      <c r="L27" s="23"/>
      <c r="M27" s="23"/>
      <c r="N27" s="23"/>
      <c r="O27" s="23"/>
      <c r="P27" s="23"/>
      <c r="Q27" s="23"/>
      <c r="R27" s="23"/>
      <c r="S27" s="23"/>
      <c r="T27" s="23"/>
      <c r="U27" s="23"/>
      <c r="V27" s="23"/>
      <c r="W27" s="23"/>
      <c r="X27" s="24"/>
    </row>
    <row r="28" spans="2:24" x14ac:dyDescent="0.5">
      <c r="B28" s="25"/>
      <c r="C28" s="23"/>
      <c r="D28" s="23"/>
      <c r="E28" s="23"/>
      <c r="F28" s="23"/>
      <c r="G28" s="23"/>
      <c r="H28" s="23"/>
      <c r="I28" s="23"/>
      <c r="J28" s="23"/>
      <c r="K28" s="23"/>
      <c r="L28" s="23"/>
      <c r="M28" s="23"/>
      <c r="N28" s="23"/>
      <c r="O28" s="23"/>
      <c r="P28" s="23"/>
      <c r="Q28" s="23"/>
      <c r="R28" s="23"/>
      <c r="S28" s="23"/>
      <c r="T28" s="23"/>
      <c r="U28" s="23"/>
      <c r="V28" s="23"/>
      <c r="W28" s="23"/>
      <c r="X28" s="24"/>
    </row>
    <row r="29" spans="2:24" x14ac:dyDescent="0.5">
      <c r="B29" s="25"/>
      <c r="C29" s="23"/>
      <c r="D29" s="23"/>
      <c r="E29" s="23"/>
      <c r="F29" s="23"/>
      <c r="G29" s="23"/>
      <c r="H29" s="23"/>
      <c r="I29" s="23"/>
      <c r="J29" s="23"/>
      <c r="K29" s="23"/>
      <c r="L29" s="23"/>
      <c r="M29" s="23"/>
      <c r="N29" s="23"/>
      <c r="O29" s="23"/>
      <c r="P29" s="23"/>
      <c r="Q29" s="23"/>
      <c r="R29" s="23"/>
      <c r="S29" s="23"/>
      <c r="T29" s="23"/>
      <c r="U29" s="23"/>
      <c r="V29" s="23"/>
      <c r="W29" s="23"/>
      <c r="X29" s="24"/>
    </row>
    <row r="30" spans="2:24" x14ac:dyDescent="0.5">
      <c r="B30" s="25"/>
      <c r="C30" s="23"/>
      <c r="D30" s="23"/>
      <c r="E30" s="23"/>
      <c r="F30" s="23"/>
      <c r="G30" s="23"/>
      <c r="H30" s="23"/>
      <c r="I30" s="23"/>
      <c r="J30" s="23"/>
      <c r="K30" s="23"/>
      <c r="L30" s="23"/>
      <c r="M30" s="23"/>
      <c r="N30" s="23"/>
      <c r="O30" s="23"/>
      <c r="P30" s="23"/>
      <c r="Q30" s="23"/>
      <c r="R30" s="23"/>
      <c r="S30" s="23"/>
      <c r="T30" s="23"/>
      <c r="U30" s="23"/>
      <c r="V30" s="23"/>
      <c r="W30" s="23"/>
      <c r="X30" s="24"/>
    </row>
    <row r="31" spans="2:24" x14ac:dyDescent="0.5">
      <c r="B31" s="25"/>
      <c r="C31" s="23"/>
      <c r="D31" s="23"/>
      <c r="E31" s="23"/>
      <c r="F31" s="23"/>
      <c r="G31" s="23"/>
      <c r="H31" s="23"/>
      <c r="I31" s="23"/>
      <c r="J31" s="23"/>
      <c r="K31" s="23"/>
      <c r="L31" s="23"/>
      <c r="M31" s="23"/>
      <c r="N31" s="23"/>
      <c r="O31" s="23"/>
      <c r="P31" s="23"/>
      <c r="Q31" s="23"/>
      <c r="R31" s="23"/>
      <c r="S31" s="23"/>
      <c r="T31" s="23"/>
      <c r="U31" s="23"/>
      <c r="V31" s="23"/>
      <c r="W31" s="23"/>
      <c r="X31" s="24"/>
    </row>
    <row r="32" spans="2:24" x14ac:dyDescent="0.5">
      <c r="B32" s="25"/>
      <c r="C32" s="23"/>
      <c r="D32" s="23"/>
      <c r="E32" s="23"/>
      <c r="F32" s="23"/>
      <c r="G32" s="23"/>
      <c r="H32" s="23"/>
      <c r="I32" s="23"/>
      <c r="J32" s="23"/>
      <c r="K32" s="23"/>
      <c r="L32" s="23"/>
      <c r="M32" s="23"/>
      <c r="N32" s="23"/>
      <c r="O32" s="23"/>
      <c r="P32" s="23"/>
      <c r="Q32" s="23"/>
      <c r="R32" s="23"/>
      <c r="S32" s="23"/>
      <c r="T32" s="23"/>
      <c r="U32" s="23"/>
      <c r="V32" s="23"/>
      <c r="W32" s="23"/>
      <c r="X32" s="24"/>
    </row>
    <row r="33" spans="2:25" x14ac:dyDescent="0.5">
      <c r="B33" s="26"/>
      <c r="C33" s="27"/>
      <c r="D33" s="27"/>
      <c r="E33" s="27"/>
      <c r="F33" s="27"/>
      <c r="G33" s="27"/>
      <c r="H33" s="27"/>
      <c r="I33" s="27"/>
      <c r="J33" s="27"/>
      <c r="K33" s="27"/>
      <c r="L33" s="27"/>
      <c r="M33" s="27"/>
      <c r="N33" s="27"/>
      <c r="O33" s="27"/>
      <c r="P33" s="27"/>
      <c r="Q33" s="27"/>
      <c r="R33" s="27"/>
      <c r="S33" s="27"/>
      <c r="T33" s="27"/>
      <c r="U33" s="27"/>
      <c r="V33" s="27"/>
      <c r="W33" s="27"/>
      <c r="X33" s="28"/>
    </row>
    <row r="34" spans="2:25" x14ac:dyDescent="0.5">
      <c r="B34" s="29"/>
      <c r="C34" s="29"/>
      <c r="D34" s="29"/>
      <c r="E34" s="29"/>
      <c r="F34" s="29"/>
      <c r="G34" s="29"/>
      <c r="H34" s="29"/>
      <c r="I34" s="29"/>
      <c r="J34" s="29"/>
      <c r="K34" s="29"/>
      <c r="L34" s="29"/>
      <c r="M34" s="29"/>
      <c r="N34" s="29"/>
      <c r="O34" s="29"/>
      <c r="P34" s="29"/>
      <c r="Q34" s="29"/>
      <c r="R34" s="29"/>
      <c r="S34" s="29"/>
      <c r="T34" s="29"/>
      <c r="U34" s="29"/>
      <c r="V34" s="29"/>
      <c r="W34" s="29"/>
      <c r="X34" s="29"/>
      <c r="Y34" s="29"/>
    </row>
    <row r="35" spans="2:25" x14ac:dyDescent="0.5">
      <c r="B35" s="29"/>
      <c r="C35" s="29"/>
      <c r="D35" s="29"/>
      <c r="E35" s="29"/>
      <c r="F35" s="29"/>
      <c r="G35" s="29"/>
      <c r="H35" s="29"/>
      <c r="I35" s="29"/>
      <c r="J35" s="29"/>
      <c r="K35" s="29"/>
      <c r="L35" s="29"/>
      <c r="M35" s="29"/>
      <c r="N35" s="29"/>
      <c r="O35" s="29"/>
      <c r="P35" s="29"/>
      <c r="Q35" s="29"/>
      <c r="R35" s="29"/>
      <c r="S35" s="29"/>
      <c r="T35" s="29"/>
      <c r="U35" s="29"/>
      <c r="V35" s="29"/>
      <c r="W35" s="29"/>
      <c r="X35" s="29"/>
      <c r="Y35" s="29"/>
    </row>
    <row r="36" spans="2:25" x14ac:dyDescent="0.5">
      <c r="B36" s="29"/>
      <c r="C36" s="29"/>
      <c r="D36" s="29"/>
      <c r="E36" s="29"/>
      <c r="F36" s="29"/>
      <c r="G36" s="29"/>
      <c r="H36" s="29"/>
      <c r="I36" s="29"/>
      <c r="J36" s="29"/>
      <c r="K36" s="29"/>
      <c r="L36" s="29"/>
      <c r="M36" s="29"/>
      <c r="N36" s="29"/>
      <c r="O36" s="29"/>
      <c r="P36" s="29"/>
      <c r="Q36" s="29"/>
      <c r="R36" s="29"/>
      <c r="S36" s="29"/>
      <c r="T36" s="29"/>
      <c r="U36" s="29"/>
      <c r="V36" s="29"/>
      <c r="W36" s="29"/>
      <c r="X36" s="29"/>
      <c r="Y36" s="29"/>
    </row>
    <row r="37" spans="2:25" x14ac:dyDescent="0.5">
      <c r="B37" s="29"/>
      <c r="C37" s="29"/>
      <c r="D37" s="29"/>
      <c r="E37" s="29"/>
      <c r="F37" s="29"/>
      <c r="G37" s="29"/>
      <c r="H37" s="29"/>
      <c r="I37" s="29"/>
      <c r="J37" s="29"/>
      <c r="K37" s="29"/>
      <c r="L37" s="29"/>
      <c r="M37" s="29"/>
      <c r="N37" s="29"/>
      <c r="O37" s="29"/>
      <c r="P37" s="29"/>
      <c r="Q37" s="29"/>
      <c r="R37" s="29"/>
      <c r="S37" s="29"/>
      <c r="T37" s="29"/>
      <c r="U37" s="29"/>
      <c r="V37" s="29"/>
      <c r="W37" s="29"/>
      <c r="X37" s="29"/>
      <c r="Y37" s="29"/>
    </row>
    <row r="38" spans="2:25" x14ac:dyDescent="0.5">
      <c r="B38" s="29"/>
      <c r="C38" s="29"/>
      <c r="D38" s="29"/>
      <c r="E38" s="29"/>
      <c r="F38" s="29"/>
      <c r="G38" s="29"/>
      <c r="H38" s="29"/>
      <c r="I38" s="29"/>
      <c r="J38" s="29"/>
      <c r="K38" s="29"/>
      <c r="L38" s="29"/>
      <c r="M38" s="29"/>
      <c r="N38" s="29"/>
      <c r="O38" s="29"/>
      <c r="P38" s="29"/>
      <c r="Q38" s="29"/>
      <c r="R38" s="29"/>
      <c r="S38" s="29"/>
      <c r="T38" s="29"/>
      <c r="U38" s="29"/>
      <c r="V38" s="29"/>
      <c r="W38" s="29"/>
      <c r="X38" s="29"/>
      <c r="Y38" s="29"/>
    </row>
    <row r="39" spans="2:25" x14ac:dyDescent="0.5">
      <c r="B39" s="29"/>
      <c r="C39" s="29"/>
      <c r="D39" s="29"/>
      <c r="E39" s="29"/>
      <c r="F39" s="29"/>
      <c r="G39" s="29"/>
      <c r="H39" s="29"/>
      <c r="I39" s="29"/>
      <c r="J39" s="29"/>
      <c r="K39" s="29"/>
      <c r="L39" s="29"/>
      <c r="M39" s="29"/>
      <c r="N39" s="29"/>
      <c r="O39" s="29"/>
      <c r="P39" s="29"/>
      <c r="Q39" s="29"/>
      <c r="R39" s="29"/>
      <c r="S39" s="29"/>
      <c r="T39" s="29"/>
      <c r="U39" s="29"/>
      <c r="V39" s="29"/>
      <c r="W39" s="29"/>
      <c r="X39" s="29"/>
      <c r="Y39" s="29"/>
    </row>
    <row r="40" spans="2:25" x14ac:dyDescent="0.5">
      <c r="B40" s="29"/>
      <c r="C40" s="29"/>
      <c r="D40" s="29"/>
      <c r="E40" s="29"/>
      <c r="F40" s="29"/>
      <c r="G40" s="29"/>
      <c r="H40" s="29"/>
      <c r="I40" s="29"/>
      <c r="J40" s="29"/>
      <c r="K40" s="29"/>
      <c r="L40" s="29"/>
      <c r="M40" s="29"/>
      <c r="N40" s="29"/>
      <c r="O40" s="29"/>
      <c r="P40" s="29"/>
      <c r="Q40" s="29"/>
      <c r="R40" s="29"/>
      <c r="S40" s="29"/>
      <c r="T40" s="29"/>
      <c r="U40" s="29"/>
      <c r="V40" s="29"/>
      <c r="W40" s="29"/>
      <c r="X40" s="29"/>
      <c r="Y40" s="29"/>
    </row>
    <row r="41" spans="2:25" x14ac:dyDescent="0.5">
      <c r="B41" s="29"/>
      <c r="C41" s="29"/>
      <c r="D41" s="29"/>
      <c r="E41" s="29"/>
      <c r="F41" s="29"/>
      <c r="G41" s="29"/>
      <c r="H41" s="29"/>
      <c r="I41" s="29"/>
      <c r="J41" s="29"/>
      <c r="K41" s="29"/>
      <c r="L41" s="29"/>
      <c r="M41" s="29"/>
      <c r="N41" s="29"/>
      <c r="O41" s="29"/>
      <c r="P41" s="29"/>
      <c r="Q41" s="29"/>
      <c r="R41" s="29"/>
      <c r="S41" s="29"/>
      <c r="T41" s="29"/>
      <c r="U41" s="29"/>
      <c r="V41" s="29"/>
      <c r="W41" s="29"/>
      <c r="X41" s="29"/>
      <c r="Y41" s="29"/>
    </row>
    <row r="42" spans="2:25" x14ac:dyDescent="0.5">
      <c r="B42" s="29"/>
      <c r="C42" s="29"/>
      <c r="D42" s="29"/>
      <c r="E42" s="29"/>
      <c r="F42" s="29"/>
      <c r="G42" s="29"/>
      <c r="H42" s="29"/>
      <c r="I42" s="29"/>
      <c r="J42" s="29"/>
      <c r="K42" s="29"/>
      <c r="L42" s="29"/>
      <c r="M42" s="29"/>
      <c r="N42" s="29"/>
      <c r="O42" s="29"/>
      <c r="P42" s="29"/>
      <c r="Q42" s="29"/>
      <c r="R42" s="29"/>
      <c r="S42" s="29"/>
      <c r="T42" s="29"/>
      <c r="U42" s="29"/>
      <c r="V42" s="29"/>
      <c r="W42" s="29"/>
      <c r="X42" s="29"/>
      <c r="Y42" s="29"/>
    </row>
  </sheetData>
  <mergeCells count="1">
    <mergeCell ref="B2:X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Data</vt:lpstr>
      <vt:lpstr>Reference Table</vt:lpstr>
      <vt:lpstr>Working File_Raw Data</vt:lpstr>
      <vt:lpstr>Summary Pivot</vt:lpstr>
      <vt:lpstr>Insights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Chenny Rose Castillo</cp:lastModifiedBy>
  <dcterms:created xsi:type="dcterms:W3CDTF">2022-06-09T04:34:30Z</dcterms:created>
  <dcterms:modified xsi:type="dcterms:W3CDTF">2023-09-06T12:39:19Z</dcterms:modified>
</cp:coreProperties>
</file>