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richPivotRecords1.xml" ContentType="application/vnd.openxmlformats-officedocument.spreadsheetml.richPivot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shenchen/Downloads/Excel Dashboards/excel-project-coffee-sales-main/"/>
    </mc:Choice>
  </mc:AlternateContent>
  <xr:revisionPtr revIDLastSave="0" documentId="13_ncr:1_{7F061B8D-F0CA-BF45-AA0C-F416141ED72E}" xr6:coauthVersionLast="47" xr6:coauthVersionMax="47" xr10:uidLastSave="{00000000-0000-0000-0000-000000000000}"/>
  <bookViews>
    <workbookView xWindow="0" yWindow="500" windowWidth="25600" windowHeight="13980" xr2:uid="{00000000-000D-0000-FFFF-FFFF00000000}"/>
  </bookViews>
  <sheets>
    <sheet name="dashboard" sheetId="20" r:id="rId1"/>
    <sheet name="pt (sales)" sheetId="19" r:id="rId2"/>
    <sheet name="pt (country)" sheetId="22" r:id="rId3"/>
    <sheet name="pt (City)" sheetId="23" r:id="rId4"/>
    <sheet name="pt (cards)" sheetId="24" r:id="rId5"/>
    <sheet name="pt (customers)" sheetId="25" r:id="rId6"/>
    <sheet name="orders" sheetId="17" r:id="rId7"/>
    <sheet name="customers" sheetId="13" r:id="rId8"/>
    <sheet name="products" sheetId="2" r:id="rId9"/>
    <sheet name="coffee (more)" sheetId="18" r:id="rId10"/>
  </sheets>
  <definedNames>
    <definedName name="_xlnm._FilterDatabase" localSheetId="6" hidden="1">orders!$A$1:$R$1001</definedName>
    <definedName name="_xlnm._FilterDatabase" localSheetId="8" hidden="1">products!$A$1:$G$49</definedName>
    <definedName name="NativeTimeline_Order_Date">#N/A</definedName>
    <definedName name="Slicer_Coffee_Type__full">#N/A</definedName>
    <definedName name="Slicer_Loyalty_Card">#N/A</definedName>
    <definedName name="Slicer_Roast_Type__full">#N/A</definedName>
    <definedName name="Slicer_Size">#N/A</definedName>
  </definedNames>
  <calcPr calcId="191028"/>
  <pivotCaches>
    <pivotCache cacheId="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17" l="1"/>
  <c r="G34" i="17"/>
  <c r="H34" i="17"/>
  <c r="J34" i="17"/>
  <c r="M34" i="17"/>
  <c r="K34" i="17" s="1"/>
  <c r="N34" i="17"/>
  <c r="L34" i="17" s="1"/>
  <c r="O34" i="17"/>
  <c r="P34" i="17"/>
  <c r="Q34" i="17"/>
  <c r="S34" i="17" s="1"/>
  <c r="R34" i="17"/>
  <c r="T34" i="17"/>
  <c r="F123" i="17"/>
  <c r="G123" i="17"/>
  <c r="H123" i="17"/>
  <c r="J123" i="17"/>
  <c r="K123" i="17"/>
  <c r="M123" i="17"/>
  <c r="N123" i="17"/>
  <c r="L123" i="17" s="1"/>
  <c r="O123" i="17"/>
  <c r="P123" i="17"/>
  <c r="R123" i="17" s="1"/>
  <c r="Q123" i="17"/>
  <c r="S123" i="17" s="1"/>
  <c r="T123" i="17"/>
  <c r="F137" i="17"/>
  <c r="G137" i="17"/>
  <c r="H137" i="17"/>
  <c r="J137" i="17"/>
  <c r="K137" i="17"/>
  <c r="M137" i="17"/>
  <c r="N137" i="17"/>
  <c r="L137" i="17" s="1"/>
  <c r="O137" i="17"/>
  <c r="P137" i="17"/>
  <c r="R137" i="17" s="1"/>
  <c r="Q137" i="17"/>
  <c r="S137" i="17" s="1"/>
  <c r="T137" i="17"/>
  <c r="F200" i="17"/>
  <c r="G200" i="17"/>
  <c r="H200" i="17"/>
  <c r="J200" i="17"/>
  <c r="K200" i="17"/>
  <c r="L200" i="17"/>
  <c r="M200" i="17"/>
  <c r="N200" i="17"/>
  <c r="O200" i="17"/>
  <c r="P200" i="17"/>
  <c r="R200" i="17" s="1"/>
  <c r="Q200" i="17"/>
  <c r="S200" i="17"/>
  <c r="T200" i="17"/>
  <c r="F201" i="17"/>
  <c r="G201" i="17"/>
  <c r="H201" i="17"/>
  <c r="J201" i="17"/>
  <c r="L201" i="17"/>
  <c r="M201" i="17"/>
  <c r="K201" i="17" s="1"/>
  <c r="N201" i="17"/>
  <c r="O201" i="17"/>
  <c r="P201" i="17"/>
  <c r="Q201" i="17"/>
  <c r="S201" i="17" s="1"/>
  <c r="R201" i="17"/>
  <c r="T201" i="17"/>
  <c r="F202" i="17"/>
  <c r="G202" i="17"/>
  <c r="H202" i="17"/>
  <c r="J202" i="17"/>
  <c r="K202" i="17"/>
  <c r="L202" i="17"/>
  <c r="M202" i="17"/>
  <c r="N202" i="17"/>
  <c r="O202" i="17"/>
  <c r="P202" i="17"/>
  <c r="R202" i="17" s="1"/>
  <c r="Q202" i="17"/>
  <c r="S202" i="17" s="1"/>
  <c r="T202" i="17"/>
  <c r="F270" i="17"/>
  <c r="G270" i="17"/>
  <c r="H270" i="17"/>
  <c r="J270" i="17"/>
  <c r="K270" i="17"/>
  <c r="M270" i="17"/>
  <c r="N270" i="17"/>
  <c r="L270" i="17" s="1"/>
  <c r="O270" i="17"/>
  <c r="P270" i="17"/>
  <c r="R270" i="17" s="1"/>
  <c r="Q270" i="17"/>
  <c r="S270" i="17" s="1"/>
  <c r="T270" i="17"/>
  <c r="F332" i="17"/>
  <c r="G332" i="17"/>
  <c r="H332" i="17"/>
  <c r="J332" i="17"/>
  <c r="K332" i="17"/>
  <c r="L332" i="17"/>
  <c r="M332" i="17"/>
  <c r="N332" i="17"/>
  <c r="O332" i="17"/>
  <c r="P332" i="17"/>
  <c r="R332" i="17" s="1"/>
  <c r="Q332" i="17"/>
  <c r="S332" i="17"/>
  <c r="T332" i="17"/>
  <c r="F339" i="17"/>
  <c r="G339" i="17"/>
  <c r="H339" i="17"/>
  <c r="J339" i="17"/>
  <c r="M339" i="17"/>
  <c r="K339" i="17" s="1"/>
  <c r="N339" i="17"/>
  <c r="L339" i="17" s="1"/>
  <c r="O339" i="17"/>
  <c r="P339" i="17"/>
  <c r="Q339" i="17"/>
  <c r="S339" i="17" s="1"/>
  <c r="R339" i="17"/>
  <c r="T339" i="17"/>
  <c r="F354" i="17"/>
  <c r="G354" i="17"/>
  <c r="H354" i="17"/>
  <c r="J354" i="17"/>
  <c r="K354" i="17"/>
  <c r="L354" i="17"/>
  <c r="M354" i="17"/>
  <c r="N354" i="17"/>
  <c r="O354" i="17"/>
  <c r="P354" i="17"/>
  <c r="R354" i="17" s="1"/>
  <c r="Q354" i="17"/>
  <c r="S354" i="17" s="1"/>
  <c r="T354" i="17"/>
  <c r="F382" i="17"/>
  <c r="G382" i="17"/>
  <c r="H382" i="17"/>
  <c r="J382" i="17"/>
  <c r="K382" i="17"/>
  <c r="M382" i="17"/>
  <c r="N382" i="17"/>
  <c r="L382" i="17" s="1"/>
  <c r="O382" i="17"/>
  <c r="P382" i="17"/>
  <c r="Q382" i="17"/>
  <c r="S382" i="17" s="1"/>
  <c r="R382" i="17"/>
  <c r="T382" i="17"/>
  <c r="F422" i="17"/>
  <c r="G422" i="17"/>
  <c r="H422" i="17"/>
  <c r="J422" i="17"/>
  <c r="K422" i="17"/>
  <c r="L422" i="17"/>
  <c r="M422" i="17"/>
  <c r="N422" i="17"/>
  <c r="O422" i="17"/>
  <c r="P422" i="17"/>
  <c r="R422" i="17" s="1"/>
  <c r="Q422" i="17"/>
  <c r="S422" i="17"/>
  <c r="T422" i="17"/>
  <c r="F423" i="17"/>
  <c r="G423" i="17"/>
  <c r="H423" i="17"/>
  <c r="J423" i="17"/>
  <c r="M423" i="17"/>
  <c r="K423" i="17" s="1"/>
  <c r="N423" i="17"/>
  <c r="L423" i="17" s="1"/>
  <c r="O423" i="17"/>
  <c r="P423" i="17"/>
  <c r="Q423" i="17"/>
  <c r="S423" i="17" s="1"/>
  <c r="R423" i="17"/>
  <c r="T423" i="17"/>
  <c r="F431" i="17"/>
  <c r="G431" i="17"/>
  <c r="H431" i="17"/>
  <c r="J431" i="17"/>
  <c r="K431" i="17"/>
  <c r="L431" i="17"/>
  <c r="M431" i="17"/>
  <c r="N431" i="17"/>
  <c r="O431" i="17"/>
  <c r="P431" i="17"/>
  <c r="R431" i="17" s="1"/>
  <c r="Q431" i="17"/>
  <c r="S431" i="17" s="1"/>
  <c r="T431" i="17"/>
  <c r="F482" i="17"/>
  <c r="G482" i="17"/>
  <c r="H482" i="17"/>
  <c r="J482" i="17"/>
  <c r="K482" i="17"/>
  <c r="M482" i="17"/>
  <c r="N482" i="17"/>
  <c r="L482" i="17" s="1"/>
  <c r="O482" i="17"/>
  <c r="P482" i="17"/>
  <c r="Q482" i="17"/>
  <c r="S482" i="17" s="1"/>
  <c r="R482" i="17"/>
  <c r="T482" i="17"/>
  <c r="F505" i="17"/>
  <c r="G505" i="17"/>
  <c r="H505" i="17"/>
  <c r="J505" i="17"/>
  <c r="K505" i="17"/>
  <c r="L505" i="17"/>
  <c r="M505" i="17"/>
  <c r="N505" i="17"/>
  <c r="O505" i="17"/>
  <c r="P505" i="17"/>
  <c r="R505" i="17" s="1"/>
  <c r="Q505" i="17"/>
  <c r="S505" i="17"/>
  <c r="T505" i="17"/>
  <c r="F506" i="17"/>
  <c r="G506" i="17"/>
  <c r="H506" i="17"/>
  <c r="J506" i="17"/>
  <c r="M506" i="17"/>
  <c r="K506" i="17" s="1"/>
  <c r="N506" i="17"/>
  <c r="L506" i="17" s="1"/>
  <c r="O506" i="17"/>
  <c r="P506" i="17"/>
  <c r="Q506" i="17"/>
  <c r="S506" i="17" s="1"/>
  <c r="R506" i="17"/>
  <c r="T506" i="17"/>
  <c r="F521" i="17"/>
  <c r="G521" i="17"/>
  <c r="H521" i="17"/>
  <c r="J521" i="17"/>
  <c r="K521" i="17"/>
  <c r="L521" i="17"/>
  <c r="M521" i="17"/>
  <c r="N521" i="17"/>
  <c r="O521" i="17"/>
  <c r="P521" i="17"/>
  <c r="R521" i="17" s="1"/>
  <c r="Q521" i="17"/>
  <c r="S521" i="17" s="1"/>
  <c r="T521" i="17"/>
  <c r="F538" i="17"/>
  <c r="G538" i="17"/>
  <c r="H538" i="17"/>
  <c r="J538" i="17"/>
  <c r="K538" i="17"/>
  <c r="M538" i="17"/>
  <c r="N538" i="17"/>
  <c r="L538" i="17" s="1"/>
  <c r="O538" i="17"/>
  <c r="P538" i="17"/>
  <c r="Q538" i="17"/>
  <c r="S538" i="17" s="1"/>
  <c r="R538" i="17"/>
  <c r="T538" i="17"/>
  <c r="F559" i="17"/>
  <c r="G559" i="17"/>
  <c r="H559" i="17"/>
  <c r="J559" i="17"/>
  <c r="K559" i="17"/>
  <c r="L559" i="17"/>
  <c r="M559" i="17"/>
  <c r="N559" i="17"/>
  <c r="O559" i="17"/>
  <c r="P559" i="17"/>
  <c r="R559" i="17" s="1"/>
  <c r="Q559" i="17"/>
  <c r="S559" i="17"/>
  <c r="T559" i="17"/>
  <c r="F608" i="17"/>
  <c r="G608" i="17"/>
  <c r="H608" i="17"/>
  <c r="J608" i="17"/>
  <c r="M608" i="17"/>
  <c r="K608" i="17" s="1"/>
  <c r="N608" i="17"/>
  <c r="L608" i="17" s="1"/>
  <c r="O608" i="17"/>
  <c r="P608" i="17"/>
  <c r="Q608" i="17"/>
  <c r="S608" i="17" s="1"/>
  <c r="R608" i="17"/>
  <c r="T608" i="17"/>
  <c r="F616" i="17"/>
  <c r="G616" i="17"/>
  <c r="H616" i="17"/>
  <c r="J616" i="17"/>
  <c r="K616" i="17"/>
  <c r="L616" i="17"/>
  <c r="M616" i="17"/>
  <c r="N616" i="17"/>
  <c r="O616" i="17"/>
  <c r="P616" i="17"/>
  <c r="R616" i="17" s="1"/>
  <c r="Q616" i="17"/>
  <c r="S616" i="17" s="1"/>
  <c r="T616" i="17"/>
  <c r="F632" i="17"/>
  <c r="G632" i="17"/>
  <c r="H632" i="17"/>
  <c r="J632" i="17"/>
  <c r="K632" i="17"/>
  <c r="M632" i="17"/>
  <c r="N632" i="17"/>
  <c r="L632" i="17" s="1"/>
  <c r="O632" i="17"/>
  <c r="P632" i="17"/>
  <c r="R632" i="17" s="1"/>
  <c r="Q632" i="17"/>
  <c r="S632" i="17" s="1"/>
  <c r="T632" i="17"/>
  <c r="F633" i="17"/>
  <c r="G633" i="17"/>
  <c r="H633" i="17"/>
  <c r="J633" i="17"/>
  <c r="K633" i="17"/>
  <c r="L633" i="17"/>
  <c r="M633" i="17"/>
  <c r="N633" i="17"/>
  <c r="O633" i="17"/>
  <c r="P633" i="17"/>
  <c r="R633" i="17" s="1"/>
  <c r="Q633" i="17"/>
  <c r="S633" i="17"/>
  <c r="T633" i="17"/>
  <c r="F718" i="17"/>
  <c r="G718" i="17"/>
  <c r="H718" i="17"/>
  <c r="J718" i="17"/>
  <c r="M718" i="17"/>
  <c r="K718" i="17" s="1"/>
  <c r="N718" i="17"/>
  <c r="L718" i="17" s="1"/>
  <c r="O718" i="17"/>
  <c r="P718" i="17"/>
  <c r="Q718" i="17"/>
  <c r="S718" i="17" s="1"/>
  <c r="R718" i="17"/>
  <c r="T718" i="17"/>
  <c r="F741" i="17"/>
  <c r="G741" i="17"/>
  <c r="H741" i="17"/>
  <c r="J741" i="17"/>
  <c r="K741" i="17"/>
  <c r="L741" i="17"/>
  <c r="M741" i="17"/>
  <c r="N741" i="17"/>
  <c r="O741" i="17"/>
  <c r="P741" i="17"/>
  <c r="R741" i="17" s="1"/>
  <c r="Q741" i="17"/>
  <c r="S741" i="17" s="1"/>
  <c r="T741" i="17"/>
  <c r="F756" i="17"/>
  <c r="G756" i="17"/>
  <c r="H756" i="17"/>
  <c r="J756" i="17"/>
  <c r="K756" i="17"/>
  <c r="M756" i="17"/>
  <c r="N756" i="17"/>
  <c r="L756" i="17" s="1"/>
  <c r="O756" i="17"/>
  <c r="P756" i="17"/>
  <c r="R756" i="17" s="1"/>
  <c r="Q756" i="17"/>
  <c r="S756" i="17" s="1"/>
  <c r="T756" i="17"/>
  <c r="F769" i="17"/>
  <c r="G769" i="17"/>
  <c r="H769" i="17"/>
  <c r="J769" i="17"/>
  <c r="K769" i="17"/>
  <c r="L769" i="17"/>
  <c r="M769" i="17"/>
  <c r="N769" i="17"/>
  <c r="O769" i="17"/>
  <c r="P769" i="17"/>
  <c r="R769" i="17" s="1"/>
  <c r="Q769" i="17"/>
  <c r="S769" i="17"/>
  <c r="T769" i="17"/>
  <c r="F770" i="17"/>
  <c r="G770" i="17"/>
  <c r="H770" i="17"/>
  <c r="J770" i="17"/>
  <c r="L770" i="17"/>
  <c r="M770" i="17"/>
  <c r="K770" i="17" s="1"/>
  <c r="N770" i="17"/>
  <c r="O770" i="17"/>
  <c r="P770" i="17"/>
  <c r="Q770" i="17"/>
  <c r="S770" i="17" s="1"/>
  <c r="R770" i="17"/>
  <c r="T770" i="17"/>
  <c r="F839" i="17"/>
  <c r="G839" i="17"/>
  <c r="H839" i="17"/>
  <c r="J839" i="17"/>
  <c r="K839" i="17"/>
  <c r="L839" i="17"/>
  <c r="M839" i="17"/>
  <c r="N839" i="17"/>
  <c r="O839" i="17"/>
  <c r="P839" i="17"/>
  <c r="R839" i="17" s="1"/>
  <c r="Q839" i="17"/>
  <c r="S839" i="17" s="1"/>
  <c r="T839" i="17"/>
  <c r="F844" i="17"/>
  <c r="G844" i="17"/>
  <c r="H844" i="17"/>
  <c r="J844" i="17"/>
  <c r="K844" i="17"/>
  <c r="M844" i="17"/>
  <c r="N844" i="17"/>
  <c r="L844" i="17" s="1"/>
  <c r="O844" i="17"/>
  <c r="P844" i="17"/>
  <c r="R844" i="17" s="1"/>
  <c r="Q844" i="17"/>
  <c r="S844" i="17" s="1"/>
  <c r="T844" i="17"/>
  <c r="F858" i="17"/>
  <c r="G858" i="17"/>
  <c r="H858" i="17"/>
  <c r="J858" i="17"/>
  <c r="K858" i="17"/>
  <c r="L858" i="17"/>
  <c r="M858" i="17"/>
  <c r="N858" i="17"/>
  <c r="O858" i="17"/>
  <c r="P858" i="17"/>
  <c r="Q858" i="17"/>
  <c r="R858" i="17"/>
  <c r="S858" i="17"/>
  <c r="T858" i="17"/>
  <c r="F901" i="17"/>
  <c r="G901" i="17"/>
  <c r="H901" i="17"/>
  <c r="J901" i="17"/>
  <c r="L901" i="17"/>
  <c r="M901" i="17"/>
  <c r="K901" i="17" s="1"/>
  <c r="N901" i="17"/>
  <c r="O901" i="17"/>
  <c r="P901" i="17"/>
  <c r="Q901" i="17"/>
  <c r="R901" i="17"/>
  <c r="S901" i="17"/>
  <c r="T901" i="17"/>
  <c r="F927" i="17"/>
  <c r="G927" i="17"/>
  <c r="H927" i="17"/>
  <c r="J927" i="17"/>
  <c r="M927" i="17"/>
  <c r="K927" i="17" s="1"/>
  <c r="N927" i="17"/>
  <c r="L927" i="17" s="1"/>
  <c r="O927" i="17"/>
  <c r="P927" i="17"/>
  <c r="R927" i="17" s="1"/>
  <c r="Q927" i="17"/>
  <c r="S927" i="17"/>
  <c r="T927" i="17"/>
  <c r="F955" i="17"/>
  <c r="G955" i="17"/>
  <c r="H955" i="17"/>
  <c r="J955" i="17"/>
  <c r="M955" i="17"/>
  <c r="K955" i="17" s="1"/>
  <c r="N955" i="17"/>
  <c r="L955" i="17" s="1"/>
  <c r="O955" i="17"/>
  <c r="P955" i="17"/>
  <c r="R955" i="17" s="1"/>
  <c r="Q955" i="17"/>
  <c r="S955" i="17" s="1"/>
  <c r="T955" i="17"/>
  <c r="F956" i="17"/>
  <c r="G956" i="17"/>
  <c r="H956" i="17"/>
  <c r="J956" i="17"/>
  <c r="K956" i="17"/>
  <c r="L956" i="17"/>
  <c r="M956" i="17"/>
  <c r="N956" i="17"/>
  <c r="O956" i="17"/>
  <c r="P956" i="17"/>
  <c r="Q956" i="17"/>
  <c r="R956" i="17"/>
  <c r="S956" i="17"/>
  <c r="T956" i="17"/>
  <c r="F957" i="17"/>
  <c r="G957" i="17"/>
  <c r="H957" i="17"/>
  <c r="J957" i="17"/>
  <c r="L957" i="17"/>
  <c r="M957" i="17"/>
  <c r="K957" i="17" s="1"/>
  <c r="N957" i="17"/>
  <c r="O957" i="17"/>
  <c r="P957" i="17"/>
  <c r="Q957" i="17"/>
  <c r="R957" i="17"/>
  <c r="S957" i="17"/>
  <c r="T957" i="17"/>
  <c r="F958" i="17"/>
  <c r="G958" i="17"/>
  <c r="H958" i="17"/>
  <c r="J958" i="17"/>
  <c r="M958" i="17"/>
  <c r="K958" i="17" s="1"/>
  <c r="N958" i="17"/>
  <c r="L958" i="17" s="1"/>
  <c r="O958" i="17"/>
  <c r="P958" i="17"/>
  <c r="R958" i="17" s="1"/>
  <c r="Q958" i="17"/>
  <c r="S958" i="17" s="1"/>
  <c r="T958" i="17"/>
  <c r="F959" i="17"/>
  <c r="G959" i="17"/>
  <c r="H959" i="17"/>
  <c r="J959" i="17"/>
  <c r="K959" i="17"/>
  <c r="M959" i="17"/>
  <c r="N959" i="17"/>
  <c r="L959" i="17" s="1"/>
  <c r="O959" i="17"/>
  <c r="P959" i="17"/>
  <c r="Q959" i="17"/>
  <c r="S959" i="17" s="1"/>
  <c r="R959" i="17"/>
  <c r="T959" i="17"/>
  <c r="F960" i="17"/>
  <c r="G960" i="17"/>
  <c r="H960" i="17"/>
  <c r="J960" i="17"/>
  <c r="K960" i="17"/>
  <c r="L960" i="17"/>
  <c r="M960" i="17"/>
  <c r="N960" i="17"/>
  <c r="O960" i="17"/>
  <c r="P960" i="17"/>
  <c r="Q960" i="17"/>
  <c r="R960" i="17"/>
  <c r="S960" i="17"/>
  <c r="T960" i="17"/>
  <c r="F980" i="17"/>
  <c r="G980" i="17"/>
  <c r="H980" i="17"/>
  <c r="J980" i="17"/>
  <c r="M980" i="17"/>
  <c r="K980" i="17" s="1"/>
  <c r="N980" i="17"/>
  <c r="L980" i="17" s="1"/>
  <c r="O980" i="17"/>
  <c r="P980" i="17"/>
  <c r="Q980" i="17"/>
  <c r="R980" i="17"/>
  <c r="S980" i="17"/>
  <c r="T980"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4" i="17"/>
  <c r="J125" i="17"/>
  <c r="J126" i="17"/>
  <c r="J127" i="17"/>
  <c r="J128" i="17"/>
  <c r="J129" i="17"/>
  <c r="J130" i="17"/>
  <c r="J131" i="17"/>
  <c r="J132" i="17"/>
  <c r="J133" i="17"/>
  <c r="J134" i="17"/>
  <c r="J135" i="17"/>
  <c r="J136"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3" i="17"/>
  <c r="J334" i="17"/>
  <c r="J335" i="17"/>
  <c r="J336" i="17"/>
  <c r="J337" i="17"/>
  <c r="J338" i="17"/>
  <c r="J340" i="17"/>
  <c r="J341" i="17"/>
  <c r="J342" i="17"/>
  <c r="J343" i="17"/>
  <c r="J344" i="17"/>
  <c r="J345" i="17"/>
  <c r="J346" i="17"/>
  <c r="J347" i="17"/>
  <c r="J348" i="17"/>
  <c r="J349" i="17"/>
  <c r="J350" i="17"/>
  <c r="J351" i="17"/>
  <c r="J352" i="17"/>
  <c r="J353"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4" i="17"/>
  <c r="J425" i="17"/>
  <c r="J426" i="17"/>
  <c r="J427" i="17"/>
  <c r="J428" i="17"/>
  <c r="J429" i="17"/>
  <c r="J430"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3" i="17"/>
  <c r="J484" i="17"/>
  <c r="J485" i="17"/>
  <c r="J486" i="17"/>
  <c r="J487" i="17"/>
  <c r="J488" i="17"/>
  <c r="J489" i="17"/>
  <c r="J490" i="17"/>
  <c r="J491" i="17"/>
  <c r="J492" i="17"/>
  <c r="J493" i="17"/>
  <c r="J494" i="17"/>
  <c r="J495" i="17"/>
  <c r="J496" i="17"/>
  <c r="J497" i="17"/>
  <c r="J498" i="17"/>
  <c r="J499" i="17"/>
  <c r="J500" i="17"/>
  <c r="J501" i="17"/>
  <c r="J502" i="17"/>
  <c r="J503" i="17"/>
  <c r="J504" i="17"/>
  <c r="J507" i="17"/>
  <c r="J508" i="17"/>
  <c r="J509" i="17"/>
  <c r="J510" i="17"/>
  <c r="J511" i="17"/>
  <c r="J512" i="17"/>
  <c r="J513" i="17"/>
  <c r="J514" i="17"/>
  <c r="J515" i="17"/>
  <c r="J516" i="17"/>
  <c r="J517" i="17"/>
  <c r="J518" i="17"/>
  <c r="J519" i="17"/>
  <c r="J520" i="17"/>
  <c r="J522" i="17"/>
  <c r="J523" i="17"/>
  <c r="J524" i="17"/>
  <c r="J525" i="17"/>
  <c r="J526" i="17"/>
  <c r="J527" i="17"/>
  <c r="J528" i="17"/>
  <c r="J529" i="17"/>
  <c r="J530" i="17"/>
  <c r="J531" i="17"/>
  <c r="J532" i="17"/>
  <c r="J533" i="17"/>
  <c r="J534" i="17"/>
  <c r="J535" i="17"/>
  <c r="J536" i="17"/>
  <c r="J537" i="17"/>
  <c r="J539" i="17"/>
  <c r="J540" i="17"/>
  <c r="J541" i="17"/>
  <c r="J542" i="17"/>
  <c r="J543" i="17"/>
  <c r="J544" i="17"/>
  <c r="J545" i="17"/>
  <c r="J546" i="17"/>
  <c r="J547" i="17"/>
  <c r="J548" i="17"/>
  <c r="J549" i="17"/>
  <c r="J550" i="17"/>
  <c r="J551" i="17"/>
  <c r="J552" i="17"/>
  <c r="J553" i="17"/>
  <c r="J554" i="17"/>
  <c r="J555" i="17"/>
  <c r="J556" i="17"/>
  <c r="J557" i="17"/>
  <c r="J558"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9" i="17"/>
  <c r="J610" i="17"/>
  <c r="J611" i="17"/>
  <c r="J612" i="17"/>
  <c r="J613" i="17"/>
  <c r="J614" i="17"/>
  <c r="J615" i="17"/>
  <c r="J617" i="17"/>
  <c r="J618" i="17"/>
  <c r="J619" i="17"/>
  <c r="J620" i="17"/>
  <c r="J621" i="17"/>
  <c r="J622" i="17"/>
  <c r="J623" i="17"/>
  <c r="J624" i="17"/>
  <c r="J625" i="17"/>
  <c r="J626" i="17"/>
  <c r="J627" i="17"/>
  <c r="J628" i="17"/>
  <c r="J629" i="17"/>
  <c r="J630" i="17"/>
  <c r="J631"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9" i="17"/>
  <c r="J720" i="17"/>
  <c r="J721" i="17"/>
  <c r="J722" i="17"/>
  <c r="J723" i="17"/>
  <c r="J724" i="17"/>
  <c r="J725" i="17"/>
  <c r="J726" i="17"/>
  <c r="J727" i="17"/>
  <c r="J728" i="17"/>
  <c r="J729" i="17"/>
  <c r="J730" i="17"/>
  <c r="J731" i="17"/>
  <c r="J732" i="17"/>
  <c r="J733" i="17"/>
  <c r="J734" i="17"/>
  <c r="J735" i="17"/>
  <c r="J736" i="17"/>
  <c r="J737" i="17"/>
  <c r="J738" i="17"/>
  <c r="J739" i="17"/>
  <c r="J740" i="17"/>
  <c r="J742" i="17"/>
  <c r="J743" i="17"/>
  <c r="J744" i="17"/>
  <c r="J745" i="17"/>
  <c r="J746" i="17"/>
  <c r="J747" i="17"/>
  <c r="J748" i="17"/>
  <c r="J749" i="17"/>
  <c r="J750" i="17"/>
  <c r="J751" i="17"/>
  <c r="J752" i="17"/>
  <c r="J753" i="17"/>
  <c r="J754" i="17"/>
  <c r="J755" i="17"/>
  <c r="J757" i="17"/>
  <c r="J758" i="17"/>
  <c r="J759" i="17"/>
  <c r="J760" i="17"/>
  <c r="J761" i="17"/>
  <c r="J762" i="17"/>
  <c r="J763" i="17"/>
  <c r="J764" i="17"/>
  <c r="J765" i="17"/>
  <c r="J766" i="17"/>
  <c r="J767" i="17"/>
  <c r="J768"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40" i="17"/>
  <c r="J841" i="17"/>
  <c r="J842" i="17"/>
  <c r="J843" i="17"/>
  <c r="J845" i="17"/>
  <c r="J846" i="17"/>
  <c r="J847" i="17"/>
  <c r="J848" i="17"/>
  <c r="J849" i="17"/>
  <c r="J850" i="17"/>
  <c r="J851" i="17"/>
  <c r="J852" i="17"/>
  <c r="J853" i="17"/>
  <c r="J854" i="17"/>
  <c r="J855" i="17"/>
  <c r="J856" i="17"/>
  <c r="J857"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61" i="17"/>
  <c r="J962" i="17"/>
  <c r="J963" i="17"/>
  <c r="J964" i="17"/>
  <c r="J965" i="17"/>
  <c r="J966" i="17"/>
  <c r="J967" i="17"/>
  <c r="J968" i="17"/>
  <c r="J969" i="17"/>
  <c r="J970" i="17"/>
  <c r="J971" i="17"/>
  <c r="J972" i="17"/>
  <c r="J973" i="17"/>
  <c r="J974" i="17"/>
  <c r="J975" i="17"/>
  <c r="J976" i="17"/>
  <c r="J977" i="17"/>
  <c r="J978" i="17"/>
  <c r="J979" i="17"/>
  <c r="J981" i="17"/>
  <c r="J982" i="17"/>
  <c r="J983" i="17"/>
  <c r="J984" i="17"/>
  <c r="J985" i="17"/>
  <c r="J986" i="17"/>
  <c r="J987" i="17"/>
  <c r="J988" i="17"/>
  <c r="J989" i="17"/>
  <c r="J990" i="17"/>
  <c r="J991" i="17"/>
  <c r="J992" i="17"/>
  <c r="J993" i="17"/>
  <c r="J994" i="17"/>
  <c r="J995" i="17"/>
  <c r="J996" i="17"/>
  <c r="J997" i="17"/>
  <c r="J998" i="17"/>
  <c r="J999" i="17"/>
  <c r="J1000" i="17"/>
  <c r="J1001" i="17"/>
  <c r="Q3" i="17"/>
  <c r="S3" i="17" s="1"/>
  <c r="Q4" i="17"/>
  <c r="S4" i="17" s="1"/>
  <c r="Q5" i="17"/>
  <c r="S5" i="17" s="1"/>
  <c r="Q6" i="17"/>
  <c r="S6" i="17" s="1"/>
  <c r="Q7" i="17"/>
  <c r="S7" i="17" s="1"/>
  <c r="Q8" i="17"/>
  <c r="S8" i="17" s="1"/>
  <c r="Q9" i="17"/>
  <c r="S9" i="17" s="1"/>
  <c r="Q10" i="17"/>
  <c r="S10" i="17" s="1"/>
  <c r="Q11" i="17"/>
  <c r="S11" i="17" s="1"/>
  <c r="Q12" i="17"/>
  <c r="S12" i="17" s="1"/>
  <c r="Q13" i="17"/>
  <c r="S13" i="17" s="1"/>
  <c r="Q14" i="17"/>
  <c r="S14" i="17" s="1"/>
  <c r="Q15" i="17"/>
  <c r="S15" i="17" s="1"/>
  <c r="Q16" i="17"/>
  <c r="S16" i="17" s="1"/>
  <c r="Q17" i="17"/>
  <c r="S17" i="17" s="1"/>
  <c r="Q18" i="17"/>
  <c r="S18" i="17" s="1"/>
  <c r="Q19" i="17"/>
  <c r="S19" i="17" s="1"/>
  <c r="Q20" i="17"/>
  <c r="S20" i="17" s="1"/>
  <c r="Q21" i="17"/>
  <c r="S21" i="17" s="1"/>
  <c r="Q22" i="17"/>
  <c r="S22" i="17" s="1"/>
  <c r="Q23" i="17"/>
  <c r="S23" i="17" s="1"/>
  <c r="Q24" i="17"/>
  <c r="S24" i="17" s="1"/>
  <c r="Q25" i="17"/>
  <c r="S25" i="17" s="1"/>
  <c r="Q26" i="17"/>
  <c r="S26" i="17" s="1"/>
  <c r="Q27" i="17"/>
  <c r="S27" i="17" s="1"/>
  <c r="Q28" i="17"/>
  <c r="S28" i="17" s="1"/>
  <c r="Q29" i="17"/>
  <c r="S29" i="17" s="1"/>
  <c r="Q30" i="17"/>
  <c r="S30" i="17" s="1"/>
  <c r="Q31" i="17"/>
  <c r="S31" i="17" s="1"/>
  <c r="Q32" i="17"/>
  <c r="S32" i="17" s="1"/>
  <c r="Q33" i="17"/>
  <c r="S33" i="17" s="1"/>
  <c r="Q35" i="17"/>
  <c r="S35" i="17" s="1"/>
  <c r="Q36" i="17"/>
  <c r="S36" i="17" s="1"/>
  <c r="Q37" i="17"/>
  <c r="S37" i="17" s="1"/>
  <c r="Q38" i="17"/>
  <c r="S38" i="17" s="1"/>
  <c r="Q39" i="17"/>
  <c r="S39" i="17" s="1"/>
  <c r="Q40" i="17"/>
  <c r="S40" i="17" s="1"/>
  <c r="Q41" i="17"/>
  <c r="S41" i="17" s="1"/>
  <c r="Q42" i="17"/>
  <c r="S42" i="17" s="1"/>
  <c r="Q43" i="17"/>
  <c r="S43" i="17" s="1"/>
  <c r="Q44" i="17"/>
  <c r="S44" i="17" s="1"/>
  <c r="Q45" i="17"/>
  <c r="S45" i="17" s="1"/>
  <c r="Q46" i="17"/>
  <c r="S46" i="17" s="1"/>
  <c r="Q47" i="17"/>
  <c r="S47" i="17" s="1"/>
  <c r="Q48" i="17"/>
  <c r="S48" i="17" s="1"/>
  <c r="Q49" i="17"/>
  <c r="S49" i="17" s="1"/>
  <c r="Q50" i="17"/>
  <c r="S50" i="17" s="1"/>
  <c r="Q51" i="17"/>
  <c r="S51" i="17" s="1"/>
  <c r="Q52" i="17"/>
  <c r="S52" i="17" s="1"/>
  <c r="Q53" i="17"/>
  <c r="S53" i="17" s="1"/>
  <c r="Q54" i="17"/>
  <c r="S54" i="17" s="1"/>
  <c r="Q55" i="17"/>
  <c r="S55" i="17" s="1"/>
  <c r="Q56" i="17"/>
  <c r="S56" i="17" s="1"/>
  <c r="Q57" i="17"/>
  <c r="S57" i="17" s="1"/>
  <c r="Q58" i="17"/>
  <c r="S58" i="17" s="1"/>
  <c r="Q59" i="17"/>
  <c r="S59" i="17" s="1"/>
  <c r="Q60" i="17"/>
  <c r="S60" i="17" s="1"/>
  <c r="Q61" i="17"/>
  <c r="S61" i="17" s="1"/>
  <c r="Q62" i="17"/>
  <c r="S62" i="17" s="1"/>
  <c r="Q63" i="17"/>
  <c r="S63" i="17" s="1"/>
  <c r="Q64" i="17"/>
  <c r="S64" i="17" s="1"/>
  <c r="Q65" i="17"/>
  <c r="S65" i="17" s="1"/>
  <c r="Q66" i="17"/>
  <c r="S66" i="17" s="1"/>
  <c r="Q67" i="17"/>
  <c r="S67" i="17" s="1"/>
  <c r="Q68" i="17"/>
  <c r="S68" i="17" s="1"/>
  <c r="Q69" i="17"/>
  <c r="S69" i="17" s="1"/>
  <c r="Q70" i="17"/>
  <c r="S70" i="17" s="1"/>
  <c r="Q71" i="17"/>
  <c r="S71" i="17" s="1"/>
  <c r="Q72" i="17"/>
  <c r="S72" i="17" s="1"/>
  <c r="Q73" i="17"/>
  <c r="S73" i="17" s="1"/>
  <c r="Q74" i="17"/>
  <c r="S74" i="17" s="1"/>
  <c r="Q75" i="17"/>
  <c r="S75" i="17" s="1"/>
  <c r="Q76" i="17"/>
  <c r="S76" i="17" s="1"/>
  <c r="Q77" i="17"/>
  <c r="S77" i="17" s="1"/>
  <c r="Q78" i="17"/>
  <c r="S78" i="17" s="1"/>
  <c r="Q79" i="17"/>
  <c r="S79" i="17" s="1"/>
  <c r="Q80" i="17"/>
  <c r="S80" i="17" s="1"/>
  <c r="Q81" i="17"/>
  <c r="S81" i="17" s="1"/>
  <c r="Q82" i="17"/>
  <c r="S82" i="17" s="1"/>
  <c r="Q83" i="17"/>
  <c r="S83" i="17" s="1"/>
  <c r="Q84" i="17"/>
  <c r="S84" i="17" s="1"/>
  <c r="Q85" i="17"/>
  <c r="S85" i="17" s="1"/>
  <c r="Q86" i="17"/>
  <c r="S86" i="17" s="1"/>
  <c r="Q87" i="17"/>
  <c r="S87" i="17" s="1"/>
  <c r="Q88" i="17"/>
  <c r="S88" i="17" s="1"/>
  <c r="Q89" i="17"/>
  <c r="S89" i="17" s="1"/>
  <c r="Q90" i="17"/>
  <c r="S90" i="17" s="1"/>
  <c r="Q91" i="17"/>
  <c r="S91" i="17" s="1"/>
  <c r="Q92" i="17"/>
  <c r="S92" i="17" s="1"/>
  <c r="Q93" i="17"/>
  <c r="S93" i="17" s="1"/>
  <c r="Q94" i="17"/>
  <c r="S94" i="17" s="1"/>
  <c r="Q95" i="17"/>
  <c r="S95" i="17" s="1"/>
  <c r="Q96" i="17"/>
  <c r="S96" i="17" s="1"/>
  <c r="Q97" i="17"/>
  <c r="S97" i="17" s="1"/>
  <c r="Q98" i="17"/>
  <c r="S98" i="17" s="1"/>
  <c r="Q99" i="17"/>
  <c r="S99" i="17" s="1"/>
  <c r="Q100" i="17"/>
  <c r="S100" i="17" s="1"/>
  <c r="Q101" i="17"/>
  <c r="S101" i="17" s="1"/>
  <c r="Q102" i="17"/>
  <c r="S102" i="17" s="1"/>
  <c r="Q103" i="17"/>
  <c r="S103" i="17" s="1"/>
  <c r="Q104" i="17"/>
  <c r="S104" i="17" s="1"/>
  <c r="Q105" i="17"/>
  <c r="S105" i="17" s="1"/>
  <c r="Q106" i="17"/>
  <c r="S106" i="17" s="1"/>
  <c r="Q107" i="17"/>
  <c r="S107" i="17" s="1"/>
  <c r="Q108" i="17"/>
  <c r="S108" i="17" s="1"/>
  <c r="Q109" i="17"/>
  <c r="S109" i="17" s="1"/>
  <c r="Q110" i="17"/>
  <c r="S110" i="17" s="1"/>
  <c r="Q111" i="17"/>
  <c r="S111" i="17" s="1"/>
  <c r="Q112" i="17"/>
  <c r="S112" i="17" s="1"/>
  <c r="Q113" i="17"/>
  <c r="S113" i="17" s="1"/>
  <c r="Q114" i="17"/>
  <c r="S114" i="17" s="1"/>
  <c r="Q115" i="17"/>
  <c r="S115" i="17" s="1"/>
  <c r="Q116" i="17"/>
  <c r="S116" i="17" s="1"/>
  <c r="Q117" i="17"/>
  <c r="S117" i="17" s="1"/>
  <c r="Q118" i="17"/>
  <c r="S118" i="17" s="1"/>
  <c r="Q119" i="17"/>
  <c r="S119" i="17" s="1"/>
  <c r="Q120" i="17"/>
  <c r="S120" i="17" s="1"/>
  <c r="Q121" i="17"/>
  <c r="S121" i="17" s="1"/>
  <c r="Q122" i="17"/>
  <c r="S122" i="17" s="1"/>
  <c r="Q124" i="17"/>
  <c r="S124" i="17" s="1"/>
  <c r="Q125" i="17"/>
  <c r="S125" i="17" s="1"/>
  <c r="Q126" i="17"/>
  <c r="S126" i="17" s="1"/>
  <c r="Q127" i="17"/>
  <c r="S127" i="17" s="1"/>
  <c r="Q128" i="17"/>
  <c r="S128" i="17" s="1"/>
  <c r="Q129" i="17"/>
  <c r="S129" i="17" s="1"/>
  <c r="Q130" i="17"/>
  <c r="S130" i="17" s="1"/>
  <c r="Q131" i="17"/>
  <c r="S131" i="17" s="1"/>
  <c r="Q132" i="17"/>
  <c r="S132" i="17" s="1"/>
  <c r="Q133" i="17"/>
  <c r="S133" i="17" s="1"/>
  <c r="Q134" i="17"/>
  <c r="S134" i="17" s="1"/>
  <c r="Q135" i="17"/>
  <c r="S135" i="17" s="1"/>
  <c r="Q136" i="17"/>
  <c r="S136" i="17" s="1"/>
  <c r="Q138" i="17"/>
  <c r="S138" i="17" s="1"/>
  <c r="Q139" i="17"/>
  <c r="S139" i="17" s="1"/>
  <c r="Q140" i="17"/>
  <c r="S140" i="17" s="1"/>
  <c r="Q141" i="17"/>
  <c r="S141" i="17" s="1"/>
  <c r="Q142" i="17"/>
  <c r="S142" i="17" s="1"/>
  <c r="Q143" i="17"/>
  <c r="S143" i="17" s="1"/>
  <c r="Q144" i="17"/>
  <c r="S144" i="17" s="1"/>
  <c r="Q145" i="17"/>
  <c r="S145" i="17" s="1"/>
  <c r="Q146" i="17"/>
  <c r="S146" i="17" s="1"/>
  <c r="Q147" i="17"/>
  <c r="S147" i="17" s="1"/>
  <c r="Q148" i="17"/>
  <c r="S148" i="17" s="1"/>
  <c r="Q149" i="17"/>
  <c r="S149" i="17" s="1"/>
  <c r="Q150" i="17"/>
  <c r="S150" i="17" s="1"/>
  <c r="Q151" i="17"/>
  <c r="S151" i="17" s="1"/>
  <c r="Q152" i="17"/>
  <c r="S152" i="17" s="1"/>
  <c r="Q153" i="17"/>
  <c r="S153" i="17" s="1"/>
  <c r="Q154" i="17"/>
  <c r="S154" i="17" s="1"/>
  <c r="Q155" i="17"/>
  <c r="S155" i="17" s="1"/>
  <c r="Q156" i="17"/>
  <c r="S156" i="17" s="1"/>
  <c r="Q157" i="17"/>
  <c r="S157" i="17" s="1"/>
  <c r="Q158" i="17"/>
  <c r="S158" i="17" s="1"/>
  <c r="Q159" i="17"/>
  <c r="S159" i="17" s="1"/>
  <c r="Q160" i="17"/>
  <c r="S160" i="17" s="1"/>
  <c r="Q161" i="17"/>
  <c r="S161" i="17" s="1"/>
  <c r="Q162" i="17"/>
  <c r="S162" i="17" s="1"/>
  <c r="Q163" i="17"/>
  <c r="S163" i="17" s="1"/>
  <c r="Q164" i="17"/>
  <c r="S164" i="17" s="1"/>
  <c r="Q165" i="17"/>
  <c r="S165" i="17" s="1"/>
  <c r="Q166" i="17"/>
  <c r="S166" i="17" s="1"/>
  <c r="Q167" i="17"/>
  <c r="S167" i="17" s="1"/>
  <c r="Q168" i="17"/>
  <c r="S168" i="17" s="1"/>
  <c r="Q169" i="17"/>
  <c r="S169" i="17" s="1"/>
  <c r="Q170" i="17"/>
  <c r="S170" i="17" s="1"/>
  <c r="Q171" i="17"/>
  <c r="S171" i="17" s="1"/>
  <c r="Q172" i="17"/>
  <c r="S172" i="17" s="1"/>
  <c r="Q173" i="17"/>
  <c r="S173" i="17" s="1"/>
  <c r="Q174" i="17"/>
  <c r="S174" i="17" s="1"/>
  <c r="Q175" i="17"/>
  <c r="S175" i="17" s="1"/>
  <c r="Q176" i="17"/>
  <c r="S176" i="17" s="1"/>
  <c r="Q177" i="17"/>
  <c r="S177" i="17" s="1"/>
  <c r="Q178" i="17"/>
  <c r="S178" i="17" s="1"/>
  <c r="Q179" i="17"/>
  <c r="S179" i="17" s="1"/>
  <c r="Q180" i="17"/>
  <c r="S180" i="17" s="1"/>
  <c r="Q181" i="17"/>
  <c r="S181" i="17" s="1"/>
  <c r="Q182" i="17"/>
  <c r="S182" i="17" s="1"/>
  <c r="Q183" i="17"/>
  <c r="S183" i="17" s="1"/>
  <c r="Q184" i="17"/>
  <c r="S184" i="17" s="1"/>
  <c r="Q185" i="17"/>
  <c r="S185" i="17" s="1"/>
  <c r="Q186" i="17"/>
  <c r="S186" i="17" s="1"/>
  <c r="Q187" i="17"/>
  <c r="S187" i="17" s="1"/>
  <c r="Q188" i="17"/>
  <c r="S188" i="17" s="1"/>
  <c r="Q189" i="17"/>
  <c r="S189" i="17" s="1"/>
  <c r="Q190" i="17"/>
  <c r="S190" i="17" s="1"/>
  <c r="Q191" i="17"/>
  <c r="S191" i="17" s="1"/>
  <c r="Q192" i="17"/>
  <c r="S192" i="17" s="1"/>
  <c r="Q193" i="17"/>
  <c r="S193" i="17" s="1"/>
  <c r="Q194" i="17"/>
  <c r="S194" i="17" s="1"/>
  <c r="Q195" i="17"/>
  <c r="S195" i="17" s="1"/>
  <c r="Q196" i="17"/>
  <c r="S196" i="17" s="1"/>
  <c r="Q197" i="17"/>
  <c r="S197" i="17" s="1"/>
  <c r="Q198" i="17"/>
  <c r="S198" i="17" s="1"/>
  <c r="Q199" i="17"/>
  <c r="S199" i="17" s="1"/>
  <c r="Q203" i="17"/>
  <c r="S203" i="17" s="1"/>
  <c r="Q204" i="17"/>
  <c r="S204" i="17" s="1"/>
  <c r="Q205" i="17"/>
  <c r="S205" i="17" s="1"/>
  <c r="Q206" i="17"/>
  <c r="S206" i="17" s="1"/>
  <c r="Q207" i="17"/>
  <c r="S207" i="17" s="1"/>
  <c r="Q208" i="17"/>
  <c r="S208" i="17" s="1"/>
  <c r="Q209" i="17"/>
  <c r="S209" i="17" s="1"/>
  <c r="Q210" i="17"/>
  <c r="S210" i="17" s="1"/>
  <c r="Q211" i="17"/>
  <c r="S211" i="17" s="1"/>
  <c r="Q212" i="17"/>
  <c r="S212" i="17" s="1"/>
  <c r="Q213" i="17"/>
  <c r="S213" i="17" s="1"/>
  <c r="Q214" i="17"/>
  <c r="S214" i="17" s="1"/>
  <c r="Q215" i="17"/>
  <c r="S215" i="17" s="1"/>
  <c r="Q216" i="17"/>
  <c r="S216" i="17" s="1"/>
  <c r="Q217" i="17"/>
  <c r="S217" i="17" s="1"/>
  <c r="Q218" i="17"/>
  <c r="S218" i="17" s="1"/>
  <c r="Q219" i="17"/>
  <c r="S219" i="17" s="1"/>
  <c r="Q220" i="17"/>
  <c r="S220" i="17" s="1"/>
  <c r="Q221" i="17"/>
  <c r="S221" i="17" s="1"/>
  <c r="Q222" i="17"/>
  <c r="S222" i="17" s="1"/>
  <c r="Q223" i="17"/>
  <c r="S223" i="17" s="1"/>
  <c r="Q224" i="17"/>
  <c r="S224" i="17" s="1"/>
  <c r="Q225" i="17"/>
  <c r="S225" i="17" s="1"/>
  <c r="Q226" i="17"/>
  <c r="S226" i="17" s="1"/>
  <c r="Q227" i="17"/>
  <c r="S227" i="17" s="1"/>
  <c r="Q228" i="17"/>
  <c r="S228" i="17" s="1"/>
  <c r="Q229" i="17"/>
  <c r="S229" i="17" s="1"/>
  <c r="Q230" i="17"/>
  <c r="S230" i="17" s="1"/>
  <c r="Q231" i="17"/>
  <c r="S231" i="17" s="1"/>
  <c r="Q232" i="17"/>
  <c r="S232" i="17" s="1"/>
  <c r="Q233" i="17"/>
  <c r="S233" i="17" s="1"/>
  <c r="Q234" i="17"/>
  <c r="S234" i="17" s="1"/>
  <c r="Q235" i="17"/>
  <c r="S235" i="17" s="1"/>
  <c r="Q236" i="17"/>
  <c r="S236" i="17" s="1"/>
  <c r="Q237" i="17"/>
  <c r="S237" i="17" s="1"/>
  <c r="Q238" i="17"/>
  <c r="S238" i="17" s="1"/>
  <c r="Q239" i="17"/>
  <c r="S239" i="17" s="1"/>
  <c r="Q240" i="17"/>
  <c r="S240" i="17" s="1"/>
  <c r="Q241" i="17"/>
  <c r="S241" i="17" s="1"/>
  <c r="Q242" i="17"/>
  <c r="S242" i="17" s="1"/>
  <c r="Q243" i="17"/>
  <c r="S243" i="17" s="1"/>
  <c r="Q244" i="17"/>
  <c r="S244" i="17" s="1"/>
  <c r="Q245" i="17"/>
  <c r="S245" i="17" s="1"/>
  <c r="Q246" i="17"/>
  <c r="S246" i="17" s="1"/>
  <c r="Q247" i="17"/>
  <c r="S247" i="17" s="1"/>
  <c r="Q248" i="17"/>
  <c r="S248" i="17" s="1"/>
  <c r="Q249" i="17"/>
  <c r="S249" i="17" s="1"/>
  <c r="Q250" i="17"/>
  <c r="S250" i="17" s="1"/>
  <c r="Q251" i="17"/>
  <c r="S251" i="17" s="1"/>
  <c r="Q252" i="17"/>
  <c r="S252" i="17" s="1"/>
  <c r="Q253" i="17"/>
  <c r="S253" i="17" s="1"/>
  <c r="Q254" i="17"/>
  <c r="S254" i="17" s="1"/>
  <c r="Q255" i="17"/>
  <c r="S255" i="17" s="1"/>
  <c r="Q256" i="17"/>
  <c r="S256" i="17" s="1"/>
  <c r="Q257" i="17"/>
  <c r="S257" i="17" s="1"/>
  <c r="Q258" i="17"/>
  <c r="S258" i="17" s="1"/>
  <c r="Q259" i="17"/>
  <c r="S259" i="17" s="1"/>
  <c r="Q260" i="17"/>
  <c r="S260" i="17" s="1"/>
  <c r="Q261" i="17"/>
  <c r="S261" i="17" s="1"/>
  <c r="Q262" i="17"/>
  <c r="S262" i="17" s="1"/>
  <c r="Q263" i="17"/>
  <c r="S263" i="17" s="1"/>
  <c r="Q264" i="17"/>
  <c r="S264" i="17" s="1"/>
  <c r="Q265" i="17"/>
  <c r="S265" i="17" s="1"/>
  <c r="Q266" i="17"/>
  <c r="S266" i="17" s="1"/>
  <c r="Q267" i="17"/>
  <c r="S267" i="17" s="1"/>
  <c r="Q268" i="17"/>
  <c r="S268" i="17" s="1"/>
  <c r="Q269" i="17"/>
  <c r="S269" i="17" s="1"/>
  <c r="Q271" i="17"/>
  <c r="S271" i="17" s="1"/>
  <c r="Q272" i="17"/>
  <c r="S272" i="17" s="1"/>
  <c r="Q273" i="17"/>
  <c r="S273" i="17" s="1"/>
  <c r="Q274" i="17"/>
  <c r="S274" i="17" s="1"/>
  <c r="Q275" i="17"/>
  <c r="S275" i="17" s="1"/>
  <c r="Q276" i="17"/>
  <c r="S276" i="17" s="1"/>
  <c r="Q277" i="17"/>
  <c r="S277" i="17" s="1"/>
  <c r="Q278" i="17"/>
  <c r="S278" i="17" s="1"/>
  <c r="Q279" i="17"/>
  <c r="S279" i="17" s="1"/>
  <c r="Q280" i="17"/>
  <c r="S280" i="17" s="1"/>
  <c r="Q281" i="17"/>
  <c r="S281" i="17" s="1"/>
  <c r="Q282" i="17"/>
  <c r="S282" i="17" s="1"/>
  <c r="Q283" i="17"/>
  <c r="S283" i="17" s="1"/>
  <c r="Q284" i="17"/>
  <c r="S284" i="17" s="1"/>
  <c r="Q285" i="17"/>
  <c r="S285" i="17" s="1"/>
  <c r="Q286" i="17"/>
  <c r="S286" i="17" s="1"/>
  <c r="Q287" i="17"/>
  <c r="S287" i="17" s="1"/>
  <c r="Q288" i="17"/>
  <c r="S288" i="17" s="1"/>
  <c r="Q289" i="17"/>
  <c r="S289" i="17" s="1"/>
  <c r="Q290" i="17"/>
  <c r="S290" i="17" s="1"/>
  <c r="Q291" i="17"/>
  <c r="S291" i="17" s="1"/>
  <c r="Q292" i="17"/>
  <c r="S292" i="17" s="1"/>
  <c r="Q293" i="17"/>
  <c r="S293" i="17" s="1"/>
  <c r="Q294" i="17"/>
  <c r="S294" i="17" s="1"/>
  <c r="Q295" i="17"/>
  <c r="S295" i="17" s="1"/>
  <c r="Q296" i="17"/>
  <c r="S296" i="17" s="1"/>
  <c r="Q297" i="17"/>
  <c r="S297" i="17" s="1"/>
  <c r="Q298" i="17"/>
  <c r="S298" i="17" s="1"/>
  <c r="Q299" i="17"/>
  <c r="S299" i="17" s="1"/>
  <c r="Q300" i="17"/>
  <c r="S300" i="17" s="1"/>
  <c r="Q301" i="17"/>
  <c r="S301" i="17" s="1"/>
  <c r="Q302" i="17"/>
  <c r="S302" i="17" s="1"/>
  <c r="Q303" i="17"/>
  <c r="S303" i="17" s="1"/>
  <c r="Q304" i="17"/>
  <c r="S304" i="17" s="1"/>
  <c r="Q305" i="17"/>
  <c r="S305" i="17" s="1"/>
  <c r="Q306" i="17"/>
  <c r="S306" i="17" s="1"/>
  <c r="Q307" i="17"/>
  <c r="S307" i="17" s="1"/>
  <c r="Q308" i="17"/>
  <c r="S308" i="17" s="1"/>
  <c r="Q309" i="17"/>
  <c r="S309" i="17" s="1"/>
  <c r="Q310" i="17"/>
  <c r="S310" i="17" s="1"/>
  <c r="Q311" i="17"/>
  <c r="S311" i="17" s="1"/>
  <c r="Q312" i="17"/>
  <c r="S312" i="17" s="1"/>
  <c r="Q313" i="17"/>
  <c r="S313" i="17" s="1"/>
  <c r="Q314" i="17"/>
  <c r="S314" i="17" s="1"/>
  <c r="Q315" i="17"/>
  <c r="S315" i="17" s="1"/>
  <c r="Q316" i="17"/>
  <c r="S316" i="17" s="1"/>
  <c r="Q317" i="17"/>
  <c r="S317" i="17" s="1"/>
  <c r="Q318" i="17"/>
  <c r="S318" i="17" s="1"/>
  <c r="Q319" i="17"/>
  <c r="S319" i="17" s="1"/>
  <c r="Q320" i="17"/>
  <c r="S320" i="17" s="1"/>
  <c r="Q321" i="17"/>
  <c r="S321" i="17" s="1"/>
  <c r="Q322" i="17"/>
  <c r="S322" i="17" s="1"/>
  <c r="Q323" i="17"/>
  <c r="S323" i="17" s="1"/>
  <c r="Q324" i="17"/>
  <c r="S324" i="17" s="1"/>
  <c r="Q325" i="17"/>
  <c r="S325" i="17" s="1"/>
  <c r="Q326" i="17"/>
  <c r="S326" i="17" s="1"/>
  <c r="Q327" i="17"/>
  <c r="S327" i="17" s="1"/>
  <c r="Q328" i="17"/>
  <c r="S328" i="17" s="1"/>
  <c r="Q329" i="17"/>
  <c r="S329" i="17" s="1"/>
  <c r="Q330" i="17"/>
  <c r="S330" i="17" s="1"/>
  <c r="Q331" i="17"/>
  <c r="S331" i="17" s="1"/>
  <c r="Q333" i="17"/>
  <c r="S333" i="17" s="1"/>
  <c r="Q334" i="17"/>
  <c r="S334" i="17" s="1"/>
  <c r="Q335" i="17"/>
  <c r="S335" i="17" s="1"/>
  <c r="Q336" i="17"/>
  <c r="S336" i="17" s="1"/>
  <c r="Q337" i="17"/>
  <c r="S337" i="17" s="1"/>
  <c r="Q338" i="17"/>
  <c r="S338" i="17" s="1"/>
  <c r="Q340" i="17"/>
  <c r="S340" i="17" s="1"/>
  <c r="Q341" i="17"/>
  <c r="S341" i="17" s="1"/>
  <c r="Q342" i="17"/>
  <c r="S342" i="17" s="1"/>
  <c r="Q343" i="17"/>
  <c r="S343" i="17" s="1"/>
  <c r="Q344" i="17"/>
  <c r="S344" i="17" s="1"/>
  <c r="Q345" i="17"/>
  <c r="S345" i="17" s="1"/>
  <c r="Q346" i="17"/>
  <c r="S346" i="17" s="1"/>
  <c r="Q347" i="17"/>
  <c r="S347" i="17" s="1"/>
  <c r="Q348" i="17"/>
  <c r="S348" i="17" s="1"/>
  <c r="Q349" i="17"/>
  <c r="S349" i="17" s="1"/>
  <c r="Q350" i="17"/>
  <c r="S350" i="17" s="1"/>
  <c r="Q351" i="17"/>
  <c r="S351" i="17" s="1"/>
  <c r="Q352" i="17"/>
  <c r="S352" i="17" s="1"/>
  <c r="Q353" i="17"/>
  <c r="S353" i="17" s="1"/>
  <c r="Q355" i="17"/>
  <c r="S355" i="17" s="1"/>
  <c r="Q356" i="17"/>
  <c r="S356" i="17" s="1"/>
  <c r="Q357" i="17"/>
  <c r="S357" i="17" s="1"/>
  <c r="Q358" i="17"/>
  <c r="S358" i="17" s="1"/>
  <c r="Q359" i="17"/>
  <c r="S359" i="17" s="1"/>
  <c r="Q360" i="17"/>
  <c r="S360" i="17" s="1"/>
  <c r="Q361" i="17"/>
  <c r="S361" i="17" s="1"/>
  <c r="Q362" i="17"/>
  <c r="S362" i="17" s="1"/>
  <c r="Q363" i="17"/>
  <c r="S363" i="17" s="1"/>
  <c r="Q364" i="17"/>
  <c r="S364" i="17" s="1"/>
  <c r="Q365" i="17"/>
  <c r="S365" i="17" s="1"/>
  <c r="Q366" i="17"/>
  <c r="S366" i="17" s="1"/>
  <c r="Q367" i="17"/>
  <c r="S367" i="17" s="1"/>
  <c r="Q368" i="17"/>
  <c r="S368" i="17" s="1"/>
  <c r="Q369" i="17"/>
  <c r="S369" i="17" s="1"/>
  <c r="Q370" i="17"/>
  <c r="S370" i="17" s="1"/>
  <c r="Q371" i="17"/>
  <c r="S371" i="17" s="1"/>
  <c r="Q372" i="17"/>
  <c r="S372" i="17" s="1"/>
  <c r="Q373" i="17"/>
  <c r="S373" i="17" s="1"/>
  <c r="Q374" i="17"/>
  <c r="S374" i="17" s="1"/>
  <c r="Q375" i="17"/>
  <c r="S375" i="17" s="1"/>
  <c r="Q376" i="17"/>
  <c r="S376" i="17" s="1"/>
  <c r="Q377" i="17"/>
  <c r="S377" i="17" s="1"/>
  <c r="Q378" i="17"/>
  <c r="S378" i="17" s="1"/>
  <c r="Q379" i="17"/>
  <c r="S379" i="17" s="1"/>
  <c r="Q380" i="17"/>
  <c r="S380" i="17" s="1"/>
  <c r="Q381" i="17"/>
  <c r="S381" i="17" s="1"/>
  <c r="Q383" i="17"/>
  <c r="S383" i="17" s="1"/>
  <c r="Q384" i="17"/>
  <c r="S384" i="17" s="1"/>
  <c r="Q385" i="17"/>
  <c r="S385" i="17" s="1"/>
  <c r="Q386" i="17"/>
  <c r="S386" i="17" s="1"/>
  <c r="Q387" i="17"/>
  <c r="S387" i="17" s="1"/>
  <c r="Q388" i="17"/>
  <c r="S388" i="17" s="1"/>
  <c r="Q389" i="17"/>
  <c r="S389" i="17" s="1"/>
  <c r="Q390" i="17"/>
  <c r="S390" i="17" s="1"/>
  <c r="Q391" i="17"/>
  <c r="S391" i="17" s="1"/>
  <c r="Q392" i="17"/>
  <c r="S392" i="17" s="1"/>
  <c r="Q393" i="17"/>
  <c r="S393" i="17" s="1"/>
  <c r="Q394" i="17"/>
  <c r="S394" i="17" s="1"/>
  <c r="Q395" i="17"/>
  <c r="S395" i="17" s="1"/>
  <c r="Q396" i="17"/>
  <c r="S396" i="17" s="1"/>
  <c r="Q397" i="17"/>
  <c r="S397" i="17" s="1"/>
  <c r="Q398" i="17"/>
  <c r="S398" i="17" s="1"/>
  <c r="Q399" i="17"/>
  <c r="S399" i="17" s="1"/>
  <c r="Q400" i="17"/>
  <c r="S400" i="17" s="1"/>
  <c r="Q401" i="17"/>
  <c r="S401" i="17" s="1"/>
  <c r="Q402" i="17"/>
  <c r="S402" i="17" s="1"/>
  <c r="Q403" i="17"/>
  <c r="S403" i="17" s="1"/>
  <c r="Q404" i="17"/>
  <c r="S404" i="17" s="1"/>
  <c r="Q405" i="17"/>
  <c r="S405" i="17" s="1"/>
  <c r="Q406" i="17"/>
  <c r="S406" i="17" s="1"/>
  <c r="Q407" i="17"/>
  <c r="S407" i="17" s="1"/>
  <c r="Q408" i="17"/>
  <c r="S408" i="17" s="1"/>
  <c r="Q409" i="17"/>
  <c r="S409" i="17" s="1"/>
  <c r="Q410" i="17"/>
  <c r="S410" i="17" s="1"/>
  <c r="Q411" i="17"/>
  <c r="S411" i="17" s="1"/>
  <c r="Q412" i="17"/>
  <c r="S412" i="17" s="1"/>
  <c r="Q413" i="17"/>
  <c r="S413" i="17" s="1"/>
  <c r="Q414" i="17"/>
  <c r="S414" i="17" s="1"/>
  <c r="Q415" i="17"/>
  <c r="S415" i="17" s="1"/>
  <c r="Q416" i="17"/>
  <c r="S416" i="17" s="1"/>
  <c r="Q417" i="17"/>
  <c r="S417" i="17" s="1"/>
  <c r="Q418" i="17"/>
  <c r="S418" i="17" s="1"/>
  <c r="Q419" i="17"/>
  <c r="S419" i="17" s="1"/>
  <c r="Q420" i="17"/>
  <c r="S420" i="17" s="1"/>
  <c r="Q421" i="17"/>
  <c r="S421" i="17" s="1"/>
  <c r="Q424" i="17"/>
  <c r="S424" i="17" s="1"/>
  <c r="Q425" i="17"/>
  <c r="S425" i="17" s="1"/>
  <c r="Q426" i="17"/>
  <c r="S426" i="17" s="1"/>
  <c r="Q427" i="17"/>
  <c r="S427" i="17" s="1"/>
  <c r="Q428" i="17"/>
  <c r="S428" i="17" s="1"/>
  <c r="Q429" i="17"/>
  <c r="S429" i="17" s="1"/>
  <c r="Q430" i="17"/>
  <c r="S430" i="17" s="1"/>
  <c r="Q432" i="17"/>
  <c r="S432" i="17" s="1"/>
  <c r="Q433" i="17"/>
  <c r="S433" i="17" s="1"/>
  <c r="Q434" i="17"/>
  <c r="S434" i="17" s="1"/>
  <c r="Q435" i="17"/>
  <c r="S435" i="17" s="1"/>
  <c r="Q436" i="17"/>
  <c r="S436" i="17" s="1"/>
  <c r="Q437" i="17"/>
  <c r="S437" i="17" s="1"/>
  <c r="Q438" i="17"/>
  <c r="S438" i="17" s="1"/>
  <c r="Q439" i="17"/>
  <c r="S439" i="17" s="1"/>
  <c r="Q440" i="17"/>
  <c r="S440" i="17" s="1"/>
  <c r="Q441" i="17"/>
  <c r="S441" i="17" s="1"/>
  <c r="Q442" i="17"/>
  <c r="S442" i="17" s="1"/>
  <c r="Q443" i="17"/>
  <c r="S443" i="17" s="1"/>
  <c r="Q444" i="17"/>
  <c r="S444" i="17" s="1"/>
  <c r="Q445" i="17"/>
  <c r="S445" i="17" s="1"/>
  <c r="Q446" i="17"/>
  <c r="S446" i="17" s="1"/>
  <c r="Q447" i="17"/>
  <c r="S447" i="17" s="1"/>
  <c r="Q448" i="17"/>
  <c r="S448" i="17" s="1"/>
  <c r="Q449" i="17"/>
  <c r="S449" i="17" s="1"/>
  <c r="Q450" i="17"/>
  <c r="S450" i="17" s="1"/>
  <c r="Q451" i="17"/>
  <c r="S451" i="17" s="1"/>
  <c r="Q452" i="17"/>
  <c r="S452" i="17" s="1"/>
  <c r="Q453" i="17"/>
  <c r="S453" i="17" s="1"/>
  <c r="Q454" i="17"/>
  <c r="S454" i="17" s="1"/>
  <c r="Q455" i="17"/>
  <c r="S455" i="17" s="1"/>
  <c r="Q456" i="17"/>
  <c r="S456" i="17" s="1"/>
  <c r="Q457" i="17"/>
  <c r="S457" i="17" s="1"/>
  <c r="Q458" i="17"/>
  <c r="S458" i="17" s="1"/>
  <c r="Q459" i="17"/>
  <c r="S459" i="17" s="1"/>
  <c r="Q460" i="17"/>
  <c r="S460" i="17" s="1"/>
  <c r="Q461" i="17"/>
  <c r="S461" i="17" s="1"/>
  <c r="Q462" i="17"/>
  <c r="S462" i="17" s="1"/>
  <c r="Q463" i="17"/>
  <c r="S463" i="17" s="1"/>
  <c r="Q464" i="17"/>
  <c r="S464" i="17" s="1"/>
  <c r="Q465" i="17"/>
  <c r="S465" i="17" s="1"/>
  <c r="Q466" i="17"/>
  <c r="S466" i="17" s="1"/>
  <c r="Q467" i="17"/>
  <c r="S467" i="17" s="1"/>
  <c r="Q468" i="17"/>
  <c r="S468" i="17" s="1"/>
  <c r="Q469" i="17"/>
  <c r="S469" i="17" s="1"/>
  <c r="Q470" i="17"/>
  <c r="S470" i="17" s="1"/>
  <c r="Q471" i="17"/>
  <c r="S471" i="17" s="1"/>
  <c r="Q472" i="17"/>
  <c r="S472" i="17" s="1"/>
  <c r="Q473" i="17"/>
  <c r="S473" i="17" s="1"/>
  <c r="Q474" i="17"/>
  <c r="S474" i="17" s="1"/>
  <c r="Q475" i="17"/>
  <c r="S475" i="17" s="1"/>
  <c r="Q476" i="17"/>
  <c r="S476" i="17" s="1"/>
  <c r="Q477" i="17"/>
  <c r="S477" i="17" s="1"/>
  <c r="Q478" i="17"/>
  <c r="S478" i="17" s="1"/>
  <c r="Q479" i="17"/>
  <c r="S479" i="17" s="1"/>
  <c r="Q480" i="17"/>
  <c r="S480" i="17" s="1"/>
  <c r="Q481" i="17"/>
  <c r="S481" i="17" s="1"/>
  <c r="Q483" i="17"/>
  <c r="S483" i="17" s="1"/>
  <c r="Q484" i="17"/>
  <c r="S484" i="17" s="1"/>
  <c r="Q485" i="17"/>
  <c r="S485" i="17" s="1"/>
  <c r="Q486" i="17"/>
  <c r="S486" i="17" s="1"/>
  <c r="Q487" i="17"/>
  <c r="S487" i="17" s="1"/>
  <c r="Q488" i="17"/>
  <c r="S488" i="17" s="1"/>
  <c r="Q489" i="17"/>
  <c r="S489" i="17" s="1"/>
  <c r="Q490" i="17"/>
  <c r="S490" i="17" s="1"/>
  <c r="Q491" i="17"/>
  <c r="S491" i="17" s="1"/>
  <c r="Q492" i="17"/>
  <c r="S492" i="17" s="1"/>
  <c r="Q493" i="17"/>
  <c r="S493" i="17" s="1"/>
  <c r="Q494" i="17"/>
  <c r="S494" i="17" s="1"/>
  <c r="Q495" i="17"/>
  <c r="S495" i="17" s="1"/>
  <c r="Q496" i="17"/>
  <c r="S496" i="17" s="1"/>
  <c r="Q497" i="17"/>
  <c r="S497" i="17" s="1"/>
  <c r="Q498" i="17"/>
  <c r="S498" i="17" s="1"/>
  <c r="Q499" i="17"/>
  <c r="S499" i="17" s="1"/>
  <c r="Q500" i="17"/>
  <c r="S500" i="17" s="1"/>
  <c r="Q501" i="17"/>
  <c r="S501" i="17" s="1"/>
  <c r="Q502" i="17"/>
  <c r="S502" i="17" s="1"/>
  <c r="Q503" i="17"/>
  <c r="S503" i="17" s="1"/>
  <c r="Q504" i="17"/>
  <c r="S504" i="17" s="1"/>
  <c r="Q507" i="17"/>
  <c r="S507" i="17" s="1"/>
  <c r="Q508" i="17"/>
  <c r="S508" i="17" s="1"/>
  <c r="Q509" i="17"/>
  <c r="S509" i="17" s="1"/>
  <c r="Q510" i="17"/>
  <c r="S510" i="17" s="1"/>
  <c r="Q511" i="17"/>
  <c r="S511" i="17" s="1"/>
  <c r="Q512" i="17"/>
  <c r="S512" i="17" s="1"/>
  <c r="Q513" i="17"/>
  <c r="S513" i="17" s="1"/>
  <c r="Q514" i="17"/>
  <c r="S514" i="17" s="1"/>
  <c r="Q515" i="17"/>
  <c r="S515" i="17" s="1"/>
  <c r="Q516" i="17"/>
  <c r="S516" i="17" s="1"/>
  <c r="Q517" i="17"/>
  <c r="S517" i="17" s="1"/>
  <c r="Q518" i="17"/>
  <c r="S518" i="17" s="1"/>
  <c r="Q519" i="17"/>
  <c r="S519" i="17" s="1"/>
  <c r="Q520" i="17"/>
  <c r="S520" i="17" s="1"/>
  <c r="Q522" i="17"/>
  <c r="S522" i="17" s="1"/>
  <c r="Q523" i="17"/>
  <c r="S523" i="17" s="1"/>
  <c r="Q524" i="17"/>
  <c r="S524" i="17" s="1"/>
  <c r="Q525" i="17"/>
  <c r="S525" i="17" s="1"/>
  <c r="Q526" i="17"/>
  <c r="S526" i="17" s="1"/>
  <c r="Q527" i="17"/>
  <c r="S527" i="17" s="1"/>
  <c r="Q528" i="17"/>
  <c r="S528" i="17" s="1"/>
  <c r="Q529" i="17"/>
  <c r="S529" i="17" s="1"/>
  <c r="Q530" i="17"/>
  <c r="S530" i="17" s="1"/>
  <c r="Q531" i="17"/>
  <c r="S531" i="17" s="1"/>
  <c r="Q532" i="17"/>
  <c r="S532" i="17" s="1"/>
  <c r="Q533" i="17"/>
  <c r="S533" i="17" s="1"/>
  <c r="Q534" i="17"/>
  <c r="S534" i="17" s="1"/>
  <c r="Q535" i="17"/>
  <c r="S535" i="17" s="1"/>
  <c r="Q536" i="17"/>
  <c r="S536" i="17" s="1"/>
  <c r="Q537" i="17"/>
  <c r="S537" i="17" s="1"/>
  <c r="Q539" i="17"/>
  <c r="S539" i="17" s="1"/>
  <c r="Q540" i="17"/>
  <c r="S540" i="17" s="1"/>
  <c r="Q541" i="17"/>
  <c r="S541" i="17" s="1"/>
  <c r="Q542" i="17"/>
  <c r="S542" i="17" s="1"/>
  <c r="Q543" i="17"/>
  <c r="S543" i="17" s="1"/>
  <c r="Q544" i="17"/>
  <c r="S544" i="17" s="1"/>
  <c r="Q545" i="17"/>
  <c r="S545" i="17" s="1"/>
  <c r="Q546" i="17"/>
  <c r="S546" i="17" s="1"/>
  <c r="Q547" i="17"/>
  <c r="S547" i="17" s="1"/>
  <c r="Q548" i="17"/>
  <c r="S548" i="17" s="1"/>
  <c r="Q549" i="17"/>
  <c r="S549" i="17" s="1"/>
  <c r="Q550" i="17"/>
  <c r="S550" i="17" s="1"/>
  <c r="Q551" i="17"/>
  <c r="S551" i="17" s="1"/>
  <c r="Q552" i="17"/>
  <c r="S552" i="17" s="1"/>
  <c r="Q553" i="17"/>
  <c r="S553" i="17" s="1"/>
  <c r="Q554" i="17"/>
  <c r="S554" i="17" s="1"/>
  <c r="Q555" i="17"/>
  <c r="S555" i="17" s="1"/>
  <c r="Q556" i="17"/>
  <c r="S556" i="17" s="1"/>
  <c r="Q557" i="17"/>
  <c r="S557" i="17" s="1"/>
  <c r="Q558" i="17"/>
  <c r="S558" i="17" s="1"/>
  <c r="Q560" i="17"/>
  <c r="S560" i="17" s="1"/>
  <c r="Q561" i="17"/>
  <c r="S561" i="17" s="1"/>
  <c r="Q562" i="17"/>
  <c r="S562" i="17" s="1"/>
  <c r="Q563" i="17"/>
  <c r="S563" i="17" s="1"/>
  <c r="Q564" i="17"/>
  <c r="S564" i="17" s="1"/>
  <c r="Q565" i="17"/>
  <c r="S565" i="17" s="1"/>
  <c r="Q566" i="17"/>
  <c r="S566" i="17" s="1"/>
  <c r="Q567" i="17"/>
  <c r="S567" i="17" s="1"/>
  <c r="Q568" i="17"/>
  <c r="S568" i="17" s="1"/>
  <c r="Q569" i="17"/>
  <c r="S569" i="17" s="1"/>
  <c r="Q570" i="17"/>
  <c r="S570" i="17" s="1"/>
  <c r="Q571" i="17"/>
  <c r="S571" i="17" s="1"/>
  <c r="Q572" i="17"/>
  <c r="S572" i="17" s="1"/>
  <c r="Q573" i="17"/>
  <c r="S573" i="17" s="1"/>
  <c r="Q574" i="17"/>
  <c r="S574" i="17" s="1"/>
  <c r="Q575" i="17"/>
  <c r="S575" i="17" s="1"/>
  <c r="Q576" i="17"/>
  <c r="S576" i="17" s="1"/>
  <c r="Q577" i="17"/>
  <c r="S577" i="17" s="1"/>
  <c r="Q578" i="17"/>
  <c r="S578" i="17" s="1"/>
  <c r="Q579" i="17"/>
  <c r="S579" i="17" s="1"/>
  <c r="Q580" i="17"/>
  <c r="S580" i="17" s="1"/>
  <c r="Q581" i="17"/>
  <c r="S581" i="17" s="1"/>
  <c r="Q582" i="17"/>
  <c r="S582" i="17" s="1"/>
  <c r="Q583" i="17"/>
  <c r="S583" i="17" s="1"/>
  <c r="Q584" i="17"/>
  <c r="S584" i="17" s="1"/>
  <c r="Q585" i="17"/>
  <c r="S585" i="17" s="1"/>
  <c r="Q586" i="17"/>
  <c r="S586" i="17" s="1"/>
  <c r="Q587" i="17"/>
  <c r="S587" i="17" s="1"/>
  <c r="Q588" i="17"/>
  <c r="S588" i="17" s="1"/>
  <c r="Q589" i="17"/>
  <c r="S589" i="17" s="1"/>
  <c r="Q590" i="17"/>
  <c r="S590" i="17" s="1"/>
  <c r="Q591" i="17"/>
  <c r="S591" i="17" s="1"/>
  <c r="Q592" i="17"/>
  <c r="S592" i="17" s="1"/>
  <c r="Q593" i="17"/>
  <c r="S593" i="17" s="1"/>
  <c r="Q594" i="17"/>
  <c r="S594" i="17" s="1"/>
  <c r="Q595" i="17"/>
  <c r="S595" i="17" s="1"/>
  <c r="Q596" i="17"/>
  <c r="S596" i="17" s="1"/>
  <c r="Q597" i="17"/>
  <c r="S597" i="17" s="1"/>
  <c r="Q598" i="17"/>
  <c r="S598" i="17" s="1"/>
  <c r="Q599" i="17"/>
  <c r="S599" i="17" s="1"/>
  <c r="Q600" i="17"/>
  <c r="S600" i="17" s="1"/>
  <c r="Q601" i="17"/>
  <c r="S601" i="17" s="1"/>
  <c r="Q602" i="17"/>
  <c r="S602" i="17" s="1"/>
  <c r="Q603" i="17"/>
  <c r="S603" i="17" s="1"/>
  <c r="Q604" i="17"/>
  <c r="S604" i="17" s="1"/>
  <c r="Q605" i="17"/>
  <c r="S605" i="17" s="1"/>
  <c r="Q606" i="17"/>
  <c r="S606" i="17" s="1"/>
  <c r="Q607" i="17"/>
  <c r="S607" i="17" s="1"/>
  <c r="Q609" i="17"/>
  <c r="S609" i="17" s="1"/>
  <c r="Q610" i="17"/>
  <c r="S610" i="17" s="1"/>
  <c r="Q611" i="17"/>
  <c r="S611" i="17" s="1"/>
  <c r="Q612" i="17"/>
  <c r="S612" i="17" s="1"/>
  <c r="Q613" i="17"/>
  <c r="S613" i="17" s="1"/>
  <c r="Q614" i="17"/>
  <c r="S614" i="17" s="1"/>
  <c r="Q615" i="17"/>
  <c r="S615" i="17" s="1"/>
  <c r="Q617" i="17"/>
  <c r="S617" i="17" s="1"/>
  <c r="Q618" i="17"/>
  <c r="S618" i="17" s="1"/>
  <c r="Q619" i="17"/>
  <c r="S619" i="17" s="1"/>
  <c r="Q620" i="17"/>
  <c r="S620" i="17" s="1"/>
  <c r="Q621" i="17"/>
  <c r="S621" i="17" s="1"/>
  <c r="Q622" i="17"/>
  <c r="S622" i="17" s="1"/>
  <c r="Q623" i="17"/>
  <c r="S623" i="17" s="1"/>
  <c r="Q624" i="17"/>
  <c r="S624" i="17" s="1"/>
  <c r="Q625" i="17"/>
  <c r="S625" i="17" s="1"/>
  <c r="Q626" i="17"/>
  <c r="S626" i="17" s="1"/>
  <c r="Q627" i="17"/>
  <c r="S627" i="17" s="1"/>
  <c r="Q628" i="17"/>
  <c r="S628" i="17" s="1"/>
  <c r="Q629" i="17"/>
  <c r="S629" i="17" s="1"/>
  <c r="Q630" i="17"/>
  <c r="S630" i="17" s="1"/>
  <c r="Q631" i="17"/>
  <c r="S631" i="17" s="1"/>
  <c r="Q634" i="17"/>
  <c r="S634" i="17" s="1"/>
  <c r="Q635" i="17"/>
  <c r="S635" i="17" s="1"/>
  <c r="Q636" i="17"/>
  <c r="S636" i="17" s="1"/>
  <c r="Q637" i="17"/>
  <c r="S637" i="17" s="1"/>
  <c r="Q638" i="17"/>
  <c r="S638" i="17" s="1"/>
  <c r="Q639" i="17"/>
  <c r="S639" i="17" s="1"/>
  <c r="Q640" i="17"/>
  <c r="S640" i="17" s="1"/>
  <c r="Q641" i="17"/>
  <c r="S641" i="17" s="1"/>
  <c r="Q642" i="17"/>
  <c r="S642" i="17" s="1"/>
  <c r="Q643" i="17"/>
  <c r="S643" i="17" s="1"/>
  <c r="Q644" i="17"/>
  <c r="S644" i="17" s="1"/>
  <c r="Q645" i="17"/>
  <c r="S645" i="17" s="1"/>
  <c r="Q646" i="17"/>
  <c r="S646" i="17" s="1"/>
  <c r="Q647" i="17"/>
  <c r="S647" i="17" s="1"/>
  <c r="Q648" i="17"/>
  <c r="S648" i="17" s="1"/>
  <c r="Q649" i="17"/>
  <c r="S649" i="17" s="1"/>
  <c r="Q650" i="17"/>
  <c r="S650" i="17" s="1"/>
  <c r="Q651" i="17"/>
  <c r="S651" i="17" s="1"/>
  <c r="Q652" i="17"/>
  <c r="S652" i="17" s="1"/>
  <c r="Q653" i="17"/>
  <c r="S653" i="17" s="1"/>
  <c r="Q654" i="17"/>
  <c r="S654" i="17" s="1"/>
  <c r="Q655" i="17"/>
  <c r="S655" i="17" s="1"/>
  <c r="Q656" i="17"/>
  <c r="S656" i="17" s="1"/>
  <c r="Q657" i="17"/>
  <c r="S657" i="17" s="1"/>
  <c r="Q658" i="17"/>
  <c r="S658" i="17" s="1"/>
  <c r="Q659" i="17"/>
  <c r="S659" i="17" s="1"/>
  <c r="Q660" i="17"/>
  <c r="S660" i="17" s="1"/>
  <c r="Q661" i="17"/>
  <c r="S661" i="17" s="1"/>
  <c r="Q662" i="17"/>
  <c r="S662" i="17" s="1"/>
  <c r="Q663" i="17"/>
  <c r="S663" i="17" s="1"/>
  <c r="Q664" i="17"/>
  <c r="S664" i="17" s="1"/>
  <c r="Q665" i="17"/>
  <c r="S665" i="17" s="1"/>
  <c r="Q666" i="17"/>
  <c r="S666" i="17" s="1"/>
  <c r="Q667" i="17"/>
  <c r="S667" i="17" s="1"/>
  <c r="Q668" i="17"/>
  <c r="S668" i="17" s="1"/>
  <c r="Q669" i="17"/>
  <c r="S669" i="17" s="1"/>
  <c r="Q670" i="17"/>
  <c r="S670" i="17" s="1"/>
  <c r="Q671" i="17"/>
  <c r="S671" i="17" s="1"/>
  <c r="Q672" i="17"/>
  <c r="S672" i="17" s="1"/>
  <c r="Q673" i="17"/>
  <c r="S673" i="17" s="1"/>
  <c r="Q674" i="17"/>
  <c r="S674" i="17" s="1"/>
  <c r="Q675" i="17"/>
  <c r="S675" i="17" s="1"/>
  <c r="Q676" i="17"/>
  <c r="S676" i="17" s="1"/>
  <c r="Q677" i="17"/>
  <c r="S677" i="17" s="1"/>
  <c r="Q678" i="17"/>
  <c r="S678" i="17" s="1"/>
  <c r="Q679" i="17"/>
  <c r="S679" i="17" s="1"/>
  <c r="Q680" i="17"/>
  <c r="S680" i="17" s="1"/>
  <c r="Q681" i="17"/>
  <c r="S681" i="17" s="1"/>
  <c r="Q682" i="17"/>
  <c r="S682" i="17" s="1"/>
  <c r="Q683" i="17"/>
  <c r="S683" i="17" s="1"/>
  <c r="Q684" i="17"/>
  <c r="S684" i="17" s="1"/>
  <c r="Q685" i="17"/>
  <c r="S685" i="17" s="1"/>
  <c r="Q686" i="17"/>
  <c r="S686" i="17" s="1"/>
  <c r="Q687" i="17"/>
  <c r="S687" i="17" s="1"/>
  <c r="Q688" i="17"/>
  <c r="S688" i="17" s="1"/>
  <c r="Q689" i="17"/>
  <c r="S689" i="17" s="1"/>
  <c r="Q690" i="17"/>
  <c r="S690" i="17" s="1"/>
  <c r="Q691" i="17"/>
  <c r="S691" i="17" s="1"/>
  <c r="Q692" i="17"/>
  <c r="S692" i="17" s="1"/>
  <c r="Q693" i="17"/>
  <c r="S693" i="17" s="1"/>
  <c r="Q694" i="17"/>
  <c r="S694" i="17" s="1"/>
  <c r="Q695" i="17"/>
  <c r="S695" i="17" s="1"/>
  <c r="Q696" i="17"/>
  <c r="S696" i="17" s="1"/>
  <c r="Q697" i="17"/>
  <c r="S697" i="17" s="1"/>
  <c r="Q698" i="17"/>
  <c r="S698" i="17" s="1"/>
  <c r="Q699" i="17"/>
  <c r="S699" i="17" s="1"/>
  <c r="Q700" i="17"/>
  <c r="S700" i="17" s="1"/>
  <c r="Q701" i="17"/>
  <c r="S701" i="17" s="1"/>
  <c r="Q702" i="17"/>
  <c r="S702" i="17" s="1"/>
  <c r="Q703" i="17"/>
  <c r="S703" i="17" s="1"/>
  <c r="Q704" i="17"/>
  <c r="S704" i="17" s="1"/>
  <c r="Q705" i="17"/>
  <c r="S705" i="17" s="1"/>
  <c r="Q706" i="17"/>
  <c r="S706" i="17" s="1"/>
  <c r="Q707" i="17"/>
  <c r="S707" i="17" s="1"/>
  <c r="Q708" i="17"/>
  <c r="S708" i="17" s="1"/>
  <c r="Q709" i="17"/>
  <c r="S709" i="17" s="1"/>
  <c r="Q710" i="17"/>
  <c r="S710" i="17" s="1"/>
  <c r="Q711" i="17"/>
  <c r="S711" i="17" s="1"/>
  <c r="Q712" i="17"/>
  <c r="S712" i="17" s="1"/>
  <c r="Q713" i="17"/>
  <c r="S713" i="17" s="1"/>
  <c r="Q714" i="17"/>
  <c r="S714" i="17" s="1"/>
  <c r="Q715" i="17"/>
  <c r="S715" i="17" s="1"/>
  <c r="Q716" i="17"/>
  <c r="S716" i="17" s="1"/>
  <c r="Q717" i="17"/>
  <c r="S717" i="17" s="1"/>
  <c r="Q719" i="17"/>
  <c r="S719" i="17" s="1"/>
  <c r="Q720" i="17"/>
  <c r="S720" i="17" s="1"/>
  <c r="Q721" i="17"/>
  <c r="S721" i="17" s="1"/>
  <c r="Q722" i="17"/>
  <c r="S722" i="17" s="1"/>
  <c r="Q723" i="17"/>
  <c r="S723" i="17" s="1"/>
  <c r="Q724" i="17"/>
  <c r="S724" i="17" s="1"/>
  <c r="Q725" i="17"/>
  <c r="S725" i="17" s="1"/>
  <c r="Q726" i="17"/>
  <c r="S726" i="17" s="1"/>
  <c r="Q727" i="17"/>
  <c r="S727" i="17" s="1"/>
  <c r="Q728" i="17"/>
  <c r="S728" i="17" s="1"/>
  <c r="Q729" i="17"/>
  <c r="S729" i="17" s="1"/>
  <c r="Q730" i="17"/>
  <c r="S730" i="17" s="1"/>
  <c r="Q731" i="17"/>
  <c r="S731" i="17" s="1"/>
  <c r="Q732" i="17"/>
  <c r="S732" i="17" s="1"/>
  <c r="Q733" i="17"/>
  <c r="S733" i="17" s="1"/>
  <c r="Q734" i="17"/>
  <c r="S734" i="17" s="1"/>
  <c r="Q735" i="17"/>
  <c r="S735" i="17" s="1"/>
  <c r="Q736" i="17"/>
  <c r="S736" i="17" s="1"/>
  <c r="Q737" i="17"/>
  <c r="S737" i="17" s="1"/>
  <c r="Q738" i="17"/>
  <c r="S738" i="17" s="1"/>
  <c r="Q739" i="17"/>
  <c r="S739" i="17" s="1"/>
  <c r="Q740" i="17"/>
  <c r="S740" i="17" s="1"/>
  <c r="Q742" i="17"/>
  <c r="S742" i="17" s="1"/>
  <c r="Q743" i="17"/>
  <c r="S743" i="17" s="1"/>
  <c r="Q744" i="17"/>
  <c r="S744" i="17" s="1"/>
  <c r="Q745" i="17"/>
  <c r="S745" i="17" s="1"/>
  <c r="Q746" i="17"/>
  <c r="S746" i="17" s="1"/>
  <c r="Q747" i="17"/>
  <c r="S747" i="17" s="1"/>
  <c r="Q748" i="17"/>
  <c r="S748" i="17" s="1"/>
  <c r="Q749" i="17"/>
  <c r="S749" i="17" s="1"/>
  <c r="Q750" i="17"/>
  <c r="S750" i="17" s="1"/>
  <c r="Q751" i="17"/>
  <c r="S751" i="17" s="1"/>
  <c r="Q752" i="17"/>
  <c r="S752" i="17" s="1"/>
  <c r="Q753" i="17"/>
  <c r="S753" i="17" s="1"/>
  <c r="Q754" i="17"/>
  <c r="S754" i="17" s="1"/>
  <c r="Q755" i="17"/>
  <c r="S755" i="17" s="1"/>
  <c r="Q757" i="17"/>
  <c r="S757" i="17" s="1"/>
  <c r="Q758" i="17"/>
  <c r="S758" i="17" s="1"/>
  <c r="Q759" i="17"/>
  <c r="S759" i="17" s="1"/>
  <c r="Q760" i="17"/>
  <c r="S760" i="17" s="1"/>
  <c r="Q761" i="17"/>
  <c r="S761" i="17" s="1"/>
  <c r="Q762" i="17"/>
  <c r="S762" i="17" s="1"/>
  <c r="Q763" i="17"/>
  <c r="S763" i="17" s="1"/>
  <c r="Q764" i="17"/>
  <c r="S764" i="17" s="1"/>
  <c r="Q765" i="17"/>
  <c r="S765" i="17" s="1"/>
  <c r="Q766" i="17"/>
  <c r="S766" i="17" s="1"/>
  <c r="Q767" i="17"/>
  <c r="S767" i="17" s="1"/>
  <c r="Q768" i="17"/>
  <c r="S768" i="17" s="1"/>
  <c r="Q771" i="17"/>
  <c r="S771" i="17" s="1"/>
  <c r="Q772" i="17"/>
  <c r="S772" i="17" s="1"/>
  <c r="Q773" i="17"/>
  <c r="S773" i="17" s="1"/>
  <c r="Q774" i="17"/>
  <c r="S774" i="17" s="1"/>
  <c r="Q775" i="17"/>
  <c r="S775" i="17" s="1"/>
  <c r="Q776" i="17"/>
  <c r="S776" i="17" s="1"/>
  <c r="Q777" i="17"/>
  <c r="S777" i="17" s="1"/>
  <c r="Q778" i="17"/>
  <c r="S778" i="17" s="1"/>
  <c r="Q779" i="17"/>
  <c r="S779" i="17" s="1"/>
  <c r="Q780" i="17"/>
  <c r="S780" i="17" s="1"/>
  <c r="Q781" i="17"/>
  <c r="S781" i="17" s="1"/>
  <c r="Q782" i="17"/>
  <c r="S782" i="17" s="1"/>
  <c r="Q783" i="17"/>
  <c r="S783" i="17" s="1"/>
  <c r="Q784" i="17"/>
  <c r="S784" i="17" s="1"/>
  <c r="Q785" i="17"/>
  <c r="S785" i="17" s="1"/>
  <c r="Q786" i="17"/>
  <c r="S786" i="17" s="1"/>
  <c r="Q787" i="17"/>
  <c r="S787" i="17" s="1"/>
  <c r="Q788" i="17"/>
  <c r="S788" i="17" s="1"/>
  <c r="Q789" i="17"/>
  <c r="S789" i="17" s="1"/>
  <c r="Q790" i="17"/>
  <c r="S790" i="17" s="1"/>
  <c r="Q791" i="17"/>
  <c r="S791" i="17" s="1"/>
  <c r="Q792" i="17"/>
  <c r="S792" i="17" s="1"/>
  <c r="Q793" i="17"/>
  <c r="S793" i="17" s="1"/>
  <c r="Q794" i="17"/>
  <c r="S794" i="17" s="1"/>
  <c r="Q795" i="17"/>
  <c r="S795" i="17" s="1"/>
  <c r="Q796" i="17"/>
  <c r="S796" i="17" s="1"/>
  <c r="Q797" i="17"/>
  <c r="S797" i="17" s="1"/>
  <c r="Q798" i="17"/>
  <c r="S798" i="17" s="1"/>
  <c r="Q799" i="17"/>
  <c r="S799" i="17" s="1"/>
  <c r="Q800" i="17"/>
  <c r="S800" i="17" s="1"/>
  <c r="Q801" i="17"/>
  <c r="S801" i="17" s="1"/>
  <c r="Q802" i="17"/>
  <c r="S802" i="17" s="1"/>
  <c r="Q803" i="17"/>
  <c r="S803" i="17" s="1"/>
  <c r="Q804" i="17"/>
  <c r="S804" i="17" s="1"/>
  <c r="Q805" i="17"/>
  <c r="S805" i="17" s="1"/>
  <c r="Q806" i="17"/>
  <c r="S806" i="17" s="1"/>
  <c r="Q807" i="17"/>
  <c r="S807" i="17" s="1"/>
  <c r="Q808" i="17"/>
  <c r="S808" i="17" s="1"/>
  <c r="Q809" i="17"/>
  <c r="S809" i="17" s="1"/>
  <c r="Q810" i="17"/>
  <c r="S810" i="17" s="1"/>
  <c r="Q811" i="17"/>
  <c r="S811" i="17" s="1"/>
  <c r="Q812" i="17"/>
  <c r="S812" i="17" s="1"/>
  <c r="Q813" i="17"/>
  <c r="S813" i="17" s="1"/>
  <c r="Q814" i="17"/>
  <c r="S814" i="17" s="1"/>
  <c r="Q815" i="17"/>
  <c r="S815" i="17" s="1"/>
  <c r="Q816" i="17"/>
  <c r="S816" i="17" s="1"/>
  <c r="Q817" i="17"/>
  <c r="S817" i="17" s="1"/>
  <c r="Q818" i="17"/>
  <c r="S818" i="17" s="1"/>
  <c r="Q819" i="17"/>
  <c r="S819" i="17" s="1"/>
  <c r="Q820" i="17"/>
  <c r="S820" i="17" s="1"/>
  <c r="Q821" i="17"/>
  <c r="S821" i="17" s="1"/>
  <c r="Q822" i="17"/>
  <c r="S822" i="17" s="1"/>
  <c r="Q823" i="17"/>
  <c r="S823" i="17" s="1"/>
  <c r="Q824" i="17"/>
  <c r="S824" i="17" s="1"/>
  <c r="Q825" i="17"/>
  <c r="S825" i="17" s="1"/>
  <c r="Q826" i="17"/>
  <c r="S826" i="17" s="1"/>
  <c r="Q827" i="17"/>
  <c r="S827" i="17" s="1"/>
  <c r="Q828" i="17"/>
  <c r="S828" i="17" s="1"/>
  <c r="Q829" i="17"/>
  <c r="S829" i="17" s="1"/>
  <c r="Q830" i="17"/>
  <c r="S830" i="17" s="1"/>
  <c r="Q831" i="17"/>
  <c r="S831" i="17" s="1"/>
  <c r="Q832" i="17"/>
  <c r="S832" i="17" s="1"/>
  <c r="Q833" i="17"/>
  <c r="S833" i="17" s="1"/>
  <c r="Q834" i="17"/>
  <c r="S834" i="17" s="1"/>
  <c r="Q835" i="17"/>
  <c r="S835" i="17" s="1"/>
  <c r="Q836" i="17"/>
  <c r="S836" i="17" s="1"/>
  <c r="Q837" i="17"/>
  <c r="S837" i="17" s="1"/>
  <c r="Q838" i="17"/>
  <c r="S838" i="17" s="1"/>
  <c r="Q840" i="17"/>
  <c r="S840" i="17" s="1"/>
  <c r="Q841" i="17"/>
  <c r="S841" i="17" s="1"/>
  <c r="Q842" i="17"/>
  <c r="S842" i="17" s="1"/>
  <c r="Q843" i="17"/>
  <c r="S843" i="17" s="1"/>
  <c r="Q845" i="17"/>
  <c r="S845" i="17" s="1"/>
  <c r="Q846" i="17"/>
  <c r="S846" i="17" s="1"/>
  <c r="Q847" i="17"/>
  <c r="S847" i="17" s="1"/>
  <c r="Q848" i="17"/>
  <c r="S848" i="17" s="1"/>
  <c r="Q849" i="17"/>
  <c r="S849" i="17" s="1"/>
  <c r="Q850" i="17"/>
  <c r="S850" i="17" s="1"/>
  <c r="Q851" i="17"/>
  <c r="S851" i="17" s="1"/>
  <c r="Q852" i="17"/>
  <c r="S852" i="17" s="1"/>
  <c r="Q853" i="17"/>
  <c r="S853" i="17" s="1"/>
  <c r="Q854" i="17"/>
  <c r="S854" i="17" s="1"/>
  <c r="Q855" i="17"/>
  <c r="S855" i="17" s="1"/>
  <c r="Q856" i="17"/>
  <c r="S856" i="17" s="1"/>
  <c r="Q857" i="17"/>
  <c r="S857" i="17" s="1"/>
  <c r="Q859" i="17"/>
  <c r="S859" i="17" s="1"/>
  <c r="Q860" i="17"/>
  <c r="S860" i="17" s="1"/>
  <c r="Q861" i="17"/>
  <c r="S861" i="17" s="1"/>
  <c r="Q862" i="17"/>
  <c r="S862" i="17" s="1"/>
  <c r="Q863" i="17"/>
  <c r="S863" i="17" s="1"/>
  <c r="Q864" i="17"/>
  <c r="S864" i="17" s="1"/>
  <c r="Q865" i="17"/>
  <c r="S865" i="17" s="1"/>
  <c r="Q866" i="17"/>
  <c r="S866" i="17" s="1"/>
  <c r="Q867" i="17"/>
  <c r="S867" i="17" s="1"/>
  <c r="Q868" i="17"/>
  <c r="S868" i="17" s="1"/>
  <c r="Q869" i="17"/>
  <c r="S869" i="17" s="1"/>
  <c r="Q870" i="17"/>
  <c r="S870" i="17" s="1"/>
  <c r="Q871" i="17"/>
  <c r="S871" i="17" s="1"/>
  <c r="Q872" i="17"/>
  <c r="S872" i="17" s="1"/>
  <c r="Q873" i="17"/>
  <c r="S873" i="17" s="1"/>
  <c r="Q874" i="17"/>
  <c r="S874" i="17" s="1"/>
  <c r="Q875" i="17"/>
  <c r="S875" i="17" s="1"/>
  <c r="Q876" i="17"/>
  <c r="S876" i="17" s="1"/>
  <c r="Q877" i="17"/>
  <c r="S877" i="17" s="1"/>
  <c r="Q878" i="17"/>
  <c r="S878" i="17" s="1"/>
  <c r="Q879" i="17"/>
  <c r="S879" i="17" s="1"/>
  <c r="Q880" i="17"/>
  <c r="S880" i="17" s="1"/>
  <c r="Q881" i="17"/>
  <c r="S881" i="17" s="1"/>
  <c r="Q882" i="17"/>
  <c r="S882" i="17" s="1"/>
  <c r="Q883" i="17"/>
  <c r="S883" i="17" s="1"/>
  <c r="Q884" i="17"/>
  <c r="S884" i="17" s="1"/>
  <c r="Q885" i="17"/>
  <c r="S885" i="17" s="1"/>
  <c r="Q886" i="17"/>
  <c r="S886" i="17" s="1"/>
  <c r="Q887" i="17"/>
  <c r="S887" i="17" s="1"/>
  <c r="Q888" i="17"/>
  <c r="S888" i="17" s="1"/>
  <c r="Q889" i="17"/>
  <c r="S889" i="17" s="1"/>
  <c r="Q890" i="17"/>
  <c r="S890" i="17" s="1"/>
  <c r="Q891" i="17"/>
  <c r="S891" i="17" s="1"/>
  <c r="Q892" i="17"/>
  <c r="S892" i="17" s="1"/>
  <c r="Q893" i="17"/>
  <c r="S893" i="17" s="1"/>
  <c r="Q894" i="17"/>
  <c r="S894" i="17" s="1"/>
  <c r="Q895" i="17"/>
  <c r="S895" i="17" s="1"/>
  <c r="Q896" i="17"/>
  <c r="S896" i="17" s="1"/>
  <c r="Q897" i="17"/>
  <c r="S897" i="17" s="1"/>
  <c r="Q898" i="17"/>
  <c r="S898" i="17" s="1"/>
  <c r="Q899" i="17"/>
  <c r="S899" i="17" s="1"/>
  <c r="Q900" i="17"/>
  <c r="S900" i="17" s="1"/>
  <c r="Q902" i="17"/>
  <c r="S902" i="17" s="1"/>
  <c r="Q903" i="17"/>
  <c r="S903" i="17" s="1"/>
  <c r="Q904" i="17"/>
  <c r="S904" i="17" s="1"/>
  <c r="Q905" i="17"/>
  <c r="S905" i="17" s="1"/>
  <c r="Q906" i="17"/>
  <c r="S906" i="17" s="1"/>
  <c r="Q907" i="17"/>
  <c r="S907" i="17" s="1"/>
  <c r="Q908" i="17"/>
  <c r="S908" i="17" s="1"/>
  <c r="Q909" i="17"/>
  <c r="S909" i="17" s="1"/>
  <c r="Q910" i="17"/>
  <c r="S910" i="17" s="1"/>
  <c r="Q911" i="17"/>
  <c r="S911" i="17" s="1"/>
  <c r="Q912" i="17"/>
  <c r="S912" i="17" s="1"/>
  <c r="Q913" i="17"/>
  <c r="S913" i="17" s="1"/>
  <c r="Q914" i="17"/>
  <c r="S914" i="17" s="1"/>
  <c r="Q915" i="17"/>
  <c r="S915" i="17" s="1"/>
  <c r="Q916" i="17"/>
  <c r="S916" i="17" s="1"/>
  <c r="Q917" i="17"/>
  <c r="S917" i="17" s="1"/>
  <c r="Q918" i="17"/>
  <c r="S918" i="17" s="1"/>
  <c r="Q919" i="17"/>
  <c r="S919" i="17" s="1"/>
  <c r="Q920" i="17"/>
  <c r="S920" i="17" s="1"/>
  <c r="Q921" i="17"/>
  <c r="S921" i="17" s="1"/>
  <c r="Q922" i="17"/>
  <c r="S922" i="17" s="1"/>
  <c r="Q923" i="17"/>
  <c r="S923" i="17" s="1"/>
  <c r="Q924" i="17"/>
  <c r="S924" i="17" s="1"/>
  <c r="Q925" i="17"/>
  <c r="S925" i="17" s="1"/>
  <c r="Q926" i="17"/>
  <c r="S926" i="17" s="1"/>
  <c r="Q928" i="17"/>
  <c r="S928" i="17" s="1"/>
  <c r="Q929" i="17"/>
  <c r="S929" i="17" s="1"/>
  <c r="Q930" i="17"/>
  <c r="S930" i="17" s="1"/>
  <c r="Q931" i="17"/>
  <c r="S931" i="17" s="1"/>
  <c r="Q932" i="17"/>
  <c r="S932" i="17" s="1"/>
  <c r="Q933" i="17"/>
  <c r="S933" i="17" s="1"/>
  <c r="Q934" i="17"/>
  <c r="S934" i="17" s="1"/>
  <c r="Q935" i="17"/>
  <c r="S935" i="17" s="1"/>
  <c r="Q936" i="17"/>
  <c r="S936" i="17" s="1"/>
  <c r="Q937" i="17"/>
  <c r="S937" i="17" s="1"/>
  <c r="Q938" i="17"/>
  <c r="S938" i="17" s="1"/>
  <c r="Q939" i="17"/>
  <c r="S939" i="17" s="1"/>
  <c r="Q940" i="17"/>
  <c r="S940" i="17" s="1"/>
  <c r="Q941" i="17"/>
  <c r="S941" i="17" s="1"/>
  <c r="Q942" i="17"/>
  <c r="S942" i="17" s="1"/>
  <c r="Q943" i="17"/>
  <c r="S943" i="17" s="1"/>
  <c r="Q944" i="17"/>
  <c r="S944" i="17" s="1"/>
  <c r="Q945" i="17"/>
  <c r="S945" i="17" s="1"/>
  <c r="Q946" i="17"/>
  <c r="S946" i="17" s="1"/>
  <c r="Q947" i="17"/>
  <c r="S947" i="17" s="1"/>
  <c r="Q948" i="17"/>
  <c r="S948" i="17" s="1"/>
  <c r="Q949" i="17"/>
  <c r="S949" i="17" s="1"/>
  <c r="Q950" i="17"/>
  <c r="S950" i="17" s="1"/>
  <c r="Q951" i="17"/>
  <c r="S951" i="17" s="1"/>
  <c r="Q952" i="17"/>
  <c r="S952" i="17" s="1"/>
  <c r="Q953" i="17"/>
  <c r="S953" i="17" s="1"/>
  <c r="Q954" i="17"/>
  <c r="S954" i="17" s="1"/>
  <c r="Q961" i="17"/>
  <c r="S961" i="17" s="1"/>
  <c r="Q962" i="17"/>
  <c r="S962" i="17" s="1"/>
  <c r="Q963" i="17"/>
  <c r="S963" i="17" s="1"/>
  <c r="Q964" i="17"/>
  <c r="S964" i="17" s="1"/>
  <c r="Q965" i="17"/>
  <c r="S965" i="17" s="1"/>
  <c r="Q966" i="17"/>
  <c r="S966" i="17" s="1"/>
  <c r="Q967" i="17"/>
  <c r="S967" i="17" s="1"/>
  <c r="Q968" i="17"/>
  <c r="S968" i="17" s="1"/>
  <c r="Q969" i="17"/>
  <c r="S969" i="17" s="1"/>
  <c r="Q970" i="17"/>
  <c r="S970" i="17" s="1"/>
  <c r="Q971" i="17"/>
  <c r="S971" i="17" s="1"/>
  <c r="Q972" i="17"/>
  <c r="S972" i="17" s="1"/>
  <c r="Q973" i="17"/>
  <c r="S973" i="17" s="1"/>
  <c r="Q974" i="17"/>
  <c r="S974" i="17" s="1"/>
  <c r="Q975" i="17"/>
  <c r="S975" i="17" s="1"/>
  <c r="Q976" i="17"/>
  <c r="S976" i="17" s="1"/>
  <c r="Q977" i="17"/>
  <c r="S977" i="17" s="1"/>
  <c r="Q978" i="17"/>
  <c r="S978" i="17" s="1"/>
  <c r="Q979" i="17"/>
  <c r="S979" i="17" s="1"/>
  <c r="Q981" i="17"/>
  <c r="S981" i="17" s="1"/>
  <c r="Q982" i="17"/>
  <c r="S982" i="17" s="1"/>
  <c r="Q983" i="17"/>
  <c r="S983" i="17" s="1"/>
  <c r="Q984" i="17"/>
  <c r="S984" i="17" s="1"/>
  <c r="Q985" i="17"/>
  <c r="S985" i="17" s="1"/>
  <c r="Q986" i="17"/>
  <c r="S986" i="17" s="1"/>
  <c r="Q987" i="17"/>
  <c r="S987" i="17" s="1"/>
  <c r="Q988" i="17"/>
  <c r="S988" i="17" s="1"/>
  <c r="Q989" i="17"/>
  <c r="S989" i="17" s="1"/>
  <c r="Q990" i="17"/>
  <c r="S990" i="17" s="1"/>
  <c r="Q991" i="17"/>
  <c r="S991" i="17" s="1"/>
  <c r="Q992" i="17"/>
  <c r="S992" i="17" s="1"/>
  <c r="Q993" i="17"/>
  <c r="S993" i="17" s="1"/>
  <c r="Q994" i="17"/>
  <c r="S994" i="17" s="1"/>
  <c r="Q995" i="17"/>
  <c r="S995" i="17" s="1"/>
  <c r="Q996" i="17"/>
  <c r="S996" i="17" s="1"/>
  <c r="Q997" i="17"/>
  <c r="S997" i="17" s="1"/>
  <c r="Q998" i="17"/>
  <c r="S998" i="17" s="1"/>
  <c r="Q999" i="17"/>
  <c r="S999" i="17" s="1"/>
  <c r="Q1000" i="17"/>
  <c r="S1000" i="17" s="1"/>
  <c r="Q1001" i="17"/>
  <c r="S1001" i="17" s="1"/>
  <c r="Q2" i="17"/>
  <c r="S2" i="17" s="1"/>
  <c r="P2" i="17"/>
  <c r="P3" i="17"/>
  <c r="R3" i="17" s="1"/>
  <c r="T2" i="17"/>
  <c r="T3" i="17"/>
  <c r="T4" i="17"/>
  <c r="T5" i="17"/>
  <c r="T6" i="17"/>
  <c r="T7" i="17"/>
  <c r="T8" i="17"/>
  <c r="T9" i="17"/>
  <c r="T10" i="17"/>
  <c r="T11" i="17"/>
  <c r="T12" i="17"/>
  <c r="T13" i="17"/>
  <c r="T14" i="17"/>
  <c r="T15" i="17"/>
  <c r="T16" i="17"/>
  <c r="T17" i="17"/>
  <c r="T18" i="17"/>
  <c r="T19" i="17"/>
  <c r="T20" i="17"/>
  <c r="T21" i="17"/>
  <c r="T22" i="17"/>
  <c r="T23" i="17"/>
  <c r="T24" i="17"/>
  <c r="T25" i="17"/>
  <c r="T26" i="17"/>
  <c r="T27" i="17"/>
  <c r="T28" i="17"/>
  <c r="T29" i="17"/>
  <c r="T30" i="17"/>
  <c r="T31" i="17"/>
  <c r="T32" i="17"/>
  <c r="T33" i="17"/>
  <c r="T35" i="17"/>
  <c r="T36" i="17"/>
  <c r="T37" i="17"/>
  <c r="T38" i="17"/>
  <c r="T39" i="17"/>
  <c r="T40" i="17"/>
  <c r="T41" i="17"/>
  <c r="T42" i="17"/>
  <c r="T43" i="17"/>
  <c r="T44" i="17"/>
  <c r="T45" i="17"/>
  <c r="T46" i="17"/>
  <c r="T47" i="17"/>
  <c r="T48" i="17"/>
  <c r="T49" i="17"/>
  <c r="T50" i="17"/>
  <c r="T51" i="17"/>
  <c r="T52" i="17"/>
  <c r="T53" i="17"/>
  <c r="T54" i="17"/>
  <c r="T55" i="17"/>
  <c r="T56" i="17"/>
  <c r="T57" i="17"/>
  <c r="T58" i="17"/>
  <c r="T59" i="17"/>
  <c r="T60" i="17"/>
  <c r="T61" i="17"/>
  <c r="T62" i="17"/>
  <c r="T63" i="17"/>
  <c r="T64" i="17"/>
  <c r="T65" i="17"/>
  <c r="T66" i="17"/>
  <c r="T67" i="17"/>
  <c r="T68" i="17"/>
  <c r="T69" i="17"/>
  <c r="T70" i="17"/>
  <c r="T71" i="17"/>
  <c r="T72" i="17"/>
  <c r="T73" i="17"/>
  <c r="T74" i="17"/>
  <c r="T75" i="17"/>
  <c r="T76" i="17"/>
  <c r="T77" i="17"/>
  <c r="T78" i="17"/>
  <c r="T79" i="17"/>
  <c r="T80" i="17"/>
  <c r="T81" i="17"/>
  <c r="T82" i="17"/>
  <c r="T83" i="17"/>
  <c r="T84" i="17"/>
  <c r="T85" i="17"/>
  <c r="T86" i="17"/>
  <c r="T87" i="17"/>
  <c r="T88" i="17"/>
  <c r="T89" i="17"/>
  <c r="T90" i="17"/>
  <c r="T91" i="17"/>
  <c r="T92" i="17"/>
  <c r="T93" i="17"/>
  <c r="T94" i="17"/>
  <c r="T95" i="17"/>
  <c r="T96" i="17"/>
  <c r="T97" i="17"/>
  <c r="T98" i="17"/>
  <c r="T99" i="17"/>
  <c r="T100" i="17"/>
  <c r="T101" i="17"/>
  <c r="T102" i="17"/>
  <c r="T103" i="17"/>
  <c r="T104" i="17"/>
  <c r="T105" i="17"/>
  <c r="T106" i="17"/>
  <c r="T107" i="17"/>
  <c r="T108" i="17"/>
  <c r="T109" i="17"/>
  <c r="T110" i="17"/>
  <c r="T111" i="17"/>
  <c r="T112" i="17"/>
  <c r="T113" i="17"/>
  <c r="T114" i="17"/>
  <c r="T115" i="17"/>
  <c r="T116" i="17"/>
  <c r="T117" i="17"/>
  <c r="T118" i="17"/>
  <c r="T119" i="17"/>
  <c r="T120" i="17"/>
  <c r="T121" i="17"/>
  <c r="T122" i="17"/>
  <c r="T124" i="17"/>
  <c r="T125" i="17"/>
  <c r="T126" i="17"/>
  <c r="T127" i="17"/>
  <c r="T128" i="17"/>
  <c r="T129" i="17"/>
  <c r="T130" i="17"/>
  <c r="T131" i="17"/>
  <c r="T132" i="17"/>
  <c r="T133" i="17"/>
  <c r="T134" i="17"/>
  <c r="T135" i="17"/>
  <c r="T136" i="17"/>
  <c r="T138" i="17"/>
  <c r="T139" i="17"/>
  <c r="T140" i="17"/>
  <c r="T141" i="17"/>
  <c r="T142" i="17"/>
  <c r="T143" i="17"/>
  <c r="T144" i="17"/>
  <c r="T145" i="17"/>
  <c r="T146" i="17"/>
  <c r="T147" i="17"/>
  <c r="T148" i="17"/>
  <c r="T149" i="17"/>
  <c r="T150" i="17"/>
  <c r="T151" i="17"/>
  <c r="T152" i="17"/>
  <c r="T153" i="17"/>
  <c r="T154" i="17"/>
  <c r="T155" i="17"/>
  <c r="T156" i="17"/>
  <c r="T157" i="17"/>
  <c r="T158" i="17"/>
  <c r="T159" i="17"/>
  <c r="T160" i="17"/>
  <c r="T161" i="17"/>
  <c r="T162" i="17"/>
  <c r="T163" i="17"/>
  <c r="T164" i="17"/>
  <c r="T165" i="17"/>
  <c r="T166" i="17"/>
  <c r="T167" i="17"/>
  <c r="T168" i="17"/>
  <c r="T169" i="17"/>
  <c r="T170" i="17"/>
  <c r="T171" i="17"/>
  <c r="T172" i="17"/>
  <c r="T173" i="17"/>
  <c r="T174" i="17"/>
  <c r="T175" i="17"/>
  <c r="T176" i="17"/>
  <c r="T177" i="17"/>
  <c r="T178" i="17"/>
  <c r="T179" i="17"/>
  <c r="T180" i="17"/>
  <c r="T181" i="17"/>
  <c r="T182" i="17"/>
  <c r="T183" i="17"/>
  <c r="T184" i="17"/>
  <c r="T185" i="17"/>
  <c r="T186" i="17"/>
  <c r="T187" i="17"/>
  <c r="T188" i="17"/>
  <c r="T189" i="17"/>
  <c r="T190" i="17"/>
  <c r="T191" i="17"/>
  <c r="T192" i="17"/>
  <c r="T193" i="17"/>
  <c r="T194" i="17"/>
  <c r="T195" i="17"/>
  <c r="T196" i="17"/>
  <c r="T197" i="17"/>
  <c r="T198" i="17"/>
  <c r="T199" i="17"/>
  <c r="T203" i="17"/>
  <c r="T204" i="17"/>
  <c r="T205" i="17"/>
  <c r="T206" i="17"/>
  <c r="T207" i="17"/>
  <c r="T208" i="17"/>
  <c r="T209" i="17"/>
  <c r="T210" i="17"/>
  <c r="T211" i="17"/>
  <c r="T212" i="17"/>
  <c r="T213" i="17"/>
  <c r="T214" i="17"/>
  <c r="T215" i="17"/>
  <c r="T216" i="17"/>
  <c r="T217" i="17"/>
  <c r="T218" i="17"/>
  <c r="T219" i="17"/>
  <c r="T220" i="17"/>
  <c r="T221" i="17"/>
  <c r="T222" i="17"/>
  <c r="T223" i="17"/>
  <c r="T224" i="17"/>
  <c r="T225" i="17"/>
  <c r="T226" i="17"/>
  <c r="T227" i="17"/>
  <c r="T228" i="17"/>
  <c r="T229" i="17"/>
  <c r="T230" i="17"/>
  <c r="T231" i="17"/>
  <c r="T232" i="17"/>
  <c r="T233" i="17"/>
  <c r="T234" i="17"/>
  <c r="T235" i="17"/>
  <c r="T236" i="17"/>
  <c r="T237" i="17"/>
  <c r="T238" i="17"/>
  <c r="T239" i="17"/>
  <c r="T240" i="17"/>
  <c r="T241" i="17"/>
  <c r="T242" i="17"/>
  <c r="T243" i="17"/>
  <c r="T244" i="17"/>
  <c r="T245" i="17"/>
  <c r="T246" i="17"/>
  <c r="T247" i="17"/>
  <c r="T248" i="17"/>
  <c r="T249" i="17"/>
  <c r="T250" i="17"/>
  <c r="T251" i="17"/>
  <c r="T252" i="17"/>
  <c r="T253" i="17"/>
  <c r="T254" i="17"/>
  <c r="T255" i="17"/>
  <c r="T256" i="17"/>
  <c r="T257" i="17"/>
  <c r="T258" i="17"/>
  <c r="T259" i="17"/>
  <c r="T260" i="17"/>
  <c r="T261" i="17"/>
  <c r="T262" i="17"/>
  <c r="T263" i="17"/>
  <c r="T264" i="17"/>
  <c r="T265" i="17"/>
  <c r="T266" i="17"/>
  <c r="T267" i="17"/>
  <c r="T268" i="17"/>
  <c r="T269" i="17"/>
  <c r="T271" i="17"/>
  <c r="T272" i="17"/>
  <c r="T273" i="17"/>
  <c r="T274" i="17"/>
  <c r="T275" i="17"/>
  <c r="T276" i="17"/>
  <c r="T277" i="17"/>
  <c r="T278" i="17"/>
  <c r="T279" i="17"/>
  <c r="T280" i="17"/>
  <c r="T281" i="17"/>
  <c r="T282" i="17"/>
  <c r="T283" i="17"/>
  <c r="T284" i="17"/>
  <c r="T285" i="17"/>
  <c r="T286" i="17"/>
  <c r="T287" i="17"/>
  <c r="T288" i="17"/>
  <c r="T289" i="17"/>
  <c r="T290" i="17"/>
  <c r="T291" i="17"/>
  <c r="T292" i="17"/>
  <c r="T293" i="17"/>
  <c r="T294" i="17"/>
  <c r="T295" i="17"/>
  <c r="T296" i="17"/>
  <c r="T297" i="17"/>
  <c r="T298" i="17"/>
  <c r="T299" i="17"/>
  <c r="T300" i="17"/>
  <c r="T301" i="17"/>
  <c r="T302" i="17"/>
  <c r="T303" i="17"/>
  <c r="T304" i="17"/>
  <c r="T305" i="17"/>
  <c r="T306" i="17"/>
  <c r="T307" i="17"/>
  <c r="T308" i="17"/>
  <c r="T309" i="17"/>
  <c r="T310" i="17"/>
  <c r="T311" i="17"/>
  <c r="T312" i="17"/>
  <c r="T313" i="17"/>
  <c r="T314" i="17"/>
  <c r="T315" i="17"/>
  <c r="T316" i="17"/>
  <c r="T317" i="17"/>
  <c r="T318" i="17"/>
  <c r="T319" i="17"/>
  <c r="T320" i="17"/>
  <c r="T321" i="17"/>
  <c r="T322" i="17"/>
  <c r="T323" i="17"/>
  <c r="T324" i="17"/>
  <c r="T325" i="17"/>
  <c r="T326" i="17"/>
  <c r="T327" i="17"/>
  <c r="T328" i="17"/>
  <c r="T329" i="17"/>
  <c r="T330" i="17"/>
  <c r="T331" i="17"/>
  <c r="T333" i="17"/>
  <c r="T334" i="17"/>
  <c r="T335" i="17"/>
  <c r="T336" i="17"/>
  <c r="T337" i="17"/>
  <c r="T338" i="17"/>
  <c r="T340" i="17"/>
  <c r="T341" i="17"/>
  <c r="T342" i="17"/>
  <c r="T343" i="17"/>
  <c r="T344" i="17"/>
  <c r="T345" i="17"/>
  <c r="T346" i="17"/>
  <c r="T347" i="17"/>
  <c r="T348" i="17"/>
  <c r="T349" i="17"/>
  <c r="T350" i="17"/>
  <c r="T351" i="17"/>
  <c r="T352" i="17"/>
  <c r="T353" i="17"/>
  <c r="T355" i="17"/>
  <c r="T356" i="17"/>
  <c r="T357" i="17"/>
  <c r="T358" i="17"/>
  <c r="T359" i="17"/>
  <c r="T360" i="17"/>
  <c r="T361" i="17"/>
  <c r="T362" i="17"/>
  <c r="T363" i="17"/>
  <c r="T364" i="17"/>
  <c r="T365" i="17"/>
  <c r="T366" i="17"/>
  <c r="T367" i="17"/>
  <c r="T368" i="17"/>
  <c r="T369" i="17"/>
  <c r="T370" i="17"/>
  <c r="T371" i="17"/>
  <c r="T372" i="17"/>
  <c r="T373" i="17"/>
  <c r="T374" i="17"/>
  <c r="T375" i="17"/>
  <c r="T376" i="17"/>
  <c r="T377" i="17"/>
  <c r="T378" i="17"/>
  <c r="T379" i="17"/>
  <c r="T380" i="17"/>
  <c r="T381" i="17"/>
  <c r="T383" i="17"/>
  <c r="T384" i="17"/>
  <c r="T385" i="17"/>
  <c r="T386" i="17"/>
  <c r="T387" i="17"/>
  <c r="T388" i="17"/>
  <c r="T389" i="17"/>
  <c r="T390" i="17"/>
  <c r="T391" i="17"/>
  <c r="T392" i="17"/>
  <c r="T393" i="17"/>
  <c r="T394" i="17"/>
  <c r="T395" i="17"/>
  <c r="T396" i="17"/>
  <c r="T397" i="17"/>
  <c r="T398" i="17"/>
  <c r="T399" i="17"/>
  <c r="T400" i="17"/>
  <c r="T401" i="17"/>
  <c r="T402" i="17"/>
  <c r="T403" i="17"/>
  <c r="T404" i="17"/>
  <c r="T405" i="17"/>
  <c r="T406" i="17"/>
  <c r="T407" i="17"/>
  <c r="T408" i="17"/>
  <c r="T409" i="17"/>
  <c r="T410" i="17"/>
  <c r="T411" i="17"/>
  <c r="T412" i="17"/>
  <c r="T413" i="17"/>
  <c r="T414" i="17"/>
  <c r="T415" i="17"/>
  <c r="T416" i="17"/>
  <c r="T417" i="17"/>
  <c r="T418" i="17"/>
  <c r="T419" i="17"/>
  <c r="T420" i="17"/>
  <c r="T421" i="17"/>
  <c r="T424" i="17"/>
  <c r="T425" i="17"/>
  <c r="T426" i="17"/>
  <c r="T427" i="17"/>
  <c r="T428" i="17"/>
  <c r="T429" i="17"/>
  <c r="T430" i="17"/>
  <c r="T432" i="17"/>
  <c r="T433" i="17"/>
  <c r="T434" i="17"/>
  <c r="T435" i="17"/>
  <c r="T436" i="17"/>
  <c r="T437" i="17"/>
  <c r="T438" i="17"/>
  <c r="T439" i="17"/>
  <c r="T440" i="17"/>
  <c r="T441" i="17"/>
  <c r="T442" i="17"/>
  <c r="T443" i="17"/>
  <c r="T444" i="17"/>
  <c r="T445" i="17"/>
  <c r="T446" i="17"/>
  <c r="T447" i="17"/>
  <c r="T448" i="17"/>
  <c r="T449" i="17"/>
  <c r="T450" i="17"/>
  <c r="T451" i="17"/>
  <c r="T452" i="17"/>
  <c r="T453" i="17"/>
  <c r="T454" i="17"/>
  <c r="T455" i="17"/>
  <c r="T456" i="17"/>
  <c r="T457" i="17"/>
  <c r="T458" i="17"/>
  <c r="T459" i="17"/>
  <c r="T460" i="17"/>
  <c r="T461" i="17"/>
  <c r="T462" i="17"/>
  <c r="T463" i="17"/>
  <c r="T464" i="17"/>
  <c r="T465" i="17"/>
  <c r="T466" i="17"/>
  <c r="T467" i="17"/>
  <c r="T468" i="17"/>
  <c r="T469" i="17"/>
  <c r="T470" i="17"/>
  <c r="T471" i="17"/>
  <c r="T472" i="17"/>
  <c r="T473" i="17"/>
  <c r="T474" i="17"/>
  <c r="T475" i="17"/>
  <c r="T476" i="17"/>
  <c r="T477" i="17"/>
  <c r="T478" i="17"/>
  <c r="T479" i="17"/>
  <c r="T480" i="17"/>
  <c r="T481" i="17"/>
  <c r="T483" i="17"/>
  <c r="T484" i="17"/>
  <c r="T485" i="17"/>
  <c r="T486" i="17"/>
  <c r="T487" i="17"/>
  <c r="T488" i="17"/>
  <c r="T489" i="17"/>
  <c r="T490" i="17"/>
  <c r="T491" i="17"/>
  <c r="T492" i="17"/>
  <c r="T493" i="17"/>
  <c r="T494" i="17"/>
  <c r="T495" i="17"/>
  <c r="T496" i="17"/>
  <c r="T497" i="17"/>
  <c r="T498" i="17"/>
  <c r="T499" i="17"/>
  <c r="T500" i="17"/>
  <c r="T501" i="17"/>
  <c r="T502" i="17"/>
  <c r="T503" i="17"/>
  <c r="T504" i="17"/>
  <c r="T507" i="17"/>
  <c r="T508" i="17"/>
  <c r="T509" i="17"/>
  <c r="T510" i="17"/>
  <c r="T511" i="17"/>
  <c r="T512" i="17"/>
  <c r="T513" i="17"/>
  <c r="T514" i="17"/>
  <c r="T515" i="17"/>
  <c r="T516" i="17"/>
  <c r="T517" i="17"/>
  <c r="T518" i="17"/>
  <c r="T519" i="17"/>
  <c r="T520" i="17"/>
  <c r="T522" i="17"/>
  <c r="T523" i="17"/>
  <c r="T524" i="17"/>
  <c r="T525" i="17"/>
  <c r="T526" i="17"/>
  <c r="T527" i="17"/>
  <c r="T528" i="17"/>
  <c r="T529" i="17"/>
  <c r="T530" i="17"/>
  <c r="T531" i="17"/>
  <c r="T532" i="17"/>
  <c r="T533" i="17"/>
  <c r="T534" i="17"/>
  <c r="T535" i="17"/>
  <c r="T536" i="17"/>
  <c r="T537" i="17"/>
  <c r="T539" i="17"/>
  <c r="T540" i="17"/>
  <c r="T541" i="17"/>
  <c r="T542" i="17"/>
  <c r="T543" i="17"/>
  <c r="T544" i="17"/>
  <c r="T545" i="17"/>
  <c r="T546" i="17"/>
  <c r="T547" i="17"/>
  <c r="T548" i="17"/>
  <c r="T549" i="17"/>
  <c r="T550" i="17"/>
  <c r="T551" i="17"/>
  <c r="T552" i="17"/>
  <c r="T553" i="17"/>
  <c r="T554" i="17"/>
  <c r="T555" i="17"/>
  <c r="T556" i="17"/>
  <c r="T557" i="17"/>
  <c r="T558" i="17"/>
  <c r="T560" i="17"/>
  <c r="T561" i="17"/>
  <c r="T562" i="17"/>
  <c r="T563" i="17"/>
  <c r="T564" i="17"/>
  <c r="T565" i="17"/>
  <c r="T566" i="17"/>
  <c r="T567" i="17"/>
  <c r="T568" i="17"/>
  <c r="T569" i="17"/>
  <c r="T570" i="17"/>
  <c r="T571" i="17"/>
  <c r="T572" i="17"/>
  <c r="T573" i="17"/>
  <c r="T574" i="17"/>
  <c r="T575" i="17"/>
  <c r="T576" i="17"/>
  <c r="T577" i="17"/>
  <c r="T578" i="17"/>
  <c r="T579" i="17"/>
  <c r="T580" i="17"/>
  <c r="T581" i="17"/>
  <c r="T582" i="17"/>
  <c r="T583" i="17"/>
  <c r="T584" i="17"/>
  <c r="T585" i="17"/>
  <c r="T586" i="17"/>
  <c r="T587" i="17"/>
  <c r="T588" i="17"/>
  <c r="T589" i="17"/>
  <c r="T590" i="17"/>
  <c r="T591" i="17"/>
  <c r="T592" i="17"/>
  <c r="T593" i="17"/>
  <c r="T594" i="17"/>
  <c r="T595" i="17"/>
  <c r="T596" i="17"/>
  <c r="T597" i="17"/>
  <c r="T598" i="17"/>
  <c r="T599" i="17"/>
  <c r="T600" i="17"/>
  <c r="T601" i="17"/>
  <c r="T602" i="17"/>
  <c r="T603" i="17"/>
  <c r="T604" i="17"/>
  <c r="T605" i="17"/>
  <c r="T606" i="17"/>
  <c r="T607" i="17"/>
  <c r="T609" i="17"/>
  <c r="T610" i="17"/>
  <c r="T611" i="17"/>
  <c r="T612" i="17"/>
  <c r="T613" i="17"/>
  <c r="T614" i="17"/>
  <c r="T615" i="17"/>
  <c r="T617" i="17"/>
  <c r="T618" i="17"/>
  <c r="T619" i="17"/>
  <c r="T620" i="17"/>
  <c r="T621" i="17"/>
  <c r="T622" i="17"/>
  <c r="T623" i="17"/>
  <c r="T624" i="17"/>
  <c r="T625" i="17"/>
  <c r="T626" i="17"/>
  <c r="T627" i="17"/>
  <c r="T628" i="17"/>
  <c r="T629" i="17"/>
  <c r="T630" i="17"/>
  <c r="T631" i="17"/>
  <c r="T634" i="17"/>
  <c r="T635" i="17"/>
  <c r="T636" i="17"/>
  <c r="T637" i="17"/>
  <c r="T638" i="17"/>
  <c r="T639" i="17"/>
  <c r="T640" i="17"/>
  <c r="T641" i="17"/>
  <c r="T642" i="17"/>
  <c r="T643" i="17"/>
  <c r="T644" i="17"/>
  <c r="T645" i="17"/>
  <c r="T646" i="17"/>
  <c r="T647" i="17"/>
  <c r="T648" i="17"/>
  <c r="T649" i="17"/>
  <c r="T650" i="17"/>
  <c r="T651" i="17"/>
  <c r="T652" i="17"/>
  <c r="T653" i="17"/>
  <c r="T654" i="17"/>
  <c r="T655" i="17"/>
  <c r="T656" i="17"/>
  <c r="T657" i="17"/>
  <c r="T658" i="17"/>
  <c r="T659" i="17"/>
  <c r="T660" i="17"/>
  <c r="T661" i="17"/>
  <c r="T662" i="17"/>
  <c r="T663" i="17"/>
  <c r="T664" i="17"/>
  <c r="T665" i="17"/>
  <c r="T666" i="17"/>
  <c r="T667" i="17"/>
  <c r="T668" i="17"/>
  <c r="T669" i="17"/>
  <c r="T670" i="17"/>
  <c r="T671" i="17"/>
  <c r="T672" i="17"/>
  <c r="T673" i="17"/>
  <c r="T674" i="17"/>
  <c r="T675" i="17"/>
  <c r="T676" i="17"/>
  <c r="T677" i="17"/>
  <c r="T678" i="17"/>
  <c r="T679" i="17"/>
  <c r="T680" i="17"/>
  <c r="T681" i="17"/>
  <c r="T682" i="17"/>
  <c r="T683" i="17"/>
  <c r="T684" i="17"/>
  <c r="T685" i="17"/>
  <c r="T686" i="17"/>
  <c r="T687" i="17"/>
  <c r="T688" i="17"/>
  <c r="T689" i="17"/>
  <c r="T690" i="17"/>
  <c r="T691" i="17"/>
  <c r="T692" i="17"/>
  <c r="T693" i="17"/>
  <c r="T694" i="17"/>
  <c r="T695" i="17"/>
  <c r="T696" i="17"/>
  <c r="T697" i="17"/>
  <c r="T698" i="17"/>
  <c r="T699" i="17"/>
  <c r="T700" i="17"/>
  <c r="T701" i="17"/>
  <c r="T702" i="17"/>
  <c r="T703" i="17"/>
  <c r="T704" i="17"/>
  <c r="T705" i="17"/>
  <c r="T706" i="17"/>
  <c r="T707" i="17"/>
  <c r="T708" i="17"/>
  <c r="T709" i="17"/>
  <c r="T710" i="17"/>
  <c r="T711" i="17"/>
  <c r="T712" i="17"/>
  <c r="T713" i="17"/>
  <c r="T714" i="17"/>
  <c r="T715" i="17"/>
  <c r="T716" i="17"/>
  <c r="T717" i="17"/>
  <c r="T719" i="17"/>
  <c r="T720" i="17"/>
  <c r="T721" i="17"/>
  <c r="T722" i="17"/>
  <c r="T723" i="17"/>
  <c r="T724" i="17"/>
  <c r="T725" i="17"/>
  <c r="T726" i="17"/>
  <c r="T727" i="17"/>
  <c r="T728" i="17"/>
  <c r="T729" i="17"/>
  <c r="T730" i="17"/>
  <c r="T731" i="17"/>
  <c r="T732" i="17"/>
  <c r="T733" i="17"/>
  <c r="T734" i="17"/>
  <c r="T735" i="17"/>
  <c r="T736" i="17"/>
  <c r="T737" i="17"/>
  <c r="T738" i="17"/>
  <c r="T739" i="17"/>
  <c r="T740" i="17"/>
  <c r="T742" i="17"/>
  <c r="T743" i="17"/>
  <c r="T744" i="17"/>
  <c r="T745" i="17"/>
  <c r="T746" i="17"/>
  <c r="T747" i="17"/>
  <c r="T748" i="17"/>
  <c r="T749" i="17"/>
  <c r="T750" i="17"/>
  <c r="T751" i="17"/>
  <c r="T752" i="17"/>
  <c r="T753" i="17"/>
  <c r="T754" i="17"/>
  <c r="T755" i="17"/>
  <c r="T757" i="17"/>
  <c r="T758" i="17"/>
  <c r="T759" i="17"/>
  <c r="T760" i="17"/>
  <c r="T761" i="17"/>
  <c r="T762" i="17"/>
  <c r="T763" i="17"/>
  <c r="T764" i="17"/>
  <c r="T765" i="17"/>
  <c r="T766" i="17"/>
  <c r="T767" i="17"/>
  <c r="T768" i="17"/>
  <c r="T771" i="17"/>
  <c r="T772" i="17"/>
  <c r="T773" i="17"/>
  <c r="T774" i="17"/>
  <c r="T775" i="17"/>
  <c r="T776" i="17"/>
  <c r="T777" i="17"/>
  <c r="T778" i="17"/>
  <c r="T779" i="17"/>
  <c r="T780" i="17"/>
  <c r="T781" i="17"/>
  <c r="T782" i="17"/>
  <c r="T783" i="17"/>
  <c r="T784" i="17"/>
  <c r="T785" i="17"/>
  <c r="T786" i="17"/>
  <c r="T787" i="17"/>
  <c r="T788" i="17"/>
  <c r="T789" i="17"/>
  <c r="T790" i="17"/>
  <c r="T791" i="17"/>
  <c r="T792" i="17"/>
  <c r="T793" i="17"/>
  <c r="T794" i="17"/>
  <c r="T795" i="17"/>
  <c r="T796" i="17"/>
  <c r="T797" i="17"/>
  <c r="T798" i="17"/>
  <c r="T799" i="17"/>
  <c r="T800" i="17"/>
  <c r="T801" i="17"/>
  <c r="T802" i="17"/>
  <c r="T803" i="17"/>
  <c r="T804" i="17"/>
  <c r="T805" i="17"/>
  <c r="T806" i="17"/>
  <c r="T807" i="17"/>
  <c r="T808" i="17"/>
  <c r="T809" i="17"/>
  <c r="T810" i="17"/>
  <c r="T811" i="17"/>
  <c r="T812" i="17"/>
  <c r="T813" i="17"/>
  <c r="T814" i="17"/>
  <c r="T815" i="17"/>
  <c r="T816" i="17"/>
  <c r="T817" i="17"/>
  <c r="T818" i="17"/>
  <c r="T819" i="17"/>
  <c r="T820" i="17"/>
  <c r="T821" i="17"/>
  <c r="T822" i="17"/>
  <c r="T823" i="17"/>
  <c r="T824" i="17"/>
  <c r="T825" i="17"/>
  <c r="T826" i="17"/>
  <c r="T827" i="17"/>
  <c r="T828" i="17"/>
  <c r="T829" i="17"/>
  <c r="T830" i="17"/>
  <c r="T831" i="17"/>
  <c r="T832" i="17"/>
  <c r="T833" i="17"/>
  <c r="T834" i="17"/>
  <c r="T835" i="17"/>
  <c r="T836" i="17"/>
  <c r="T837" i="17"/>
  <c r="T838" i="17"/>
  <c r="T840" i="17"/>
  <c r="T841" i="17"/>
  <c r="T842" i="17"/>
  <c r="T843" i="17"/>
  <c r="T845" i="17"/>
  <c r="T846" i="17"/>
  <c r="T847" i="17"/>
  <c r="T848" i="17"/>
  <c r="T849" i="17"/>
  <c r="T850" i="17"/>
  <c r="T851" i="17"/>
  <c r="T852" i="17"/>
  <c r="T853" i="17"/>
  <c r="T854" i="17"/>
  <c r="T855" i="17"/>
  <c r="T856" i="17"/>
  <c r="T857" i="17"/>
  <c r="T859" i="17"/>
  <c r="T860" i="17"/>
  <c r="T861" i="17"/>
  <c r="T862" i="17"/>
  <c r="T863" i="17"/>
  <c r="T864" i="17"/>
  <c r="T865" i="17"/>
  <c r="T866" i="17"/>
  <c r="T867" i="17"/>
  <c r="T868" i="17"/>
  <c r="T869" i="17"/>
  <c r="T870" i="17"/>
  <c r="T871" i="17"/>
  <c r="T872" i="17"/>
  <c r="T873" i="17"/>
  <c r="T874" i="17"/>
  <c r="T875" i="17"/>
  <c r="T876" i="17"/>
  <c r="T877" i="17"/>
  <c r="T878" i="17"/>
  <c r="T879" i="17"/>
  <c r="T880" i="17"/>
  <c r="T881" i="17"/>
  <c r="T882" i="17"/>
  <c r="T883" i="17"/>
  <c r="T884" i="17"/>
  <c r="T885" i="17"/>
  <c r="T886" i="17"/>
  <c r="T887" i="17"/>
  <c r="T888" i="17"/>
  <c r="T889" i="17"/>
  <c r="T890" i="17"/>
  <c r="T891" i="17"/>
  <c r="T892" i="17"/>
  <c r="T893" i="17"/>
  <c r="T894" i="17"/>
  <c r="T895" i="17"/>
  <c r="T896" i="17"/>
  <c r="T897" i="17"/>
  <c r="T898" i="17"/>
  <c r="T899" i="17"/>
  <c r="T900" i="17"/>
  <c r="T902" i="17"/>
  <c r="T903" i="17"/>
  <c r="T904" i="17"/>
  <c r="T905" i="17"/>
  <c r="T906" i="17"/>
  <c r="T907" i="17"/>
  <c r="T908" i="17"/>
  <c r="T909" i="17"/>
  <c r="T910" i="17"/>
  <c r="T911" i="17"/>
  <c r="T912" i="17"/>
  <c r="T913" i="17"/>
  <c r="T914" i="17"/>
  <c r="T915" i="17"/>
  <c r="T916" i="17"/>
  <c r="T917" i="17"/>
  <c r="T918" i="17"/>
  <c r="T919" i="17"/>
  <c r="T920" i="17"/>
  <c r="T921" i="17"/>
  <c r="T922" i="17"/>
  <c r="T923" i="17"/>
  <c r="T924" i="17"/>
  <c r="T925" i="17"/>
  <c r="T926" i="17"/>
  <c r="T928" i="17"/>
  <c r="T929" i="17"/>
  <c r="T930" i="17"/>
  <c r="T931" i="17"/>
  <c r="T932" i="17"/>
  <c r="T933" i="17"/>
  <c r="T934" i="17"/>
  <c r="T935" i="17"/>
  <c r="T936" i="17"/>
  <c r="T937" i="17"/>
  <c r="T938" i="17"/>
  <c r="T939" i="17"/>
  <c r="T940" i="17"/>
  <c r="T941" i="17"/>
  <c r="T942" i="17"/>
  <c r="T943" i="17"/>
  <c r="T944" i="17"/>
  <c r="T945" i="17"/>
  <c r="T946" i="17"/>
  <c r="T947" i="17"/>
  <c r="T948" i="17"/>
  <c r="T949" i="17"/>
  <c r="T950" i="17"/>
  <c r="T951" i="17"/>
  <c r="T952" i="17"/>
  <c r="T953" i="17"/>
  <c r="T954" i="17"/>
  <c r="T961" i="17"/>
  <c r="T962" i="17"/>
  <c r="T963" i="17"/>
  <c r="T964" i="17"/>
  <c r="T965" i="17"/>
  <c r="T966" i="17"/>
  <c r="T967" i="17"/>
  <c r="T968" i="17"/>
  <c r="T969" i="17"/>
  <c r="T970" i="17"/>
  <c r="T971" i="17"/>
  <c r="T972" i="17"/>
  <c r="T973" i="17"/>
  <c r="T974" i="17"/>
  <c r="T975" i="17"/>
  <c r="T976" i="17"/>
  <c r="T977" i="17"/>
  <c r="T978" i="17"/>
  <c r="T979" i="17"/>
  <c r="T981" i="17"/>
  <c r="T982" i="17"/>
  <c r="T983" i="17"/>
  <c r="T984" i="17"/>
  <c r="T985" i="17"/>
  <c r="T986" i="17"/>
  <c r="T987" i="17"/>
  <c r="T988" i="17"/>
  <c r="T989" i="17"/>
  <c r="T990" i="17"/>
  <c r="T991" i="17"/>
  <c r="T992" i="17"/>
  <c r="T993" i="17"/>
  <c r="T994" i="17"/>
  <c r="T995" i="17"/>
  <c r="T996" i="17"/>
  <c r="T997" i="17"/>
  <c r="T998" i="17"/>
  <c r="T999" i="17"/>
  <c r="T1000" i="17"/>
  <c r="T1001" i="17"/>
  <c r="H2" i="17"/>
  <c r="N3" i="17"/>
  <c r="L3" i="17" s="1"/>
  <c r="O3" i="17"/>
  <c r="N4" i="17"/>
  <c r="L4" i="17" s="1"/>
  <c r="O4" i="17"/>
  <c r="P4" i="17"/>
  <c r="R4" i="17" s="1"/>
  <c r="N5" i="17"/>
  <c r="L5" i="17" s="1"/>
  <c r="O5" i="17"/>
  <c r="P5" i="17"/>
  <c r="R5" i="17" s="1"/>
  <c r="N6" i="17"/>
  <c r="L6" i="17" s="1"/>
  <c r="O6" i="17"/>
  <c r="P6" i="17"/>
  <c r="R6" i="17" s="1"/>
  <c r="N7" i="17"/>
  <c r="L7" i="17" s="1"/>
  <c r="O7" i="17"/>
  <c r="P7" i="17"/>
  <c r="R7" i="17" s="1"/>
  <c r="N8" i="17"/>
  <c r="L8" i="17" s="1"/>
  <c r="O8" i="17"/>
  <c r="P8" i="17"/>
  <c r="R8" i="17" s="1"/>
  <c r="N9" i="17"/>
  <c r="L9" i="17" s="1"/>
  <c r="O9" i="17"/>
  <c r="P9" i="17"/>
  <c r="R9" i="17" s="1"/>
  <c r="N10" i="17"/>
  <c r="L10" i="17" s="1"/>
  <c r="O10" i="17"/>
  <c r="P10" i="17"/>
  <c r="R10" i="17" s="1"/>
  <c r="N11" i="17"/>
  <c r="L11" i="17" s="1"/>
  <c r="O11" i="17"/>
  <c r="P11" i="17"/>
  <c r="R11" i="17" s="1"/>
  <c r="N12" i="17"/>
  <c r="L12" i="17" s="1"/>
  <c r="O12" i="17"/>
  <c r="P12" i="17"/>
  <c r="R12" i="17" s="1"/>
  <c r="N13" i="17"/>
  <c r="L13" i="17" s="1"/>
  <c r="O13" i="17"/>
  <c r="P13" i="17"/>
  <c r="R13" i="17" s="1"/>
  <c r="N14" i="17"/>
  <c r="L14" i="17" s="1"/>
  <c r="O14" i="17"/>
  <c r="P14" i="17"/>
  <c r="R14" i="17" s="1"/>
  <c r="N15" i="17"/>
  <c r="L15" i="17" s="1"/>
  <c r="O15" i="17"/>
  <c r="P15" i="17"/>
  <c r="R15" i="17" s="1"/>
  <c r="N16" i="17"/>
  <c r="L16" i="17" s="1"/>
  <c r="O16" i="17"/>
  <c r="P16" i="17"/>
  <c r="R16" i="17" s="1"/>
  <c r="N17" i="17"/>
  <c r="L17" i="17" s="1"/>
  <c r="O17" i="17"/>
  <c r="P17" i="17"/>
  <c r="R17" i="17" s="1"/>
  <c r="N18" i="17"/>
  <c r="L18" i="17" s="1"/>
  <c r="O18" i="17"/>
  <c r="P18" i="17"/>
  <c r="R18" i="17" s="1"/>
  <c r="N19" i="17"/>
  <c r="L19" i="17" s="1"/>
  <c r="O19" i="17"/>
  <c r="P19" i="17"/>
  <c r="R19" i="17" s="1"/>
  <c r="N20" i="17"/>
  <c r="L20" i="17" s="1"/>
  <c r="O20" i="17"/>
  <c r="P20" i="17"/>
  <c r="R20" i="17" s="1"/>
  <c r="N21" i="17"/>
  <c r="L21" i="17" s="1"/>
  <c r="O21" i="17"/>
  <c r="P21" i="17"/>
  <c r="R21" i="17" s="1"/>
  <c r="N22" i="17"/>
  <c r="L22" i="17" s="1"/>
  <c r="O22" i="17"/>
  <c r="P22" i="17"/>
  <c r="R22" i="17" s="1"/>
  <c r="N23" i="17"/>
  <c r="L23" i="17" s="1"/>
  <c r="O23" i="17"/>
  <c r="P23" i="17"/>
  <c r="R23" i="17" s="1"/>
  <c r="N24" i="17"/>
  <c r="L24" i="17" s="1"/>
  <c r="O24" i="17"/>
  <c r="P24" i="17"/>
  <c r="R24" i="17" s="1"/>
  <c r="N25" i="17"/>
  <c r="L25" i="17" s="1"/>
  <c r="O25" i="17"/>
  <c r="P25" i="17"/>
  <c r="R25" i="17" s="1"/>
  <c r="N26" i="17"/>
  <c r="L26" i="17" s="1"/>
  <c r="O26" i="17"/>
  <c r="P26" i="17"/>
  <c r="R26" i="17" s="1"/>
  <c r="N27" i="17"/>
  <c r="L27" i="17" s="1"/>
  <c r="O27" i="17"/>
  <c r="P27" i="17"/>
  <c r="R27" i="17" s="1"/>
  <c r="N28" i="17"/>
  <c r="L28" i="17" s="1"/>
  <c r="O28" i="17"/>
  <c r="P28" i="17"/>
  <c r="R28" i="17" s="1"/>
  <c r="N29" i="17"/>
  <c r="L29" i="17" s="1"/>
  <c r="O29" i="17"/>
  <c r="P29" i="17"/>
  <c r="R29" i="17" s="1"/>
  <c r="N30" i="17"/>
  <c r="L30" i="17" s="1"/>
  <c r="O30" i="17"/>
  <c r="P30" i="17"/>
  <c r="R30" i="17" s="1"/>
  <c r="N31" i="17"/>
  <c r="L31" i="17" s="1"/>
  <c r="O31" i="17"/>
  <c r="P31" i="17"/>
  <c r="R31" i="17" s="1"/>
  <c r="N32" i="17"/>
  <c r="L32" i="17" s="1"/>
  <c r="O32" i="17"/>
  <c r="P32" i="17"/>
  <c r="R32" i="17" s="1"/>
  <c r="N33" i="17"/>
  <c r="L33" i="17" s="1"/>
  <c r="O33" i="17"/>
  <c r="P33" i="17"/>
  <c r="R33" i="17" s="1"/>
  <c r="N35" i="17"/>
  <c r="L35" i="17" s="1"/>
  <c r="O35" i="17"/>
  <c r="P35" i="17"/>
  <c r="R35" i="17" s="1"/>
  <c r="N36" i="17"/>
  <c r="L36" i="17" s="1"/>
  <c r="O36" i="17"/>
  <c r="P36" i="17"/>
  <c r="R36" i="17" s="1"/>
  <c r="N37" i="17"/>
  <c r="L37" i="17" s="1"/>
  <c r="O37" i="17"/>
  <c r="P37" i="17"/>
  <c r="R37" i="17" s="1"/>
  <c r="N38" i="17"/>
  <c r="L38" i="17" s="1"/>
  <c r="O38" i="17"/>
  <c r="P38" i="17"/>
  <c r="R38" i="17" s="1"/>
  <c r="N39" i="17"/>
  <c r="L39" i="17" s="1"/>
  <c r="O39" i="17"/>
  <c r="P39" i="17"/>
  <c r="R39" i="17" s="1"/>
  <c r="N40" i="17"/>
  <c r="L40" i="17" s="1"/>
  <c r="O40" i="17"/>
  <c r="P40" i="17"/>
  <c r="R40" i="17" s="1"/>
  <c r="N41" i="17"/>
  <c r="L41" i="17" s="1"/>
  <c r="O41" i="17"/>
  <c r="P41" i="17"/>
  <c r="R41" i="17" s="1"/>
  <c r="N42" i="17"/>
  <c r="L42" i="17" s="1"/>
  <c r="O42" i="17"/>
  <c r="P42" i="17"/>
  <c r="R42" i="17" s="1"/>
  <c r="N43" i="17"/>
  <c r="L43" i="17" s="1"/>
  <c r="O43" i="17"/>
  <c r="P43" i="17"/>
  <c r="R43" i="17" s="1"/>
  <c r="N44" i="17"/>
  <c r="L44" i="17" s="1"/>
  <c r="O44" i="17"/>
  <c r="P44" i="17"/>
  <c r="R44" i="17" s="1"/>
  <c r="N45" i="17"/>
  <c r="L45" i="17" s="1"/>
  <c r="O45" i="17"/>
  <c r="P45" i="17"/>
  <c r="R45" i="17" s="1"/>
  <c r="N46" i="17"/>
  <c r="L46" i="17" s="1"/>
  <c r="O46" i="17"/>
  <c r="P46" i="17"/>
  <c r="R46" i="17" s="1"/>
  <c r="N47" i="17"/>
  <c r="L47" i="17" s="1"/>
  <c r="O47" i="17"/>
  <c r="P47" i="17"/>
  <c r="R47" i="17" s="1"/>
  <c r="N48" i="17"/>
  <c r="L48" i="17" s="1"/>
  <c r="O48" i="17"/>
  <c r="P48" i="17"/>
  <c r="R48" i="17" s="1"/>
  <c r="N49" i="17"/>
  <c r="L49" i="17" s="1"/>
  <c r="O49" i="17"/>
  <c r="P49" i="17"/>
  <c r="R49" i="17" s="1"/>
  <c r="N50" i="17"/>
  <c r="L50" i="17" s="1"/>
  <c r="O50" i="17"/>
  <c r="P50" i="17"/>
  <c r="R50" i="17" s="1"/>
  <c r="N51" i="17"/>
  <c r="L51" i="17" s="1"/>
  <c r="O51" i="17"/>
  <c r="P51" i="17"/>
  <c r="R51" i="17" s="1"/>
  <c r="N52" i="17"/>
  <c r="L52" i="17" s="1"/>
  <c r="O52" i="17"/>
  <c r="P52" i="17"/>
  <c r="R52" i="17" s="1"/>
  <c r="N53" i="17"/>
  <c r="L53" i="17" s="1"/>
  <c r="O53" i="17"/>
  <c r="P53" i="17"/>
  <c r="R53" i="17" s="1"/>
  <c r="N54" i="17"/>
  <c r="L54" i="17" s="1"/>
  <c r="O54" i="17"/>
  <c r="P54" i="17"/>
  <c r="R54" i="17" s="1"/>
  <c r="N55" i="17"/>
  <c r="L55" i="17" s="1"/>
  <c r="O55" i="17"/>
  <c r="P55" i="17"/>
  <c r="R55" i="17" s="1"/>
  <c r="N56" i="17"/>
  <c r="L56" i="17" s="1"/>
  <c r="O56" i="17"/>
  <c r="P56" i="17"/>
  <c r="R56" i="17" s="1"/>
  <c r="N57" i="17"/>
  <c r="L57" i="17" s="1"/>
  <c r="O57" i="17"/>
  <c r="P57" i="17"/>
  <c r="R57" i="17" s="1"/>
  <c r="N58" i="17"/>
  <c r="L58" i="17" s="1"/>
  <c r="O58" i="17"/>
  <c r="P58" i="17"/>
  <c r="R58" i="17" s="1"/>
  <c r="N59" i="17"/>
  <c r="L59" i="17" s="1"/>
  <c r="O59" i="17"/>
  <c r="P59" i="17"/>
  <c r="R59" i="17" s="1"/>
  <c r="N60" i="17"/>
  <c r="L60" i="17" s="1"/>
  <c r="O60" i="17"/>
  <c r="P60" i="17"/>
  <c r="R60" i="17" s="1"/>
  <c r="N61" i="17"/>
  <c r="L61" i="17" s="1"/>
  <c r="O61" i="17"/>
  <c r="P61" i="17"/>
  <c r="R61" i="17" s="1"/>
  <c r="N62" i="17"/>
  <c r="L62" i="17" s="1"/>
  <c r="O62" i="17"/>
  <c r="P62" i="17"/>
  <c r="R62" i="17" s="1"/>
  <c r="N63" i="17"/>
  <c r="L63" i="17" s="1"/>
  <c r="O63" i="17"/>
  <c r="P63" i="17"/>
  <c r="R63" i="17" s="1"/>
  <c r="N64" i="17"/>
  <c r="L64" i="17" s="1"/>
  <c r="O64" i="17"/>
  <c r="P64" i="17"/>
  <c r="R64" i="17" s="1"/>
  <c r="N65" i="17"/>
  <c r="L65" i="17" s="1"/>
  <c r="O65" i="17"/>
  <c r="P65" i="17"/>
  <c r="R65" i="17" s="1"/>
  <c r="N66" i="17"/>
  <c r="L66" i="17" s="1"/>
  <c r="O66" i="17"/>
  <c r="P66" i="17"/>
  <c r="R66" i="17" s="1"/>
  <c r="N67" i="17"/>
  <c r="L67" i="17" s="1"/>
  <c r="O67" i="17"/>
  <c r="P67" i="17"/>
  <c r="R67" i="17" s="1"/>
  <c r="N68" i="17"/>
  <c r="L68" i="17" s="1"/>
  <c r="O68" i="17"/>
  <c r="P68" i="17"/>
  <c r="R68" i="17" s="1"/>
  <c r="N69" i="17"/>
  <c r="L69" i="17" s="1"/>
  <c r="O69" i="17"/>
  <c r="P69" i="17"/>
  <c r="R69" i="17" s="1"/>
  <c r="N70" i="17"/>
  <c r="L70" i="17" s="1"/>
  <c r="O70" i="17"/>
  <c r="P70" i="17"/>
  <c r="R70" i="17" s="1"/>
  <c r="N71" i="17"/>
  <c r="L71" i="17" s="1"/>
  <c r="O71" i="17"/>
  <c r="P71" i="17"/>
  <c r="R71" i="17" s="1"/>
  <c r="N72" i="17"/>
  <c r="L72" i="17" s="1"/>
  <c r="O72" i="17"/>
  <c r="P72" i="17"/>
  <c r="R72" i="17" s="1"/>
  <c r="N73" i="17"/>
  <c r="L73" i="17" s="1"/>
  <c r="O73" i="17"/>
  <c r="P73" i="17"/>
  <c r="R73" i="17" s="1"/>
  <c r="N74" i="17"/>
  <c r="L74" i="17" s="1"/>
  <c r="O74" i="17"/>
  <c r="P74" i="17"/>
  <c r="R74" i="17" s="1"/>
  <c r="N75" i="17"/>
  <c r="L75" i="17" s="1"/>
  <c r="O75" i="17"/>
  <c r="P75" i="17"/>
  <c r="R75" i="17" s="1"/>
  <c r="N76" i="17"/>
  <c r="L76" i="17" s="1"/>
  <c r="O76" i="17"/>
  <c r="P76" i="17"/>
  <c r="R76" i="17" s="1"/>
  <c r="N77" i="17"/>
  <c r="L77" i="17" s="1"/>
  <c r="O77" i="17"/>
  <c r="P77" i="17"/>
  <c r="R77" i="17" s="1"/>
  <c r="N78" i="17"/>
  <c r="L78" i="17" s="1"/>
  <c r="O78" i="17"/>
  <c r="P78" i="17"/>
  <c r="R78" i="17" s="1"/>
  <c r="N79" i="17"/>
  <c r="L79" i="17" s="1"/>
  <c r="O79" i="17"/>
  <c r="P79" i="17"/>
  <c r="R79" i="17" s="1"/>
  <c r="N80" i="17"/>
  <c r="L80" i="17" s="1"/>
  <c r="O80" i="17"/>
  <c r="P80" i="17"/>
  <c r="R80" i="17" s="1"/>
  <c r="N81" i="17"/>
  <c r="L81" i="17" s="1"/>
  <c r="O81" i="17"/>
  <c r="P81" i="17"/>
  <c r="R81" i="17" s="1"/>
  <c r="N82" i="17"/>
  <c r="L82" i="17" s="1"/>
  <c r="O82" i="17"/>
  <c r="P82" i="17"/>
  <c r="R82" i="17" s="1"/>
  <c r="N83" i="17"/>
  <c r="L83" i="17" s="1"/>
  <c r="O83" i="17"/>
  <c r="P83" i="17"/>
  <c r="R83" i="17" s="1"/>
  <c r="N84" i="17"/>
  <c r="L84" i="17" s="1"/>
  <c r="O84" i="17"/>
  <c r="P84" i="17"/>
  <c r="R84" i="17" s="1"/>
  <c r="N85" i="17"/>
  <c r="L85" i="17" s="1"/>
  <c r="O85" i="17"/>
  <c r="P85" i="17"/>
  <c r="R85" i="17" s="1"/>
  <c r="N86" i="17"/>
  <c r="L86" i="17" s="1"/>
  <c r="O86" i="17"/>
  <c r="P86" i="17"/>
  <c r="R86" i="17" s="1"/>
  <c r="N87" i="17"/>
  <c r="L87" i="17" s="1"/>
  <c r="O87" i="17"/>
  <c r="P87" i="17"/>
  <c r="R87" i="17" s="1"/>
  <c r="N88" i="17"/>
  <c r="L88" i="17" s="1"/>
  <c r="O88" i="17"/>
  <c r="P88" i="17"/>
  <c r="R88" i="17" s="1"/>
  <c r="N89" i="17"/>
  <c r="L89" i="17" s="1"/>
  <c r="O89" i="17"/>
  <c r="P89" i="17"/>
  <c r="R89" i="17" s="1"/>
  <c r="N90" i="17"/>
  <c r="L90" i="17" s="1"/>
  <c r="O90" i="17"/>
  <c r="P90" i="17"/>
  <c r="R90" i="17" s="1"/>
  <c r="N91" i="17"/>
  <c r="L91" i="17" s="1"/>
  <c r="O91" i="17"/>
  <c r="P91" i="17"/>
  <c r="R91" i="17" s="1"/>
  <c r="N92" i="17"/>
  <c r="L92" i="17" s="1"/>
  <c r="O92" i="17"/>
  <c r="P92" i="17"/>
  <c r="R92" i="17" s="1"/>
  <c r="N93" i="17"/>
  <c r="L93" i="17" s="1"/>
  <c r="O93" i="17"/>
  <c r="P93" i="17"/>
  <c r="R93" i="17" s="1"/>
  <c r="N94" i="17"/>
  <c r="L94" i="17" s="1"/>
  <c r="O94" i="17"/>
  <c r="P94" i="17"/>
  <c r="R94" i="17" s="1"/>
  <c r="N95" i="17"/>
  <c r="L95" i="17" s="1"/>
  <c r="O95" i="17"/>
  <c r="P95" i="17"/>
  <c r="R95" i="17" s="1"/>
  <c r="N96" i="17"/>
  <c r="L96" i="17" s="1"/>
  <c r="O96" i="17"/>
  <c r="P96" i="17"/>
  <c r="R96" i="17" s="1"/>
  <c r="N97" i="17"/>
  <c r="L97" i="17" s="1"/>
  <c r="O97" i="17"/>
  <c r="P97" i="17"/>
  <c r="R97" i="17" s="1"/>
  <c r="N98" i="17"/>
  <c r="L98" i="17" s="1"/>
  <c r="O98" i="17"/>
  <c r="P98" i="17"/>
  <c r="R98" i="17" s="1"/>
  <c r="N99" i="17"/>
  <c r="L99" i="17" s="1"/>
  <c r="O99" i="17"/>
  <c r="P99" i="17"/>
  <c r="R99" i="17" s="1"/>
  <c r="N100" i="17"/>
  <c r="L100" i="17" s="1"/>
  <c r="O100" i="17"/>
  <c r="P100" i="17"/>
  <c r="R100" i="17" s="1"/>
  <c r="N101" i="17"/>
  <c r="L101" i="17" s="1"/>
  <c r="O101" i="17"/>
  <c r="P101" i="17"/>
  <c r="R101" i="17" s="1"/>
  <c r="N102" i="17"/>
  <c r="L102" i="17" s="1"/>
  <c r="O102" i="17"/>
  <c r="P102" i="17"/>
  <c r="R102" i="17" s="1"/>
  <c r="N103" i="17"/>
  <c r="L103" i="17" s="1"/>
  <c r="O103" i="17"/>
  <c r="P103" i="17"/>
  <c r="R103" i="17" s="1"/>
  <c r="N104" i="17"/>
  <c r="L104" i="17" s="1"/>
  <c r="O104" i="17"/>
  <c r="P104" i="17"/>
  <c r="R104" i="17" s="1"/>
  <c r="N105" i="17"/>
  <c r="L105" i="17" s="1"/>
  <c r="O105" i="17"/>
  <c r="P105" i="17"/>
  <c r="R105" i="17" s="1"/>
  <c r="N106" i="17"/>
  <c r="L106" i="17" s="1"/>
  <c r="O106" i="17"/>
  <c r="P106" i="17"/>
  <c r="R106" i="17" s="1"/>
  <c r="N107" i="17"/>
  <c r="L107" i="17" s="1"/>
  <c r="O107" i="17"/>
  <c r="P107" i="17"/>
  <c r="R107" i="17" s="1"/>
  <c r="N108" i="17"/>
  <c r="L108" i="17" s="1"/>
  <c r="O108" i="17"/>
  <c r="P108" i="17"/>
  <c r="R108" i="17" s="1"/>
  <c r="N109" i="17"/>
  <c r="L109" i="17" s="1"/>
  <c r="O109" i="17"/>
  <c r="P109" i="17"/>
  <c r="R109" i="17" s="1"/>
  <c r="N110" i="17"/>
  <c r="L110" i="17" s="1"/>
  <c r="O110" i="17"/>
  <c r="P110" i="17"/>
  <c r="R110" i="17" s="1"/>
  <c r="N111" i="17"/>
  <c r="L111" i="17" s="1"/>
  <c r="O111" i="17"/>
  <c r="P111" i="17"/>
  <c r="R111" i="17" s="1"/>
  <c r="N112" i="17"/>
  <c r="L112" i="17" s="1"/>
  <c r="O112" i="17"/>
  <c r="P112" i="17"/>
  <c r="R112" i="17" s="1"/>
  <c r="N113" i="17"/>
  <c r="L113" i="17" s="1"/>
  <c r="O113" i="17"/>
  <c r="P113" i="17"/>
  <c r="R113" i="17" s="1"/>
  <c r="N114" i="17"/>
  <c r="L114" i="17" s="1"/>
  <c r="O114" i="17"/>
  <c r="P114" i="17"/>
  <c r="R114" i="17" s="1"/>
  <c r="N115" i="17"/>
  <c r="L115" i="17" s="1"/>
  <c r="O115" i="17"/>
  <c r="P115" i="17"/>
  <c r="R115" i="17" s="1"/>
  <c r="N116" i="17"/>
  <c r="L116" i="17" s="1"/>
  <c r="O116" i="17"/>
  <c r="P116" i="17"/>
  <c r="R116" i="17" s="1"/>
  <c r="N117" i="17"/>
  <c r="L117" i="17" s="1"/>
  <c r="O117" i="17"/>
  <c r="P117" i="17"/>
  <c r="R117" i="17" s="1"/>
  <c r="N118" i="17"/>
  <c r="L118" i="17" s="1"/>
  <c r="O118" i="17"/>
  <c r="P118" i="17"/>
  <c r="R118" i="17" s="1"/>
  <c r="N119" i="17"/>
  <c r="L119" i="17" s="1"/>
  <c r="O119" i="17"/>
  <c r="P119" i="17"/>
  <c r="R119" i="17" s="1"/>
  <c r="N120" i="17"/>
  <c r="L120" i="17" s="1"/>
  <c r="O120" i="17"/>
  <c r="P120" i="17"/>
  <c r="R120" i="17" s="1"/>
  <c r="N121" i="17"/>
  <c r="L121" i="17" s="1"/>
  <c r="O121" i="17"/>
  <c r="P121" i="17"/>
  <c r="R121" i="17" s="1"/>
  <c r="N122" i="17"/>
  <c r="L122" i="17" s="1"/>
  <c r="O122" i="17"/>
  <c r="P122" i="17"/>
  <c r="R122" i="17" s="1"/>
  <c r="N124" i="17"/>
  <c r="L124" i="17" s="1"/>
  <c r="O124" i="17"/>
  <c r="P124" i="17"/>
  <c r="R124" i="17" s="1"/>
  <c r="N125" i="17"/>
  <c r="L125" i="17" s="1"/>
  <c r="O125" i="17"/>
  <c r="P125" i="17"/>
  <c r="R125" i="17" s="1"/>
  <c r="N126" i="17"/>
  <c r="L126" i="17" s="1"/>
  <c r="O126" i="17"/>
  <c r="P126" i="17"/>
  <c r="R126" i="17" s="1"/>
  <c r="N127" i="17"/>
  <c r="L127" i="17" s="1"/>
  <c r="O127" i="17"/>
  <c r="P127" i="17"/>
  <c r="R127" i="17" s="1"/>
  <c r="N128" i="17"/>
  <c r="L128" i="17" s="1"/>
  <c r="O128" i="17"/>
  <c r="P128" i="17"/>
  <c r="R128" i="17" s="1"/>
  <c r="N129" i="17"/>
  <c r="L129" i="17" s="1"/>
  <c r="O129" i="17"/>
  <c r="P129" i="17"/>
  <c r="R129" i="17" s="1"/>
  <c r="N130" i="17"/>
  <c r="L130" i="17" s="1"/>
  <c r="O130" i="17"/>
  <c r="P130" i="17"/>
  <c r="R130" i="17" s="1"/>
  <c r="N131" i="17"/>
  <c r="L131" i="17" s="1"/>
  <c r="O131" i="17"/>
  <c r="P131" i="17"/>
  <c r="R131" i="17" s="1"/>
  <c r="N132" i="17"/>
  <c r="L132" i="17" s="1"/>
  <c r="O132" i="17"/>
  <c r="P132" i="17"/>
  <c r="R132" i="17" s="1"/>
  <c r="N133" i="17"/>
  <c r="L133" i="17" s="1"/>
  <c r="O133" i="17"/>
  <c r="P133" i="17"/>
  <c r="R133" i="17" s="1"/>
  <c r="N134" i="17"/>
  <c r="L134" i="17" s="1"/>
  <c r="O134" i="17"/>
  <c r="P134" i="17"/>
  <c r="R134" i="17" s="1"/>
  <c r="N135" i="17"/>
  <c r="L135" i="17" s="1"/>
  <c r="O135" i="17"/>
  <c r="P135" i="17"/>
  <c r="R135" i="17" s="1"/>
  <c r="N136" i="17"/>
  <c r="L136" i="17" s="1"/>
  <c r="O136" i="17"/>
  <c r="P136" i="17"/>
  <c r="R136" i="17" s="1"/>
  <c r="N138" i="17"/>
  <c r="L138" i="17" s="1"/>
  <c r="O138" i="17"/>
  <c r="P138" i="17"/>
  <c r="R138" i="17" s="1"/>
  <c r="N139" i="17"/>
  <c r="L139" i="17" s="1"/>
  <c r="O139" i="17"/>
  <c r="P139" i="17"/>
  <c r="R139" i="17" s="1"/>
  <c r="N140" i="17"/>
  <c r="L140" i="17" s="1"/>
  <c r="O140" i="17"/>
  <c r="P140" i="17"/>
  <c r="R140" i="17" s="1"/>
  <c r="N141" i="17"/>
  <c r="L141" i="17" s="1"/>
  <c r="O141" i="17"/>
  <c r="P141" i="17"/>
  <c r="R141" i="17" s="1"/>
  <c r="N142" i="17"/>
  <c r="L142" i="17" s="1"/>
  <c r="O142" i="17"/>
  <c r="P142" i="17"/>
  <c r="R142" i="17" s="1"/>
  <c r="N143" i="17"/>
  <c r="L143" i="17" s="1"/>
  <c r="O143" i="17"/>
  <c r="P143" i="17"/>
  <c r="R143" i="17" s="1"/>
  <c r="N144" i="17"/>
  <c r="L144" i="17" s="1"/>
  <c r="O144" i="17"/>
  <c r="P144" i="17"/>
  <c r="R144" i="17" s="1"/>
  <c r="N145" i="17"/>
  <c r="L145" i="17" s="1"/>
  <c r="O145" i="17"/>
  <c r="P145" i="17"/>
  <c r="R145" i="17" s="1"/>
  <c r="N146" i="17"/>
  <c r="L146" i="17" s="1"/>
  <c r="O146" i="17"/>
  <c r="P146" i="17"/>
  <c r="R146" i="17" s="1"/>
  <c r="N147" i="17"/>
  <c r="L147" i="17" s="1"/>
  <c r="O147" i="17"/>
  <c r="P147" i="17"/>
  <c r="R147" i="17" s="1"/>
  <c r="N148" i="17"/>
  <c r="L148" i="17" s="1"/>
  <c r="O148" i="17"/>
  <c r="P148" i="17"/>
  <c r="R148" i="17" s="1"/>
  <c r="N149" i="17"/>
  <c r="L149" i="17" s="1"/>
  <c r="O149" i="17"/>
  <c r="P149" i="17"/>
  <c r="R149" i="17" s="1"/>
  <c r="N150" i="17"/>
  <c r="L150" i="17" s="1"/>
  <c r="O150" i="17"/>
  <c r="P150" i="17"/>
  <c r="R150" i="17" s="1"/>
  <c r="N151" i="17"/>
  <c r="L151" i="17" s="1"/>
  <c r="O151" i="17"/>
  <c r="P151" i="17"/>
  <c r="R151" i="17" s="1"/>
  <c r="N152" i="17"/>
  <c r="L152" i="17" s="1"/>
  <c r="O152" i="17"/>
  <c r="P152" i="17"/>
  <c r="R152" i="17" s="1"/>
  <c r="N153" i="17"/>
  <c r="L153" i="17" s="1"/>
  <c r="O153" i="17"/>
  <c r="P153" i="17"/>
  <c r="R153" i="17" s="1"/>
  <c r="N154" i="17"/>
  <c r="L154" i="17" s="1"/>
  <c r="O154" i="17"/>
  <c r="P154" i="17"/>
  <c r="R154" i="17" s="1"/>
  <c r="N155" i="17"/>
  <c r="L155" i="17" s="1"/>
  <c r="O155" i="17"/>
  <c r="P155" i="17"/>
  <c r="R155" i="17" s="1"/>
  <c r="N156" i="17"/>
  <c r="L156" i="17" s="1"/>
  <c r="O156" i="17"/>
  <c r="P156" i="17"/>
  <c r="R156" i="17" s="1"/>
  <c r="N157" i="17"/>
  <c r="L157" i="17" s="1"/>
  <c r="O157" i="17"/>
  <c r="P157" i="17"/>
  <c r="R157" i="17" s="1"/>
  <c r="N158" i="17"/>
  <c r="L158" i="17" s="1"/>
  <c r="O158" i="17"/>
  <c r="P158" i="17"/>
  <c r="R158" i="17" s="1"/>
  <c r="N159" i="17"/>
  <c r="L159" i="17" s="1"/>
  <c r="O159" i="17"/>
  <c r="P159" i="17"/>
  <c r="R159" i="17" s="1"/>
  <c r="N160" i="17"/>
  <c r="L160" i="17" s="1"/>
  <c r="O160" i="17"/>
  <c r="P160" i="17"/>
  <c r="R160" i="17" s="1"/>
  <c r="N161" i="17"/>
  <c r="L161" i="17" s="1"/>
  <c r="O161" i="17"/>
  <c r="P161" i="17"/>
  <c r="R161" i="17" s="1"/>
  <c r="N162" i="17"/>
  <c r="L162" i="17" s="1"/>
  <c r="O162" i="17"/>
  <c r="P162" i="17"/>
  <c r="R162" i="17" s="1"/>
  <c r="N163" i="17"/>
  <c r="L163" i="17" s="1"/>
  <c r="O163" i="17"/>
  <c r="P163" i="17"/>
  <c r="R163" i="17" s="1"/>
  <c r="N164" i="17"/>
  <c r="L164" i="17" s="1"/>
  <c r="O164" i="17"/>
  <c r="P164" i="17"/>
  <c r="R164" i="17" s="1"/>
  <c r="N165" i="17"/>
  <c r="L165" i="17" s="1"/>
  <c r="O165" i="17"/>
  <c r="P165" i="17"/>
  <c r="R165" i="17" s="1"/>
  <c r="N166" i="17"/>
  <c r="L166" i="17" s="1"/>
  <c r="O166" i="17"/>
  <c r="P166" i="17"/>
  <c r="R166" i="17" s="1"/>
  <c r="N167" i="17"/>
  <c r="L167" i="17" s="1"/>
  <c r="O167" i="17"/>
  <c r="P167" i="17"/>
  <c r="R167" i="17" s="1"/>
  <c r="N168" i="17"/>
  <c r="L168" i="17" s="1"/>
  <c r="O168" i="17"/>
  <c r="P168" i="17"/>
  <c r="R168" i="17" s="1"/>
  <c r="N169" i="17"/>
  <c r="L169" i="17" s="1"/>
  <c r="O169" i="17"/>
  <c r="P169" i="17"/>
  <c r="R169" i="17" s="1"/>
  <c r="N170" i="17"/>
  <c r="L170" i="17" s="1"/>
  <c r="O170" i="17"/>
  <c r="P170" i="17"/>
  <c r="R170" i="17" s="1"/>
  <c r="N171" i="17"/>
  <c r="L171" i="17" s="1"/>
  <c r="O171" i="17"/>
  <c r="P171" i="17"/>
  <c r="R171" i="17" s="1"/>
  <c r="N172" i="17"/>
  <c r="L172" i="17" s="1"/>
  <c r="O172" i="17"/>
  <c r="P172" i="17"/>
  <c r="R172" i="17" s="1"/>
  <c r="N173" i="17"/>
  <c r="L173" i="17" s="1"/>
  <c r="O173" i="17"/>
  <c r="P173" i="17"/>
  <c r="R173" i="17" s="1"/>
  <c r="N174" i="17"/>
  <c r="L174" i="17" s="1"/>
  <c r="O174" i="17"/>
  <c r="P174" i="17"/>
  <c r="R174" i="17" s="1"/>
  <c r="N175" i="17"/>
  <c r="L175" i="17" s="1"/>
  <c r="O175" i="17"/>
  <c r="P175" i="17"/>
  <c r="R175" i="17" s="1"/>
  <c r="N176" i="17"/>
  <c r="L176" i="17" s="1"/>
  <c r="O176" i="17"/>
  <c r="P176" i="17"/>
  <c r="R176" i="17" s="1"/>
  <c r="N177" i="17"/>
  <c r="L177" i="17" s="1"/>
  <c r="O177" i="17"/>
  <c r="P177" i="17"/>
  <c r="R177" i="17" s="1"/>
  <c r="N178" i="17"/>
  <c r="L178" i="17" s="1"/>
  <c r="O178" i="17"/>
  <c r="P178" i="17"/>
  <c r="R178" i="17" s="1"/>
  <c r="N179" i="17"/>
  <c r="L179" i="17" s="1"/>
  <c r="O179" i="17"/>
  <c r="P179" i="17"/>
  <c r="R179" i="17" s="1"/>
  <c r="N180" i="17"/>
  <c r="L180" i="17" s="1"/>
  <c r="O180" i="17"/>
  <c r="P180" i="17"/>
  <c r="R180" i="17" s="1"/>
  <c r="N181" i="17"/>
  <c r="L181" i="17" s="1"/>
  <c r="O181" i="17"/>
  <c r="P181" i="17"/>
  <c r="R181" i="17" s="1"/>
  <c r="N182" i="17"/>
  <c r="L182" i="17" s="1"/>
  <c r="O182" i="17"/>
  <c r="P182" i="17"/>
  <c r="R182" i="17" s="1"/>
  <c r="N183" i="17"/>
  <c r="L183" i="17" s="1"/>
  <c r="O183" i="17"/>
  <c r="P183" i="17"/>
  <c r="R183" i="17" s="1"/>
  <c r="N184" i="17"/>
  <c r="L184" i="17" s="1"/>
  <c r="O184" i="17"/>
  <c r="P184" i="17"/>
  <c r="R184" i="17" s="1"/>
  <c r="N185" i="17"/>
  <c r="L185" i="17" s="1"/>
  <c r="O185" i="17"/>
  <c r="P185" i="17"/>
  <c r="R185" i="17" s="1"/>
  <c r="N186" i="17"/>
  <c r="L186" i="17" s="1"/>
  <c r="O186" i="17"/>
  <c r="P186" i="17"/>
  <c r="R186" i="17" s="1"/>
  <c r="N187" i="17"/>
  <c r="L187" i="17" s="1"/>
  <c r="O187" i="17"/>
  <c r="P187" i="17"/>
  <c r="R187" i="17" s="1"/>
  <c r="N188" i="17"/>
  <c r="L188" i="17" s="1"/>
  <c r="O188" i="17"/>
  <c r="P188" i="17"/>
  <c r="R188" i="17" s="1"/>
  <c r="N189" i="17"/>
  <c r="L189" i="17" s="1"/>
  <c r="O189" i="17"/>
  <c r="P189" i="17"/>
  <c r="R189" i="17" s="1"/>
  <c r="N190" i="17"/>
  <c r="L190" i="17" s="1"/>
  <c r="O190" i="17"/>
  <c r="P190" i="17"/>
  <c r="R190" i="17" s="1"/>
  <c r="N191" i="17"/>
  <c r="L191" i="17" s="1"/>
  <c r="O191" i="17"/>
  <c r="P191" i="17"/>
  <c r="R191" i="17" s="1"/>
  <c r="N192" i="17"/>
  <c r="L192" i="17" s="1"/>
  <c r="O192" i="17"/>
  <c r="P192" i="17"/>
  <c r="R192" i="17" s="1"/>
  <c r="N193" i="17"/>
  <c r="L193" i="17" s="1"/>
  <c r="O193" i="17"/>
  <c r="P193" i="17"/>
  <c r="R193" i="17" s="1"/>
  <c r="N194" i="17"/>
  <c r="L194" i="17" s="1"/>
  <c r="O194" i="17"/>
  <c r="P194" i="17"/>
  <c r="R194" i="17" s="1"/>
  <c r="N195" i="17"/>
  <c r="L195" i="17" s="1"/>
  <c r="O195" i="17"/>
  <c r="P195" i="17"/>
  <c r="R195" i="17" s="1"/>
  <c r="N196" i="17"/>
  <c r="L196" i="17" s="1"/>
  <c r="O196" i="17"/>
  <c r="P196" i="17"/>
  <c r="R196" i="17" s="1"/>
  <c r="N197" i="17"/>
  <c r="L197" i="17" s="1"/>
  <c r="O197" i="17"/>
  <c r="P197" i="17"/>
  <c r="R197" i="17" s="1"/>
  <c r="N198" i="17"/>
  <c r="L198" i="17" s="1"/>
  <c r="O198" i="17"/>
  <c r="P198" i="17"/>
  <c r="R198" i="17" s="1"/>
  <c r="N199" i="17"/>
  <c r="L199" i="17" s="1"/>
  <c r="O199" i="17"/>
  <c r="P199" i="17"/>
  <c r="R199" i="17" s="1"/>
  <c r="N203" i="17"/>
  <c r="L203" i="17" s="1"/>
  <c r="O203" i="17"/>
  <c r="P203" i="17"/>
  <c r="R203" i="17" s="1"/>
  <c r="N204" i="17"/>
  <c r="L204" i="17" s="1"/>
  <c r="O204" i="17"/>
  <c r="P204" i="17"/>
  <c r="R204" i="17" s="1"/>
  <c r="N205" i="17"/>
  <c r="L205" i="17" s="1"/>
  <c r="O205" i="17"/>
  <c r="P205" i="17"/>
  <c r="R205" i="17" s="1"/>
  <c r="N206" i="17"/>
  <c r="L206" i="17" s="1"/>
  <c r="O206" i="17"/>
  <c r="P206" i="17"/>
  <c r="R206" i="17" s="1"/>
  <c r="N207" i="17"/>
  <c r="L207" i="17" s="1"/>
  <c r="O207" i="17"/>
  <c r="P207" i="17"/>
  <c r="R207" i="17" s="1"/>
  <c r="N208" i="17"/>
  <c r="L208" i="17" s="1"/>
  <c r="O208" i="17"/>
  <c r="P208" i="17"/>
  <c r="R208" i="17" s="1"/>
  <c r="N209" i="17"/>
  <c r="L209" i="17" s="1"/>
  <c r="O209" i="17"/>
  <c r="P209" i="17"/>
  <c r="R209" i="17" s="1"/>
  <c r="N210" i="17"/>
  <c r="L210" i="17" s="1"/>
  <c r="O210" i="17"/>
  <c r="P210" i="17"/>
  <c r="R210" i="17" s="1"/>
  <c r="N211" i="17"/>
  <c r="L211" i="17" s="1"/>
  <c r="O211" i="17"/>
  <c r="P211" i="17"/>
  <c r="R211" i="17" s="1"/>
  <c r="N212" i="17"/>
  <c r="L212" i="17" s="1"/>
  <c r="O212" i="17"/>
  <c r="P212" i="17"/>
  <c r="R212" i="17" s="1"/>
  <c r="N213" i="17"/>
  <c r="L213" i="17" s="1"/>
  <c r="O213" i="17"/>
  <c r="P213" i="17"/>
  <c r="R213" i="17" s="1"/>
  <c r="N214" i="17"/>
  <c r="L214" i="17" s="1"/>
  <c r="O214" i="17"/>
  <c r="P214" i="17"/>
  <c r="R214" i="17" s="1"/>
  <c r="N215" i="17"/>
  <c r="L215" i="17" s="1"/>
  <c r="O215" i="17"/>
  <c r="P215" i="17"/>
  <c r="R215" i="17" s="1"/>
  <c r="N216" i="17"/>
  <c r="L216" i="17" s="1"/>
  <c r="O216" i="17"/>
  <c r="P216" i="17"/>
  <c r="R216" i="17" s="1"/>
  <c r="N217" i="17"/>
  <c r="L217" i="17" s="1"/>
  <c r="O217" i="17"/>
  <c r="P217" i="17"/>
  <c r="R217" i="17" s="1"/>
  <c r="N218" i="17"/>
  <c r="L218" i="17" s="1"/>
  <c r="O218" i="17"/>
  <c r="P218" i="17"/>
  <c r="R218" i="17" s="1"/>
  <c r="N219" i="17"/>
  <c r="L219" i="17" s="1"/>
  <c r="O219" i="17"/>
  <c r="P219" i="17"/>
  <c r="R219" i="17" s="1"/>
  <c r="N220" i="17"/>
  <c r="L220" i="17" s="1"/>
  <c r="O220" i="17"/>
  <c r="P220" i="17"/>
  <c r="R220" i="17" s="1"/>
  <c r="N221" i="17"/>
  <c r="L221" i="17" s="1"/>
  <c r="O221" i="17"/>
  <c r="P221" i="17"/>
  <c r="R221" i="17" s="1"/>
  <c r="N222" i="17"/>
  <c r="L222" i="17" s="1"/>
  <c r="O222" i="17"/>
  <c r="P222" i="17"/>
  <c r="R222" i="17" s="1"/>
  <c r="N223" i="17"/>
  <c r="L223" i="17" s="1"/>
  <c r="O223" i="17"/>
  <c r="P223" i="17"/>
  <c r="R223" i="17" s="1"/>
  <c r="N224" i="17"/>
  <c r="L224" i="17" s="1"/>
  <c r="O224" i="17"/>
  <c r="P224" i="17"/>
  <c r="R224" i="17" s="1"/>
  <c r="N225" i="17"/>
  <c r="L225" i="17" s="1"/>
  <c r="O225" i="17"/>
  <c r="P225" i="17"/>
  <c r="R225" i="17" s="1"/>
  <c r="N226" i="17"/>
  <c r="L226" i="17" s="1"/>
  <c r="O226" i="17"/>
  <c r="P226" i="17"/>
  <c r="R226" i="17" s="1"/>
  <c r="N227" i="17"/>
  <c r="L227" i="17" s="1"/>
  <c r="O227" i="17"/>
  <c r="P227" i="17"/>
  <c r="R227" i="17" s="1"/>
  <c r="N228" i="17"/>
  <c r="L228" i="17" s="1"/>
  <c r="O228" i="17"/>
  <c r="P228" i="17"/>
  <c r="R228" i="17" s="1"/>
  <c r="N229" i="17"/>
  <c r="L229" i="17" s="1"/>
  <c r="O229" i="17"/>
  <c r="P229" i="17"/>
  <c r="R229" i="17" s="1"/>
  <c r="N230" i="17"/>
  <c r="L230" i="17" s="1"/>
  <c r="O230" i="17"/>
  <c r="P230" i="17"/>
  <c r="R230" i="17" s="1"/>
  <c r="N231" i="17"/>
  <c r="L231" i="17" s="1"/>
  <c r="O231" i="17"/>
  <c r="P231" i="17"/>
  <c r="R231" i="17" s="1"/>
  <c r="N232" i="17"/>
  <c r="L232" i="17" s="1"/>
  <c r="O232" i="17"/>
  <c r="P232" i="17"/>
  <c r="R232" i="17" s="1"/>
  <c r="N233" i="17"/>
  <c r="L233" i="17" s="1"/>
  <c r="O233" i="17"/>
  <c r="P233" i="17"/>
  <c r="R233" i="17" s="1"/>
  <c r="N234" i="17"/>
  <c r="L234" i="17" s="1"/>
  <c r="O234" i="17"/>
  <c r="P234" i="17"/>
  <c r="R234" i="17" s="1"/>
  <c r="N235" i="17"/>
  <c r="L235" i="17" s="1"/>
  <c r="O235" i="17"/>
  <c r="P235" i="17"/>
  <c r="R235" i="17" s="1"/>
  <c r="N236" i="17"/>
  <c r="L236" i="17" s="1"/>
  <c r="O236" i="17"/>
  <c r="P236" i="17"/>
  <c r="R236" i="17" s="1"/>
  <c r="N237" i="17"/>
  <c r="L237" i="17" s="1"/>
  <c r="O237" i="17"/>
  <c r="P237" i="17"/>
  <c r="R237" i="17" s="1"/>
  <c r="N238" i="17"/>
  <c r="L238" i="17" s="1"/>
  <c r="O238" i="17"/>
  <c r="P238" i="17"/>
  <c r="R238" i="17" s="1"/>
  <c r="N239" i="17"/>
  <c r="L239" i="17" s="1"/>
  <c r="O239" i="17"/>
  <c r="P239" i="17"/>
  <c r="R239" i="17" s="1"/>
  <c r="N240" i="17"/>
  <c r="L240" i="17" s="1"/>
  <c r="O240" i="17"/>
  <c r="P240" i="17"/>
  <c r="R240" i="17" s="1"/>
  <c r="N241" i="17"/>
  <c r="L241" i="17" s="1"/>
  <c r="O241" i="17"/>
  <c r="P241" i="17"/>
  <c r="R241" i="17" s="1"/>
  <c r="N242" i="17"/>
  <c r="L242" i="17" s="1"/>
  <c r="O242" i="17"/>
  <c r="P242" i="17"/>
  <c r="R242" i="17" s="1"/>
  <c r="N243" i="17"/>
  <c r="L243" i="17" s="1"/>
  <c r="O243" i="17"/>
  <c r="P243" i="17"/>
  <c r="R243" i="17" s="1"/>
  <c r="N244" i="17"/>
  <c r="L244" i="17" s="1"/>
  <c r="O244" i="17"/>
  <c r="P244" i="17"/>
  <c r="R244" i="17" s="1"/>
  <c r="N245" i="17"/>
  <c r="L245" i="17" s="1"/>
  <c r="O245" i="17"/>
  <c r="P245" i="17"/>
  <c r="R245" i="17" s="1"/>
  <c r="N246" i="17"/>
  <c r="L246" i="17" s="1"/>
  <c r="O246" i="17"/>
  <c r="P246" i="17"/>
  <c r="R246" i="17" s="1"/>
  <c r="N247" i="17"/>
  <c r="L247" i="17" s="1"/>
  <c r="O247" i="17"/>
  <c r="P247" i="17"/>
  <c r="R247" i="17" s="1"/>
  <c r="N248" i="17"/>
  <c r="L248" i="17" s="1"/>
  <c r="O248" i="17"/>
  <c r="P248" i="17"/>
  <c r="R248" i="17" s="1"/>
  <c r="N249" i="17"/>
  <c r="L249" i="17" s="1"/>
  <c r="O249" i="17"/>
  <c r="P249" i="17"/>
  <c r="R249" i="17" s="1"/>
  <c r="N250" i="17"/>
  <c r="L250" i="17" s="1"/>
  <c r="O250" i="17"/>
  <c r="P250" i="17"/>
  <c r="R250" i="17" s="1"/>
  <c r="N251" i="17"/>
  <c r="L251" i="17" s="1"/>
  <c r="O251" i="17"/>
  <c r="P251" i="17"/>
  <c r="R251" i="17" s="1"/>
  <c r="N252" i="17"/>
  <c r="L252" i="17" s="1"/>
  <c r="O252" i="17"/>
  <c r="P252" i="17"/>
  <c r="R252" i="17" s="1"/>
  <c r="N253" i="17"/>
  <c r="L253" i="17" s="1"/>
  <c r="O253" i="17"/>
  <c r="P253" i="17"/>
  <c r="R253" i="17" s="1"/>
  <c r="N254" i="17"/>
  <c r="L254" i="17" s="1"/>
  <c r="O254" i="17"/>
  <c r="P254" i="17"/>
  <c r="R254" i="17" s="1"/>
  <c r="N255" i="17"/>
  <c r="L255" i="17" s="1"/>
  <c r="O255" i="17"/>
  <c r="P255" i="17"/>
  <c r="R255" i="17" s="1"/>
  <c r="N256" i="17"/>
  <c r="L256" i="17" s="1"/>
  <c r="O256" i="17"/>
  <c r="P256" i="17"/>
  <c r="R256" i="17" s="1"/>
  <c r="N257" i="17"/>
  <c r="L257" i="17" s="1"/>
  <c r="O257" i="17"/>
  <c r="P257" i="17"/>
  <c r="R257" i="17" s="1"/>
  <c r="N258" i="17"/>
  <c r="L258" i="17" s="1"/>
  <c r="O258" i="17"/>
  <c r="P258" i="17"/>
  <c r="R258" i="17" s="1"/>
  <c r="N259" i="17"/>
  <c r="L259" i="17" s="1"/>
  <c r="O259" i="17"/>
  <c r="P259" i="17"/>
  <c r="R259" i="17" s="1"/>
  <c r="N260" i="17"/>
  <c r="L260" i="17" s="1"/>
  <c r="O260" i="17"/>
  <c r="P260" i="17"/>
  <c r="R260" i="17" s="1"/>
  <c r="N261" i="17"/>
  <c r="L261" i="17" s="1"/>
  <c r="O261" i="17"/>
  <c r="P261" i="17"/>
  <c r="R261" i="17" s="1"/>
  <c r="N262" i="17"/>
  <c r="L262" i="17" s="1"/>
  <c r="O262" i="17"/>
  <c r="P262" i="17"/>
  <c r="R262" i="17" s="1"/>
  <c r="N263" i="17"/>
  <c r="L263" i="17" s="1"/>
  <c r="O263" i="17"/>
  <c r="P263" i="17"/>
  <c r="R263" i="17" s="1"/>
  <c r="N264" i="17"/>
  <c r="L264" i="17" s="1"/>
  <c r="O264" i="17"/>
  <c r="P264" i="17"/>
  <c r="R264" i="17" s="1"/>
  <c r="N265" i="17"/>
  <c r="L265" i="17" s="1"/>
  <c r="O265" i="17"/>
  <c r="P265" i="17"/>
  <c r="R265" i="17" s="1"/>
  <c r="N266" i="17"/>
  <c r="L266" i="17" s="1"/>
  <c r="O266" i="17"/>
  <c r="P266" i="17"/>
  <c r="R266" i="17" s="1"/>
  <c r="N267" i="17"/>
  <c r="L267" i="17" s="1"/>
  <c r="O267" i="17"/>
  <c r="P267" i="17"/>
  <c r="R267" i="17" s="1"/>
  <c r="N268" i="17"/>
  <c r="L268" i="17" s="1"/>
  <c r="O268" i="17"/>
  <c r="P268" i="17"/>
  <c r="R268" i="17" s="1"/>
  <c r="N269" i="17"/>
  <c r="L269" i="17" s="1"/>
  <c r="O269" i="17"/>
  <c r="P269" i="17"/>
  <c r="R269" i="17" s="1"/>
  <c r="N271" i="17"/>
  <c r="L271" i="17" s="1"/>
  <c r="O271" i="17"/>
  <c r="P271" i="17"/>
  <c r="R271" i="17" s="1"/>
  <c r="N272" i="17"/>
  <c r="L272" i="17" s="1"/>
  <c r="O272" i="17"/>
  <c r="P272" i="17"/>
  <c r="R272" i="17" s="1"/>
  <c r="N273" i="17"/>
  <c r="L273" i="17" s="1"/>
  <c r="O273" i="17"/>
  <c r="P273" i="17"/>
  <c r="R273" i="17" s="1"/>
  <c r="N274" i="17"/>
  <c r="L274" i="17" s="1"/>
  <c r="O274" i="17"/>
  <c r="P274" i="17"/>
  <c r="R274" i="17" s="1"/>
  <c r="N275" i="17"/>
  <c r="L275" i="17" s="1"/>
  <c r="O275" i="17"/>
  <c r="P275" i="17"/>
  <c r="R275" i="17" s="1"/>
  <c r="N276" i="17"/>
  <c r="L276" i="17" s="1"/>
  <c r="O276" i="17"/>
  <c r="P276" i="17"/>
  <c r="R276" i="17" s="1"/>
  <c r="N277" i="17"/>
  <c r="L277" i="17" s="1"/>
  <c r="O277" i="17"/>
  <c r="P277" i="17"/>
  <c r="R277" i="17" s="1"/>
  <c r="N278" i="17"/>
  <c r="L278" i="17" s="1"/>
  <c r="O278" i="17"/>
  <c r="P278" i="17"/>
  <c r="R278" i="17" s="1"/>
  <c r="N279" i="17"/>
  <c r="L279" i="17" s="1"/>
  <c r="O279" i="17"/>
  <c r="P279" i="17"/>
  <c r="R279" i="17" s="1"/>
  <c r="N280" i="17"/>
  <c r="L280" i="17" s="1"/>
  <c r="O280" i="17"/>
  <c r="P280" i="17"/>
  <c r="R280" i="17" s="1"/>
  <c r="N281" i="17"/>
  <c r="L281" i="17" s="1"/>
  <c r="O281" i="17"/>
  <c r="P281" i="17"/>
  <c r="R281" i="17" s="1"/>
  <c r="N282" i="17"/>
  <c r="L282" i="17" s="1"/>
  <c r="O282" i="17"/>
  <c r="P282" i="17"/>
  <c r="R282" i="17" s="1"/>
  <c r="N283" i="17"/>
  <c r="L283" i="17" s="1"/>
  <c r="O283" i="17"/>
  <c r="P283" i="17"/>
  <c r="R283" i="17" s="1"/>
  <c r="N284" i="17"/>
  <c r="L284" i="17" s="1"/>
  <c r="O284" i="17"/>
  <c r="P284" i="17"/>
  <c r="R284" i="17" s="1"/>
  <c r="N285" i="17"/>
  <c r="L285" i="17" s="1"/>
  <c r="O285" i="17"/>
  <c r="P285" i="17"/>
  <c r="R285" i="17" s="1"/>
  <c r="N286" i="17"/>
  <c r="L286" i="17" s="1"/>
  <c r="O286" i="17"/>
  <c r="P286" i="17"/>
  <c r="R286" i="17" s="1"/>
  <c r="N287" i="17"/>
  <c r="L287" i="17" s="1"/>
  <c r="O287" i="17"/>
  <c r="P287" i="17"/>
  <c r="R287" i="17" s="1"/>
  <c r="N288" i="17"/>
  <c r="L288" i="17" s="1"/>
  <c r="O288" i="17"/>
  <c r="P288" i="17"/>
  <c r="R288" i="17" s="1"/>
  <c r="N289" i="17"/>
  <c r="L289" i="17" s="1"/>
  <c r="O289" i="17"/>
  <c r="P289" i="17"/>
  <c r="R289" i="17" s="1"/>
  <c r="N290" i="17"/>
  <c r="L290" i="17" s="1"/>
  <c r="O290" i="17"/>
  <c r="P290" i="17"/>
  <c r="R290" i="17" s="1"/>
  <c r="N291" i="17"/>
  <c r="L291" i="17" s="1"/>
  <c r="O291" i="17"/>
  <c r="P291" i="17"/>
  <c r="R291" i="17" s="1"/>
  <c r="N292" i="17"/>
  <c r="L292" i="17" s="1"/>
  <c r="O292" i="17"/>
  <c r="P292" i="17"/>
  <c r="R292" i="17" s="1"/>
  <c r="N293" i="17"/>
  <c r="L293" i="17" s="1"/>
  <c r="O293" i="17"/>
  <c r="P293" i="17"/>
  <c r="R293" i="17" s="1"/>
  <c r="N294" i="17"/>
  <c r="L294" i="17" s="1"/>
  <c r="O294" i="17"/>
  <c r="P294" i="17"/>
  <c r="R294" i="17" s="1"/>
  <c r="N295" i="17"/>
  <c r="L295" i="17" s="1"/>
  <c r="O295" i="17"/>
  <c r="P295" i="17"/>
  <c r="R295" i="17" s="1"/>
  <c r="N296" i="17"/>
  <c r="L296" i="17" s="1"/>
  <c r="O296" i="17"/>
  <c r="P296" i="17"/>
  <c r="R296" i="17" s="1"/>
  <c r="N297" i="17"/>
  <c r="L297" i="17" s="1"/>
  <c r="O297" i="17"/>
  <c r="P297" i="17"/>
  <c r="R297" i="17" s="1"/>
  <c r="N298" i="17"/>
  <c r="L298" i="17" s="1"/>
  <c r="O298" i="17"/>
  <c r="P298" i="17"/>
  <c r="R298" i="17" s="1"/>
  <c r="N299" i="17"/>
  <c r="L299" i="17" s="1"/>
  <c r="O299" i="17"/>
  <c r="P299" i="17"/>
  <c r="R299" i="17" s="1"/>
  <c r="N300" i="17"/>
  <c r="L300" i="17" s="1"/>
  <c r="O300" i="17"/>
  <c r="P300" i="17"/>
  <c r="R300" i="17" s="1"/>
  <c r="N301" i="17"/>
  <c r="L301" i="17" s="1"/>
  <c r="O301" i="17"/>
  <c r="P301" i="17"/>
  <c r="R301" i="17" s="1"/>
  <c r="N302" i="17"/>
  <c r="L302" i="17" s="1"/>
  <c r="O302" i="17"/>
  <c r="P302" i="17"/>
  <c r="R302" i="17" s="1"/>
  <c r="N303" i="17"/>
  <c r="L303" i="17" s="1"/>
  <c r="O303" i="17"/>
  <c r="P303" i="17"/>
  <c r="R303" i="17" s="1"/>
  <c r="N304" i="17"/>
  <c r="L304" i="17" s="1"/>
  <c r="O304" i="17"/>
  <c r="P304" i="17"/>
  <c r="R304" i="17" s="1"/>
  <c r="N305" i="17"/>
  <c r="L305" i="17" s="1"/>
  <c r="O305" i="17"/>
  <c r="P305" i="17"/>
  <c r="R305" i="17" s="1"/>
  <c r="N306" i="17"/>
  <c r="L306" i="17" s="1"/>
  <c r="O306" i="17"/>
  <c r="P306" i="17"/>
  <c r="R306" i="17" s="1"/>
  <c r="N307" i="17"/>
  <c r="L307" i="17" s="1"/>
  <c r="O307" i="17"/>
  <c r="P307" i="17"/>
  <c r="R307" i="17" s="1"/>
  <c r="N308" i="17"/>
  <c r="L308" i="17" s="1"/>
  <c r="O308" i="17"/>
  <c r="P308" i="17"/>
  <c r="R308" i="17" s="1"/>
  <c r="N309" i="17"/>
  <c r="L309" i="17" s="1"/>
  <c r="O309" i="17"/>
  <c r="P309" i="17"/>
  <c r="R309" i="17" s="1"/>
  <c r="N310" i="17"/>
  <c r="L310" i="17" s="1"/>
  <c r="O310" i="17"/>
  <c r="P310" i="17"/>
  <c r="R310" i="17" s="1"/>
  <c r="N311" i="17"/>
  <c r="L311" i="17" s="1"/>
  <c r="O311" i="17"/>
  <c r="P311" i="17"/>
  <c r="R311" i="17" s="1"/>
  <c r="N312" i="17"/>
  <c r="L312" i="17" s="1"/>
  <c r="O312" i="17"/>
  <c r="P312" i="17"/>
  <c r="R312" i="17" s="1"/>
  <c r="N313" i="17"/>
  <c r="L313" i="17" s="1"/>
  <c r="O313" i="17"/>
  <c r="P313" i="17"/>
  <c r="R313" i="17" s="1"/>
  <c r="N314" i="17"/>
  <c r="L314" i="17" s="1"/>
  <c r="O314" i="17"/>
  <c r="P314" i="17"/>
  <c r="R314" i="17" s="1"/>
  <c r="N315" i="17"/>
  <c r="L315" i="17" s="1"/>
  <c r="O315" i="17"/>
  <c r="P315" i="17"/>
  <c r="R315" i="17" s="1"/>
  <c r="N316" i="17"/>
  <c r="L316" i="17" s="1"/>
  <c r="O316" i="17"/>
  <c r="P316" i="17"/>
  <c r="R316" i="17" s="1"/>
  <c r="N317" i="17"/>
  <c r="L317" i="17" s="1"/>
  <c r="O317" i="17"/>
  <c r="P317" i="17"/>
  <c r="R317" i="17" s="1"/>
  <c r="N318" i="17"/>
  <c r="L318" i="17" s="1"/>
  <c r="O318" i="17"/>
  <c r="P318" i="17"/>
  <c r="R318" i="17" s="1"/>
  <c r="N319" i="17"/>
  <c r="L319" i="17" s="1"/>
  <c r="O319" i="17"/>
  <c r="P319" i="17"/>
  <c r="R319" i="17" s="1"/>
  <c r="N320" i="17"/>
  <c r="L320" i="17" s="1"/>
  <c r="O320" i="17"/>
  <c r="P320" i="17"/>
  <c r="R320" i="17" s="1"/>
  <c r="N321" i="17"/>
  <c r="L321" i="17" s="1"/>
  <c r="O321" i="17"/>
  <c r="P321" i="17"/>
  <c r="R321" i="17" s="1"/>
  <c r="N322" i="17"/>
  <c r="L322" i="17" s="1"/>
  <c r="O322" i="17"/>
  <c r="P322" i="17"/>
  <c r="R322" i="17" s="1"/>
  <c r="N323" i="17"/>
  <c r="L323" i="17" s="1"/>
  <c r="O323" i="17"/>
  <c r="P323" i="17"/>
  <c r="R323" i="17" s="1"/>
  <c r="N324" i="17"/>
  <c r="L324" i="17" s="1"/>
  <c r="O324" i="17"/>
  <c r="P324" i="17"/>
  <c r="R324" i="17" s="1"/>
  <c r="N325" i="17"/>
  <c r="L325" i="17" s="1"/>
  <c r="O325" i="17"/>
  <c r="P325" i="17"/>
  <c r="R325" i="17" s="1"/>
  <c r="N326" i="17"/>
  <c r="L326" i="17" s="1"/>
  <c r="O326" i="17"/>
  <c r="P326" i="17"/>
  <c r="R326" i="17" s="1"/>
  <c r="N327" i="17"/>
  <c r="L327" i="17" s="1"/>
  <c r="O327" i="17"/>
  <c r="P327" i="17"/>
  <c r="R327" i="17" s="1"/>
  <c r="N328" i="17"/>
  <c r="L328" i="17" s="1"/>
  <c r="O328" i="17"/>
  <c r="P328" i="17"/>
  <c r="R328" i="17" s="1"/>
  <c r="N329" i="17"/>
  <c r="L329" i="17" s="1"/>
  <c r="O329" i="17"/>
  <c r="P329" i="17"/>
  <c r="R329" i="17" s="1"/>
  <c r="N330" i="17"/>
  <c r="L330" i="17" s="1"/>
  <c r="O330" i="17"/>
  <c r="P330" i="17"/>
  <c r="R330" i="17" s="1"/>
  <c r="N331" i="17"/>
  <c r="L331" i="17" s="1"/>
  <c r="O331" i="17"/>
  <c r="P331" i="17"/>
  <c r="R331" i="17" s="1"/>
  <c r="N333" i="17"/>
  <c r="L333" i="17" s="1"/>
  <c r="O333" i="17"/>
  <c r="P333" i="17"/>
  <c r="R333" i="17" s="1"/>
  <c r="N334" i="17"/>
  <c r="L334" i="17" s="1"/>
  <c r="O334" i="17"/>
  <c r="P334" i="17"/>
  <c r="R334" i="17" s="1"/>
  <c r="N335" i="17"/>
  <c r="L335" i="17" s="1"/>
  <c r="O335" i="17"/>
  <c r="P335" i="17"/>
  <c r="R335" i="17" s="1"/>
  <c r="N336" i="17"/>
  <c r="L336" i="17" s="1"/>
  <c r="O336" i="17"/>
  <c r="P336" i="17"/>
  <c r="R336" i="17" s="1"/>
  <c r="N337" i="17"/>
  <c r="L337" i="17" s="1"/>
  <c r="O337" i="17"/>
  <c r="P337" i="17"/>
  <c r="R337" i="17" s="1"/>
  <c r="N338" i="17"/>
  <c r="L338" i="17" s="1"/>
  <c r="O338" i="17"/>
  <c r="P338" i="17"/>
  <c r="R338" i="17" s="1"/>
  <c r="N340" i="17"/>
  <c r="L340" i="17" s="1"/>
  <c r="O340" i="17"/>
  <c r="P340" i="17"/>
  <c r="R340" i="17" s="1"/>
  <c r="N341" i="17"/>
  <c r="L341" i="17" s="1"/>
  <c r="O341" i="17"/>
  <c r="P341" i="17"/>
  <c r="R341" i="17" s="1"/>
  <c r="N342" i="17"/>
  <c r="L342" i="17" s="1"/>
  <c r="O342" i="17"/>
  <c r="P342" i="17"/>
  <c r="R342" i="17" s="1"/>
  <c r="N343" i="17"/>
  <c r="L343" i="17" s="1"/>
  <c r="O343" i="17"/>
  <c r="P343" i="17"/>
  <c r="R343" i="17" s="1"/>
  <c r="N344" i="17"/>
  <c r="L344" i="17" s="1"/>
  <c r="O344" i="17"/>
  <c r="P344" i="17"/>
  <c r="R344" i="17" s="1"/>
  <c r="N345" i="17"/>
  <c r="L345" i="17" s="1"/>
  <c r="O345" i="17"/>
  <c r="P345" i="17"/>
  <c r="R345" i="17" s="1"/>
  <c r="N346" i="17"/>
  <c r="L346" i="17" s="1"/>
  <c r="O346" i="17"/>
  <c r="P346" i="17"/>
  <c r="R346" i="17" s="1"/>
  <c r="N347" i="17"/>
  <c r="L347" i="17" s="1"/>
  <c r="O347" i="17"/>
  <c r="P347" i="17"/>
  <c r="R347" i="17" s="1"/>
  <c r="N348" i="17"/>
  <c r="L348" i="17" s="1"/>
  <c r="O348" i="17"/>
  <c r="P348" i="17"/>
  <c r="R348" i="17" s="1"/>
  <c r="N349" i="17"/>
  <c r="L349" i="17" s="1"/>
  <c r="O349" i="17"/>
  <c r="P349" i="17"/>
  <c r="R349" i="17" s="1"/>
  <c r="N350" i="17"/>
  <c r="L350" i="17" s="1"/>
  <c r="O350" i="17"/>
  <c r="P350" i="17"/>
  <c r="R350" i="17" s="1"/>
  <c r="N351" i="17"/>
  <c r="L351" i="17" s="1"/>
  <c r="O351" i="17"/>
  <c r="P351" i="17"/>
  <c r="R351" i="17" s="1"/>
  <c r="N352" i="17"/>
  <c r="L352" i="17" s="1"/>
  <c r="O352" i="17"/>
  <c r="P352" i="17"/>
  <c r="R352" i="17" s="1"/>
  <c r="N353" i="17"/>
  <c r="L353" i="17" s="1"/>
  <c r="O353" i="17"/>
  <c r="P353" i="17"/>
  <c r="R353" i="17" s="1"/>
  <c r="N355" i="17"/>
  <c r="L355" i="17" s="1"/>
  <c r="O355" i="17"/>
  <c r="P355" i="17"/>
  <c r="R355" i="17" s="1"/>
  <c r="N356" i="17"/>
  <c r="L356" i="17" s="1"/>
  <c r="O356" i="17"/>
  <c r="P356" i="17"/>
  <c r="R356" i="17" s="1"/>
  <c r="N357" i="17"/>
  <c r="L357" i="17" s="1"/>
  <c r="O357" i="17"/>
  <c r="P357" i="17"/>
  <c r="R357" i="17" s="1"/>
  <c r="N358" i="17"/>
  <c r="L358" i="17" s="1"/>
  <c r="O358" i="17"/>
  <c r="P358" i="17"/>
  <c r="R358" i="17" s="1"/>
  <c r="N359" i="17"/>
  <c r="L359" i="17" s="1"/>
  <c r="O359" i="17"/>
  <c r="P359" i="17"/>
  <c r="R359" i="17" s="1"/>
  <c r="N360" i="17"/>
  <c r="L360" i="17" s="1"/>
  <c r="O360" i="17"/>
  <c r="P360" i="17"/>
  <c r="R360" i="17" s="1"/>
  <c r="N361" i="17"/>
  <c r="L361" i="17" s="1"/>
  <c r="O361" i="17"/>
  <c r="P361" i="17"/>
  <c r="R361" i="17" s="1"/>
  <c r="N362" i="17"/>
  <c r="L362" i="17" s="1"/>
  <c r="O362" i="17"/>
  <c r="P362" i="17"/>
  <c r="R362" i="17" s="1"/>
  <c r="N363" i="17"/>
  <c r="L363" i="17" s="1"/>
  <c r="O363" i="17"/>
  <c r="P363" i="17"/>
  <c r="R363" i="17" s="1"/>
  <c r="N364" i="17"/>
  <c r="L364" i="17" s="1"/>
  <c r="O364" i="17"/>
  <c r="P364" i="17"/>
  <c r="R364" i="17" s="1"/>
  <c r="N365" i="17"/>
  <c r="L365" i="17" s="1"/>
  <c r="O365" i="17"/>
  <c r="P365" i="17"/>
  <c r="R365" i="17" s="1"/>
  <c r="N366" i="17"/>
  <c r="L366" i="17" s="1"/>
  <c r="O366" i="17"/>
  <c r="P366" i="17"/>
  <c r="R366" i="17" s="1"/>
  <c r="N367" i="17"/>
  <c r="L367" i="17" s="1"/>
  <c r="O367" i="17"/>
  <c r="P367" i="17"/>
  <c r="R367" i="17" s="1"/>
  <c r="N368" i="17"/>
  <c r="L368" i="17" s="1"/>
  <c r="O368" i="17"/>
  <c r="P368" i="17"/>
  <c r="R368" i="17" s="1"/>
  <c r="N369" i="17"/>
  <c r="L369" i="17" s="1"/>
  <c r="O369" i="17"/>
  <c r="P369" i="17"/>
  <c r="R369" i="17" s="1"/>
  <c r="N370" i="17"/>
  <c r="L370" i="17" s="1"/>
  <c r="O370" i="17"/>
  <c r="P370" i="17"/>
  <c r="R370" i="17" s="1"/>
  <c r="N371" i="17"/>
  <c r="L371" i="17" s="1"/>
  <c r="O371" i="17"/>
  <c r="P371" i="17"/>
  <c r="R371" i="17" s="1"/>
  <c r="N372" i="17"/>
  <c r="L372" i="17" s="1"/>
  <c r="O372" i="17"/>
  <c r="P372" i="17"/>
  <c r="R372" i="17" s="1"/>
  <c r="N373" i="17"/>
  <c r="L373" i="17" s="1"/>
  <c r="O373" i="17"/>
  <c r="P373" i="17"/>
  <c r="R373" i="17" s="1"/>
  <c r="N374" i="17"/>
  <c r="L374" i="17" s="1"/>
  <c r="O374" i="17"/>
  <c r="P374" i="17"/>
  <c r="R374" i="17" s="1"/>
  <c r="N375" i="17"/>
  <c r="L375" i="17" s="1"/>
  <c r="O375" i="17"/>
  <c r="P375" i="17"/>
  <c r="R375" i="17" s="1"/>
  <c r="N376" i="17"/>
  <c r="L376" i="17" s="1"/>
  <c r="O376" i="17"/>
  <c r="P376" i="17"/>
  <c r="R376" i="17" s="1"/>
  <c r="N377" i="17"/>
  <c r="L377" i="17" s="1"/>
  <c r="O377" i="17"/>
  <c r="P377" i="17"/>
  <c r="R377" i="17" s="1"/>
  <c r="N378" i="17"/>
  <c r="L378" i="17" s="1"/>
  <c r="O378" i="17"/>
  <c r="P378" i="17"/>
  <c r="R378" i="17" s="1"/>
  <c r="N379" i="17"/>
  <c r="L379" i="17" s="1"/>
  <c r="O379" i="17"/>
  <c r="P379" i="17"/>
  <c r="R379" i="17" s="1"/>
  <c r="N380" i="17"/>
  <c r="L380" i="17" s="1"/>
  <c r="O380" i="17"/>
  <c r="P380" i="17"/>
  <c r="R380" i="17" s="1"/>
  <c r="N381" i="17"/>
  <c r="L381" i="17" s="1"/>
  <c r="O381" i="17"/>
  <c r="P381" i="17"/>
  <c r="R381" i="17" s="1"/>
  <c r="N383" i="17"/>
  <c r="L383" i="17" s="1"/>
  <c r="O383" i="17"/>
  <c r="P383" i="17"/>
  <c r="R383" i="17" s="1"/>
  <c r="N384" i="17"/>
  <c r="L384" i="17" s="1"/>
  <c r="O384" i="17"/>
  <c r="P384" i="17"/>
  <c r="R384" i="17" s="1"/>
  <c r="N385" i="17"/>
  <c r="L385" i="17" s="1"/>
  <c r="O385" i="17"/>
  <c r="P385" i="17"/>
  <c r="R385" i="17" s="1"/>
  <c r="N386" i="17"/>
  <c r="L386" i="17" s="1"/>
  <c r="O386" i="17"/>
  <c r="P386" i="17"/>
  <c r="R386" i="17" s="1"/>
  <c r="N387" i="17"/>
  <c r="L387" i="17" s="1"/>
  <c r="O387" i="17"/>
  <c r="P387" i="17"/>
  <c r="R387" i="17" s="1"/>
  <c r="N388" i="17"/>
  <c r="L388" i="17" s="1"/>
  <c r="O388" i="17"/>
  <c r="P388" i="17"/>
  <c r="R388" i="17" s="1"/>
  <c r="N389" i="17"/>
  <c r="L389" i="17" s="1"/>
  <c r="O389" i="17"/>
  <c r="P389" i="17"/>
  <c r="R389" i="17" s="1"/>
  <c r="N390" i="17"/>
  <c r="L390" i="17" s="1"/>
  <c r="O390" i="17"/>
  <c r="P390" i="17"/>
  <c r="R390" i="17" s="1"/>
  <c r="N391" i="17"/>
  <c r="L391" i="17" s="1"/>
  <c r="O391" i="17"/>
  <c r="P391" i="17"/>
  <c r="R391" i="17" s="1"/>
  <c r="N392" i="17"/>
  <c r="L392" i="17" s="1"/>
  <c r="O392" i="17"/>
  <c r="P392" i="17"/>
  <c r="R392" i="17" s="1"/>
  <c r="N393" i="17"/>
  <c r="L393" i="17" s="1"/>
  <c r="O393" i="17"/>
  <c r="P393" i="17"/>
  <c r="R393" i="17" s="1"/>
  <c r="N394" i="17"/>
  <c r="L394" i="17" s="1"/>
  <c r="O394" i="17"/>
  <c r="P394" i="17"/>
  <c r="R394" i="17" s="1"/>
  <c r="N395" i="17"/>
  <c r="L395" i="17" s="1"/>
  <c r="O395" i="17"/>
  <c r="P395" i="17"/>
  <c r="R395" i="17" s="1"/>
  <c r="N396" i="17"/>
  <c r="L396" i="17" s="1"/>
  <c r="O396" i="17"/>
  <c r="P396" i="17"/>
  <c r="R396" i="17" s="1"/>
  <c r="N397" i="17"/>
  <c r="L397" i="17" s="1"/>
  <c r="O397" i="17"/>
  <c r="P397" i="17"/>
  <c r="R397" i="17" s="1"/>
  <c r="N398" i="17"/>
  <c r="L398" i="17" s="1"/>
  <c r="O398" i="17"/>
  <c r="P398" i="17"/>
  <c r="R398" i="17" s="1"/>
  <c r="N399" i="17"/>
  <c r="L399" i="17" s="1"/>
  <c r="O399" i="17"/>
  <c r="P399" i="17"/>
  <c r="R399" i="17" s="1"/>
  <c r="N400" i="17"/>
  <c r="L400" i="17" s="1"/>
  <c r="O400" i="17"/>
  <c r="P400" i="17"/>
  <c r="R400" i="17" s="1"/>
  <c r="N401" i="17"/>
  <c r="L401" i="17" s="1"/>
  <c r="O401" i="17"/>
  <c r="P401" i="17"/>
  <c r="R401" i="17" s="1"/>
  <c r="N402" i="17"/>
  <c r="L402" i="17" s="1"/>
  <c r="O402" i="17"/>
  <c r="P402" i="17"/>
  <c r="R402" i="17" s="1"/>
  <c r="N403" i="17"/>
  <c r="L403" i="17" s="1"/>
  <c r="O403" i="17"/>
  <c r="P403" i="17"/>
  <c r="R403" i="17" s="1"/>
  <c r="N404" i="17"/>
  <c r="L404" i="17" s="1"/>
  <c r="O404" i="17"/>
  <c r="P404" i="17"/>
  <c r="R404" i="17" s="1"/>
  <c r="N405" i="17"/>
  <c r="L405" i="17" s="1"/>
  <c r="O405" i="17"/>
  <c r="P405" i="17"/>
  <c r="R405" i="17" s="1"/>
  <c r="N406" i="17"/>
  <c r="L406" i="17" s="1"/>
  <c r="O406" i="17"/>
  <c r="P406" i="17"/>
  <c r="R406" i="17" s="1"/>
  <c r="N407" i="17"/>
  <c r="L407" i="17" s="1"/>
  <c r="O407" i="17"/>
  <c r="P407" i="17"/>
  <c r="R407" i="17" s="1"/>
  <c r="N408" i="17"/>
  <c r="L408" i="17" s="1"/>
  <c r="O408" i="17"/>
  <c r="P408" i="17"/>
  <c r="R408" i="17" s="1"/>
  <c r="N409" i="17"/>
  <c r="L409" i="17" s="1"/>
  <c r="O409" i="17"/>
  <c r="P409" i="17"/>
  <c r="R409" i="17" s="1"/>
  <c r="N410" i="17"/>
  <c r="L410" i="17" s="1"/>
  <c r="O410" i="17"/>
  <c r="P410" i="17"/>
  <c r="R410" i="17" s="1"/>
  <c r="N411" i="17"/>
  <c r="L411" i="17" s="1"/>
  <c r="O411" i="17"/>
  <c r="P411" i="17"/>
  <c r="R411" i="17" s="1"/>
  <c r="N412" i="17"/>
  <c r="L412" i="17" s="1"/>
  <c r="O412" i="17"/>
  <c r="P412" i="17"/>
  <c r="R412" i="17" s="1"/>
  <c r="N413" i="17"/>
  <c r="L413" i="17" s="1"/>
  <c r="O413" i="17"/>
  <c r="P413" i="17"/>
  <c r="R413" i="17" s="1"/>
  <c r="N414" i="17"/>
  <c r="L414" i="17" s="1"/>
  <c r="O414" i="17"/>
  <c r="P414" i="17"/>
  <c r="R414" i="17" s="1"/>
  <c r="N415" i="17"/>
  <c r="L415" i="17" s="1"/>
  <c r="O415" i="17"/>
  <c r="P415" i="17"/>
  <c r="R415" i="17" s="1"/>
  <c r="N416" i="17"/>
  <c r="L416" i="17" s="1"/>
  <c r="O416" i="17"/>
  <c r="P416" i="17"/>
  <c r="R416" i="17" s="1"/>
  <c r="N417" i="17"/>
  <c r="L417" i="17" s="1"/>
  <c r="O417" i="17"/>
  <c r="P417" i="17"/>
  <c r="R417" i="17" s="1"/>
  <c r="N418" i="17"/>
  <c r="L418" i="17" s="1"/>
  <c r="O418" i="17"/>
  <c r="P418" i="17"/>
  <c r="R418" i="17" s="1"/>
  <c r="N419" i="17"/>
  <c r="L419" i="17" s="1"/>
  <c r="O419" i="17"/>
  <c r="P419" i="17"/>
  <c r="R419" i="17" s="1"/>
  <c r="N420" i="17"/>
  <c r="L420" i="17" s="1"/>
  <c r="O420" i="17"/>
  <c r="P420" i="17"/>
  <c r="R420" i="17" s="1"/>
  <c r="N421" i="17"/>
  <c r="L421" i="17" s="1"/>
  <c r="O421" i="17"/>
  <c r="P421" i="17"/>
  <c r="R421" i="17" s="1"/>
  <c r="N424" i="17"/>
  <c r="L424" i="17" s="1"/>
  <c r="O424" i="17"/>
  <c r="P424" i="17"/>
  <c r="R424" i="17" s="1"/>
  <c r="N425" i="17"/>
  <c r="L425" i="17" s="1"/>
  <c r="O425" i="17"/>
  <c r="P425" i="17"/>
  <c r="R425" i="17" s="1"/>
  <c r="N426" i="17"/>
  <c r="L426" i="17" s="1"/>
  <c r="O426" i="17"/>
  <c r="P426" i="17"/>
  <c r="R426" i="17" s="1"/>
  <c r="N427" i="17"/>
  <c r="L427" i="17" s="1"/>
  <c r="O427" i="17"/>
  <c r="P427" i="17"/>
  <c r="R427" i="17" s="1"/>
  <c r="N428" i="17"/>
  <c r="L428" i="17" s="1"/>
  <c r="O428" i="17"/>
  <c r="P428" i="17"/>
  <c r="R428" i="17" s="1"/>
  <c r="N429" i="17"/>
  <c r="L429" i="17" s="1"/>
  <c r="O429" i="17"/>
  <c r="P429" i="17"/>
  <c r="R429" i="17" s="1"/>
  <c r="N430" i="17"/>
  <c r="L430" i="17" s="1"/>
  <c r="O430" i="17"/>
  <c r="P430" i="17"/>
  <c r="R430" i="17" s="1"/>
  <c r="N432" i="17"/>
  <c r="L432" i="17" s="1"/>
  <c r="O432" i="17"/>
  <c r="P432" i="17"/>
  <c r="R432" i="17" s="1"/>
  <c r="N433" i="17"/>
  <c r="L433" i="17" s="1"/>
  <c r="O433" i="17"/>
  <c r="P433" i="17"/>
  <c r="R433" i="17" s="1"/>
  <c r="N434" i="17"/>
  <c r="L434" i="17" s="1"/>
  <c r="O434" i="17"/>
  <c r="P434" i="17"/>
  <c r="R434" i="17" s="1"/>
  <c r="N435" i="17"/>
  <c r="L435" i="17" s="1"/>
  <c r="O435" i="17"/>
  <c r="P435" i="17"/>
  <c r="R435" i="17" s="1"/>
  <c r="N436" i="17"/>
  <c r="L436" i="17" s="1"/>
  <c r="O436" i="17"/>
  <c r="P436" i="17"/>
  <c r="R436" i="17" s="1"/>
  <c r="N437" i="17"/>
  <c r="L437" i="17" s="1"/>
  <c r="O437" i="17"/>
  <c r="P437" i="17"/>
  <c r="R437" i="17" s="1"/>
  <c r="N438" i="17"/>
  <c r="L438" i="17" s="1"/>
  <c r="O438" i="17"/>
  <c r="P438" i="17"/>
  <c r="R438" i="17" s="1"/>
  <c r="N439" i="17"/>
  <c r="L439" i="17" s="1"/>
  <c r="O439" i="17"/>
  <c r="P439" i="17"/>
  <c r="R439" i="17" s="1"/>
  <c r="N440" i="17"/>
  <c r="L440" i="17" s="1"/>
  <c r="O440" i="17"/>
  <c r="P440" i="17"/>
  <c r="R440" i="17" s="1"/>
  <c r="N441" i="17"/>
  <c r="L441" i="17" s="1"/>
  <c r="O441" i="17"/>
  <c r="P441" i="17"/>
  <c r="R441" i="17" s="1"/>
  <c r="N442" i="17"/>
  <c r="L442" i="17" s="1"/>
  <c r="O442" i="17"/>
  <c r="P442" i="17"/>
  <c r="R442" i="17" s="1"/>
  <c r="N443" i="17"/>
  <c r="L443" i="17" s="1"/>
  <c r="O443" i="17"/>
  <c r="P443" i="17"/>
  <c r="R443" i="17" s="1"/>
  <c r="N444" i="17"/>
  <c r="L444" i="17" s="1"/>
  <c r="O444" i="17"/>
  <c r="P444" i="17"/>
  <c r="R444" i="17" s="1"/>
  <c r="N445" i="17"/>
  <c r="L445" i="17" s="1"/>
  <c r="O445" i="17"/>
  <c r="P445" i="17"/>
  <c r="R445" i="17" s="1"/>
  <c r="N446" i="17"/>
  <c r="L446" i="17" s="1"/>
  <c r="O446" i="17"/>
  <c r="P446" i="17"/>
  <c r="R446" i="17" s="1"/>
  <c r="N447" i="17"/>
  <c r="L447" i="17" s="1"/>
  <c r="O447" i="17"/>
  <c r="P447" i="17"/>
  <c r="R447" i="17" s="1"/>
  <c r="N448" i="17"/>
  <c r="L448" i="17" s="1"/>
  <c r="O448" i="17"/>
  <c r="P448" i="17"/>
  <c r="R448" i="17" s="1"/>
  <c r="N449" i="17"/>
  <c r="L449" i="17" s="1"/>
  <c r="O449" i="17"/>
  <c r="P449" i="17"/>
  <c r="R449" i="17" s="1"/>
  <c r="N450" i="17"/>
  <c r="L450" i="17" s="1"/>
  <c r="O450" i="17"/>
  <c r="P450" i="17"/>
  <c r="R450" i="17" s="1"/>
  <c r="N451" i="17"/>
  <c r="L451" i="17" s="1"/>
  <c r="O451" i="17"/>
  <c r="P451" i="17"/>
  <c r="R451" i="17" s="1"/>
  <c r="N452" i="17"/>
  <c r="L452" i="17" s="1"/>
  <c r="O452" i="17"/>
  <c r="P452" i="17"/>
  <c r="R452" i="17" s="1"/>
  <c r="N453" i="17"/>
  <c r="L453" i="17" s="1"/>
  <c r="O453" i="17"/>
  <c r="P453" i="17"/>
  <c r="R453" i="17" s="1"/>
  <c r="N454" i="17"/>
  <c r="L454" i="17" s="1"/>
  <c r="O454" i="17"/>
  <c r="P454" i="17"/>
  <c r="R454" i="17" s="1"/>
  <c r="N455" i="17"/>
  <c r="L455" i="17" s="1"/>
  <c r="O455" i="17"/>
  <c r="P455" i="17"/>
  <c r="R455" i="17" s="1"/>
  <c r="N456" i="17"/>
  <c r="L456" i="17" s="1"/>
  <c r="O456" i="17"/>
  <c r="P456" i="17"/>
  <c r="R456" i="17" s="1"/>
  <c r="N457" i="17"/>
  <c r="L457" i="17" s="1"/>
  <c r="O457" i="17"/>
  <c r="P457" i="17"/>
  <c r="R457" i="17" s="1"/>
  <c r="N458" i="17"/>
  <c r="L458" i="17" s="1"/>
  <c r="O458" i="17"/>
  <c r="P458" i="17"/>
  <c r="R458" i="17" s="1"/>
  <c r="N459" i="17"/>
  <c r="L459" i="17" s="1"/>
  <c r="O459" i="17"/>
  <c r="P459" i="17"/>
  <c r="R459" i="17" s="1"/>
  <c r="N460" i="17"/>
  <c r="L460" i="17" s="1"/>
  <c r="O460" i="17"/>
  <c r="P460" i="17"/>
  <c r="R460" i="17" s="1"/>
  <c r="N461" i="17"/>
  <c r="L461" i="17" s="1"/>
  <c r="O461" i="17"/>
  <c r="P461" i="17"/>
  <c r="R461" i="17" s="1"/>
  <c r="N462" i="17"/>
  <c r="L462" i="17" s="1"/>
  <c r="O462" i="17"/>
  <c r="P462" i="17"/>
  <c r="R462" i="17" s="1"/>
  <c r="N463" i="17"/>
  <c r="L463" i="17" s="1"/>
  <c r="O463" i="17"/>
  <c r="P463" i="17"/>
  <c r="R463" i="17" s="1"/>
  <c r="N464" i="17"/>
  <c r="L464" i="17" s="1"/>
  <c r="O464" i="17"/>
  <c r="P464" i="17"/>
  <c r="R464" i="17" s="1"/>
  <c r="N465" i="17"/>
  <c r="L465" i="17" s="1"/>
  <c r="O465" i="17"/>
  <c r="P465" i="17"/>
  <c r="R465" i="17" s="1"/>
  <c r="N466" i="17"/>
  <c r="L466" i="17" s="1"/>
  <c r="O466" i="17"/>
  <c r="P466" i="17"/>
  <c r="R466" i="17" s="1"/>
  <c r="N467" i="17"/>
  <c r="L467" i="17" s="1"/>
  <c r="O467" i="17"/>
  <c r="P467" i="17"/>
  <c r="R467" i="17" s="1"/>
  <c r="N468" i="17"/>
  <c r="L468" i="17" s="1"/>
  <c r="O468" i="17"/>
  <c r="P468" i="17"/>
  <c r="R468" i="17" s="1"/>
  <c r="N469" i="17"/>
  <c r="L469" i="17" s="1"/>
  <c r="O469" i="17"/>
  <c r="P469" i="17"/>
  <c r="R469" i="17" s="1"/>
  <c r="N470" i="17"/>
  <c r="L470" i="17" s="1"/>
  <c r="O470" i="17"/>
  <c r="P470" i="17"/>
  <c r="R470" i="17" s="1"/>
  <c r="N471" i="17"/>
  <c r="L471" i="17" s="1"/>
  <c r="O471" i="17"/>
  <c r="P471" i="17"/>
  <c r="R471" i="17" s="1"/>
  <c r="N472" i="17"/>
  <c r="L472" i="17" s="1"/>
  <c r="O472" i="17"/>
  <c r="P472" i="17"/>
  <c r="R472" i="17" s="1"/>
  <c r="N473" i="17"/>
  <c r="L473" i="17" s="1"/>
  <c r="O473" i="17"/>
  <c r="P473" i="17"/>
  <c r="R473" i="17" s="1"/>
  <c r="N474" i="17"/>
  <c r="L474" i="17" s="1"/>
  <c r="O474" i="17"/>
  <c r="P474" i="17"/>
  <c r="R474" i="17" s="1"/>
  <c r="N475" i="17"/>
  <c r="L475" i="17" s="1"/>
  <c r="O475" i="17"/>
  <c r="P475" i="17"/>
  <c r="R475" i="17" s="1"/>
  <c r="N476" i="17"/>
  <c r="L476" i="17" s="1"/>
  <c r="O476" i="17"/>
  <c r="P476" i="17"/>
  <c r="R476" i="17" s="1"/>
  <c r="N477" i="17"/>
  <c r="L477" i="17" s="1"/>
  <c r="O477" i="17"/>
  <c r="P477" i="17"/>
  <c r="R477" i="17" s="1"/>
  <c r="N478" i="17"/>
  <c r="L478" i="17" s="1"/>
  <c r="O478" i="17"/>
  <c r="P478" i="17"/>
  <c r="R478" i="17" s="1"/>
  <c r="N479" i="17"/>
  <c r="L479" i="17" s="1"/>
  <c r="O479" i="17"/>
  <c r="P479" i="17"/>
  <c r="R479" i="17" s="1"/>
  <c r="N480" i="17"/>
  <c r="L480" i="17" s="1"/>
  <c r="O480" i="17"/>
  <c r="P480" i="17"/>
  <c r="R480" i="17" s="1"/>
  <c r="N481" i="17"/>
  <c r="L481" i="17" s="1"/>
  <c r="O481" i="17"/>
  <c r="P481" i="17"/>
  <c r="R481" i="17" s="1"/>
  <c r="N483" i="17"/>
  <c r="L483" i="17" s="1"/>
  <c r="O483" i="17"/>
  <c r="P483" i="17"/>
  <c r="R483" i="17" s="1"/>
  <c r="N484" i="17"/>
  <c r="L484" i="17" s="1"/>
  <c r="O484" i="17"/>
  <c r="P484" i="17"/>
  <c r="R484" i="17" s="1"/>
  <c r="N485" i="17"/>
  <c r="L485" i="17" s="1"/>
  <c r="O485" i="17"/>
  <c r="P485" i="17"/>
  <c r="R485" i="17" s="1"/>
  <c r="N486" i="17"/>
  <c r="L486" i="17" s="1"/>
  <c r="O486" i="17"/>
  <c r="P486" i="17"/>
  <c r="R486" i="17" s="1"/>
  <c r="N487" i="17"/>
  <c r="L487" i="17" s="1"/>
  <c r="O487" i="17"/>
  <c r="P487" i="17"/>
  <c r="R487" i="17" s="1"/>
  <c r="N488" i="17"/>
  <c r="L488" i="17" s="1"/>
  <c r="O488" i="17"/>
  <c r="P488" i="17"/>
  <c r="R488" i="17" s="1"/>
  <c r="N489" i="17"/>
  <c r="L489" i="17" s="1"/>
  <c r="O489" i="17"/>
  <c r="P489" i="17"/>
  <c r="R489" i="17" s="1"/>
  <c r="N490" i="17"/>
  <c r="L490" i="17" s="1"/>
  <c r="O490" i="17"/>
  <c r="P490" i="17"/>
  <c r="R490" i="17" s="1"/>
  <c r="N491" i="17"/>
  <c r="L491" i="17" s="1"/>
  <c r="O491" i="17"/>
  <c r="P491" i="17"/>
  <c r="R491" i="17" s="1"/>
  <c r="N492" i="17"/>
  <c r="L492" i="17" s="1"/>
  <c r="O492" i="17"/>
  <c r="P492" i="17"/>
  <c r="R492" i="17" s="1"/>
  <c r="N493" i="17"/>
  <c r="L493" i="17" s="1"/>
  <c r="O493" i="17"/>
  <c r="P493" i="17"/>
  <c r="R493" i="17" s="1"/>
  <c r="N494" i="17"/>
  <c r="L494" i="17" s="1"/>
  <c r="O494" i="17"/>
  <c r="P494" i="17"/>
  <c r="R494" i="17" s="1"/>
  <c r="N495" i="17"/>
  <c r="L495" i="17" s="1"/>
  <c r="O495" i="17"/>
  <c r="P495" i="17"/>
  <c r="R495" i="17" s="1"/>
  <c r="N496" i="17"/>
  <c r="L496" i="17" s="1"/>
  <c r="O496" i="17"/>
  <c r="P496" i="17"/>
  <c r="R496" i="17" s="1"/>
  <c r="N497" i="17"/>
  <c r="L497" i="17" s="1"/>
  <c r="O497" i="17"/>
  <c r="P497" i="17"/>
  <c r="R497" i="17" s="1"/>
  <c r="N498" i="17"/>
  <c r="L498" i="17" s="1"/>
  <c r="O498" i="17"/>
  <c r="P498" i="17"/>
  <c r="R498" i="17" s="1"/>
  <c r="N499" i="17"/>
  <c r="L499" i="17" s="1"/>
  <c r="O499" i="17"/>
  <c r="P499" i="17"/>
  <c r="R499" i="17" s="1"/>
  <c r="N500" i="17"/>
  <c r="L500" i="17" s="1"/>
  <c r="O500" i="17"/>
  <c r="P500" i="17"/>
  <c r="R500" i="17" s="1"/>
  <c r="N501" i="17"/>
  <c r="L501" i="17" s="1"/>
  <c r="O501" i="17"/>
  <c r="P501" i="17"/>
  <c r="R501" i="17" s="1"/>
  <c r="N502" i="17"/>
  <c r="L502" i="17" s="1"/>
  <c r="O502" i="17"/>
  <c r="P502" i="17"/>
  <c r="R502" i="17" s="1"/>
  <c r="N503" i="17"/>
  <c r="L503" i="17" s="1"/>
  <c r="O503" i="17"/>
  <c r="P503" i="17"/>
  <c r="R503" i="17" s="1"/>
  <c r="N504" i="17"/>
  <c r="L504" i="17" s="1"/>
  <c r="O504" i="17"/>
  <c r="P504" i="17"/>
  <c r="R504" i="17" s="1"/>
  <c r="N507" i="17"/>
  <c r="L507" i="17" s="1"/>
  <c r="O507" i="17"/>
  <c r="P507" i="17"/>
  <c r="R507" i="17" s="1"/>
  <c r="N508" i="17"/>
  <c r="L508" i="17" s="1"/>
  <c r="O508" i="17"/>
  <c r="P508" i="17"/>
  <c r="R508" i="17" s="1"/>
  <c r="N509" i="17"/>
  <c r="L509" i="17" s="1"/>
  <c r="O509" i="17"/>
  <c r="P509" i="17"/>
  <c r="R509" i="17" s="1"/>
  <c r="N510" i="17"/>
  <c r="L510" i="17" s="1"/>
  <c r="O510" i="17"/>
  <c r="P510" i="17"/>
  <c r="R510" i="17" s="1"/>
  <c r="N511" i="17"/>
  <c r="L511" i="17" s="1"/>
  <c r="O511" i="17"/>
  <c r="P511" i="17"/>
  <c r="R511" i="17" s="1"/>
  <c r="N512" i="17"/>
  <c r="L512" i="17" s="1"/>
  <c r="O512" i="17"/>
  <c r="P512" i="17"/>
  <c r="R512" i="17" s="1"/>
  <c r="N513" i="17"/>
  <c r="L513" i="17" s="1"/>
  <c r="O513" i="17"/>
  <c r="P513" i="17"/>
  <c r="R513" i="17" s="1"/>
  <c r="N514" i="17"/>
  <c r="L514" i="17" s="1"/>
  <c r="O514" i="17"/>
  <c r="P514" i="17"/>
  <c r="R514" i="17" s="1"/>
  <c r="N515" i="17"/>
  <c r="L515" i="17" s="1"/>
  <c r="O515" i="17"/>
  <c r="P515" i="17"/>
  <c r="R515" i="17" s="1"/>
  <c r="N516" i="17"/>
  <c r="L516" i="17" s="1"/>
  <c r="O516" i="17"/>
  <c r="P516" i="17"/>
  <c r="R516" i="17" s="1"/>
  <c r="N517" i="17"/>
  <c r="L517" i="17" s="1"/>
  <c r="O517" i="17"/>
  <c r="P517" i="17"/>
  <c r="R517" i="17" s="1"/>
  <c r="N518" i="17"/>
  <c r="L518" i="17" s="1"/>
  <c r="O518" i="17"/>
  <c r="P518" i="17"/>
  <c r="R518" i="17" s="1"/>
  <c r="N519" i="17"/>
  <c r="L519" i="17" s="1"/>
  <c r="O519" i="17"/>
  <c r="P519" i="17"/>
  <c r="R519" i="17" s="1"/>
  <c r="N520" i="17"/>
  <c r="L520" i="17" s="1"/>
  <c r="O520" i="17"/>
  <c r="P520" i="17"/>
  <c r="R520" i="17" s="1"/>
  <c r="N522" i="17"/>
  <c r="L522" i="17" s="1"/>
  <c r="O522" i="17"/>
  <c r="P522" i="17"/>
  <c r="R522" i="17" s="1"/>
  <c r="N523" i="17"/>
  <c r="L523" i="17" s="1"/>
  <c r="O523" i="17"/>
  <c r="P523" i="17"/>
  <c r="R523" i="17" s="1"/>
  <c r="N524" i="17"/>
  <c r="L524" i="17" s="1"/>
  <c r="O524" i="17"/>
  <c r="P524" i="17"/>
  <c r="R524" i="17" s="1"/>
  <c r="N525" i="17"/>
  <c r="L525" i="17" s="1"/>
  <c r="O525" i="17"/>
  <c r="P525" i="17"/>
  <c r="R525" i="17" s="1"/>
  <c r="N526" i="17"/>
  <c r="L526" i="17" s="1"/>
  <c r="O526" i="17"/>
  <c r="P526" i="17"/>
  <c r="R526" i="17" s="1"/>
  <c r="N527" i="17"/>
  <c r="L527" i="17" s="1"/>
  <c r="O527" i="17"/>
  <c r="P527" i="17"/>
  <c r="R527" i="17" s="1"/>
  <c r="N528" i="17"/>
  <c r="L528" i="17" s="1"/>
  <c r="O528" i="17"/>
  <c r="P528" i="17"/>
  <c r="R528" i="17" s="1"/>
  <c r="N529" i="17"/>
  <c r="L529" i="17" s="1"/>
  <c r="O529" i="17"/>
  <c r="P529" i="17"/>
  <c r="R529" i="17" s="1"/>
  <c r="N530" i="17"/>
  <c r="L530" i="17" s="1"/>
  <c r="O530" i="17"/>
  <c r="P530" i="17"/>
  <c r="R530" i="17" s="1"/>
  <c r="N531" i="17"/>
  <c r="L531" i="17" s="1"/>
  <c r="O531" i="17"/>
  <c r="P531" i="17"/>
  <c r="R531" i="17" s="1"/>
  <c r="N532" i="17"/>
  <c r="L532" i="17" s="1"/>
  <c r="O532" i="17"/>
  <c r="P532" i="17"/>
  <c r="R532" i="17" s="1"/>
  <c r="N533" i="17"/>
  <c r="L533" i="17" s="1"/>
  <c r="O533" i="17"/>
  <c r="P533" i="17"/>
  <c r="R533" i="17" s="1"/>
  <c r="N534" i="17"/>
  <c r="L534" i="17" s="1"/>
  <c r="O534" i="17"/>
  <c r="P534" i="17"/>
  <c r="R534" i="17" s="1"/>
  <c r="N535" i="17"/>
  <c r="L535" i="17" s="1"/>
  <c r="O535" i="17"/>
  <c r="P535" i="17"/>
  <c r="R535" i="17" s="1"/>
  <c r="N536" i="17"/>
  <c r="L536" i="17" s="1"/>
  <c r="O536" i="17"/>
  <c r="P536" i="17"/>
  <c r="R536" i="17" s="1"/>
  <c r="N537" i="17"/>
  <c r="L537" i="17" s="1"/>
  <c r="O537" i="17"/>
  <c r="P537" i="17"/>
  <c r="R537" i="17" s="1"/>
  <c r="N539" i="17"/>
  <c r="L539" i="17" s="1"/>
  <c r="O539" i="17"/>
  <c r="P539" i="17"/>
  <c r="R539" i="17" s="1"/>
  <c r="N540" i="17"/>
  <c r="L540" i="17" s="1"/>
  <c r="O540" i="17"/>
  <c r="P540" i="17"/>
  <c r="R540" i="17" s="1"/>
  <c r="N541" i="17"/>
  <c r="L541" i="17" s="1"/>
  <c r="O541" i="17"/>
  <c r="P541" i="17"/>
  <c r="R541" i="17" s="1"/>
  <c r="N542" i="17"/>
  <c r="L542" i="17" s="1"/>
  <c r="O542" i="17"/>
  <c r="P542" i="17"/>
  <c r="R542" i="17" s="1"/>
  <c r="N543" i="17"/>
  <c r="L543" i="17" s="1"/>
  <c r="O543" i="17"/>
  <c r="P543" i="17"/>
  <c r="R543" i="17" s="1"/>
  <c r="N544" i="17"/>
  <c r="L544" i="17" s="1"/>
  <c r="O544" i="17"/>
  <c r="P544" i="17"/>
  <c r="R544" i="17" s="1"/>
  <c r="N545" i="17"/>
  <c r="L545" i="17" s="1"/>
  <c r="O545" i="17"/>
  <c r="P545" i="17"/>
  <c r="R545" i="17" s="1"/>
  <c r="N546" i="17"/>
  <c r="L546" i="17" s="1"/>
  <c r="O546" i="17"/>
  <c r="P546" i="17"/>
  <c r="R546" i="17" s="1"/>
  <c r="N547" i="17"/>
  <c r="L547" i="17" s="1"/>
  <c r="O547" i="17"/>
  <c r="P547" i="17"/>
  <c r="R547" i="17" s="1"/>
  <c r="N548" i="17"/>
  <c r="L548" i="17" s="1"/>
  <c r="O548" i="17"/>
  <c r="P548" i="17"/>
  <c r="R548" i="17" s="1"/>
  <c r="N549" i="17"/>
  <c r="L549" i="17" s="1"/>
  <c r="O549" i="17"/>
  <c r="P549" i="17"/>
  <c r="R549" i="17" s="1"/>
  <c r="N550" i="17"/>
  <c r="L550" i="17" s="1"/>
  <c r="O550" i="17"/>
  <c r="P550" i="17"/>
  <c r="R550" i="17" s="1"/>
  <c r="N551" i="17"/>
  <c r="L551" i="17" s="1"/>
  <c r="O551" i="17"/>
  <c r="P551" i="17"/>
  <c r="R551" i="17" s="1"/>
  <c r="N552" i="17"/>
  <c r="L552" i="17" s="1"/>
  <c r="O552" i="17"/>
  <c r="P552" i="17"/>
  <c r="R552" i="17" s="1"/>
  <c r="N553" i="17"/>
  <c r="L553" i="17" s="1"/>
  <c r="O553" i="17"/>
  <c r="P553" i="17"/>
  <c r="R553" i="17" s="1"/>
  <c r="N554" i="17"/>
  <c r="L554" i="17" s="1"/>
  <c r="O554" i="17"/>
  <c r="P554" i="17"/>
  <c r="R554" i="17" s="1"/>
  <c r="N555" i="17"/>
  <c r="L555" i="17" s="1"/>
  <c r="O555" i="17"/>
  <c r="P555" i="17"/>
  <c r="R555" i="17" s="1"/>
  <c r="N556" i="17"/>
  <c r="L556" i="17" s="1"/>
  <c r="O556" i="17"/>
  <c r="P556" i="17"/>
  <c r="R556" i="17" s="1"/>
  <c r="N557" i="17"/>
  <c r="L557" i="17" s="1"/>
  <c r="O557" i="17"/>
  <c r="P557" i="17"/>
  <c r="R557" i="17" s="1"/>
  <c r="N558" i="17"/>
  <c r="L558" i="17" s="1"/>
  <c r="O558" i="17"/>
  <c r="P558" i="17"/>
  <c r="R558" i="17" s="1"/>
  <c r="N560" i="17"/>
  <c r="L560" i="17" s="1"/>
  <c r="O560" i="17"/>
  <c r="P560" i="17"/>
  <c r="R560" i="17" s="1"/>
  <c r="N561" i="17"/>
  <c r="L561" i="17" s="1"/>
  <c r="O561" i="17"/>
  <c r="P561" i="17"/>
  <c r="R561" i="17" s="1"/>
  <c r="N562" i="17"/>
  <c r="L562" i="17" s="1"/>
  <c r="O562" i="17"/>
  <c r="P562" i="17"/>
  <c r="R562" i="17" s="1"/>
  <c r="N563" i="17"/>
  <c r="L563" i="17" s="1"/>
  <c r="O563" i="17"/>
  <c r="P563" i="17"/>
  <c r="R563" i="17" s="1"/>
  <c r="N564" i="17"/>
  <c r="L564" i="17" s="1"/>
  <c r="O564" i="17"/>
  <c r="P564" i="17"/>
  <c r="R564" i="17" s="1"/>
  <c r="N565" i="17"/>
  <c r="L565" i="17" s="1"/>
  <c r="O565" i="17"/>
  <c r="P565" i="17"/>
  <c r="R565" i="17" s="1"/>
  <c r="N566" i="17"/>
  <c r="L566" i="17" s="1"/>
  <c r="O566" i="17"/>
  <c r="P566" i="17"/>
  <c r="R566" i="17" s="1"/>
  <c r="N567" i="17"/>
  <c r="L567" i="17" s="1"/>
  <c r="O567" i="17"/>
  <c r="P567" i="17"/>
  <c r="R567" i="17" s="1"/>
  <c r="N568" i="17"/>
  <c r="L568" i="17" s="1"/>
  <c r="O568" i="17"/>
  <c r="P568" i="17"/>
  <c r="R568" i="17" s="1"/>
  <c r="N569" i="17"/>
  <c r="L569" i="17" s="1"/>
  <c r="O569" i="17"/>
  <c r="P569" i="17"/>
  <c r="R569" i="17" s="1"/>
  <c r="N570" i="17"/>
  <c r="L570" i="17" s="1"/>
  <c r="O570" i="17"/>
  <c r="P570" i="17"/>
  <c r="R570" i="17" s="1"/>
  <c r="N571" i="17"/>
  <c r="L571" i="17" s="1"/>
  <c r="O571" i="17"/>
  <c r="P571" i="17"/>
  <c r="R571" i="17" s="1"/>
  <c r="N572" i="17"/>
  <c r="L572" i="17" s="1"/>
  <c r="O572" i="17"/>
  <c r="P572" i="17"/>
  <c r="R572" i="17" s="1"/>
  <c r="N573" i="17"/>
  <c r="L573" i="17" s="1"/>
  <c r="O573" i="17"/>
  <c r="P573" i="17"/>
  <c r="R573" i="17" s="1"/>
  <c r="N574" i="17"/>
  <c r="L574" i="17" s="1"/>
  <c r="O574" i="17"/>
  <c r="P574" i="17"/>
  <c r="R574" i="17" s="1"/>
  <c r="N575" i="17"/>
  <c r="L575" i="17" s="1"/>
  <c r="O575" i="17"/>
  <c r="P575" i="17"/>
  <c r="R575" i="17" s="1"/>
  <c r="N576" i="17"/>
  <c r="L576" i="17" s="1"/>
  <c r="O576" i="17"/>
  <c r="P576" i="17"/>
  <c r="R576" i="17" s="1"/>
  <c r="N577" i="17"/>
  <c r="L577" i="17" s="1"/>
  <c r="O577" i="17"/>
  <c r="P577" i="17"/>
  <c r="R577" i="17" s="1"/>
  <c r="N578" i="17"/>
  <c r="L578" i="17" s="1"/>
  <c r="O578" i="17"/>
  <c r="P578" i="17"/>
  <c r="R578" i="17" s="1"/>
  <c r="N579" i="17"/>
  <c r="L579" i="17" s="1"/>
  <c r="O579" i="17"/>
  <c r="P579" i="17"/>
  <c r="R579" i="17" s="1"/>
  <c r="N580" i="17"/>
  <c r="L580" i="17" s="1"/>
  <c r="O580" i="17"/>
  <c r="P580" i="17"/>
  <c r="R580" i="17" s="1"/>
  <c r="N581" i="17"/>
  <c r="L581" i="17" s="1"/>
  <c r="O581" i="17"/>
  <c r="P581" i="17"/>
  <c r="R581" i="17" s="1"/>
  <c r="N582" i="17"/>
  <c r="L582" i="17" s="1"/>
  <c r="O582" i="17"/>
  <c r="P582" i="17"/>
  <c r="R582" i="17" s="1"/>
  <c r="N583" i="17"/>
  <c r="L583" i="17" s="1"/>
  <c r="O583" i="17"/>
  <c r="P583" i="17"/>
  <c r="R583" i="17" s="1"/>
  <c r="N584" i="17"/>
  <c r="L584" i="17" s="1"/>
  <c r="O584" i="17"/>
  <c r="P584" i="17"/>
  <c r="R584" i="17" s="1"/>
  <c r="N585" i="17"/>
  <c r="L585" i="17" s="1"/>
  <c r="O585" i="17"/>
  <c r="P585" i="17"/>
  <c r="R585" i="17" s="1"/>
  <c r="N586" i="17"/>
  <c r="L586" i="17" s="1"/>
  <c r="O586" i="17"/>
  <c r="P586" i="17"/>
  <c r="R586" i="17" s="1"/>
  <c r="N587" i="17"/>
  <c r="L587" i="17" s="1"/>
  <c r="O587" i="17"/>
  <c r="P587" i="17"/>
  <c r="R587" i="17" s="1"/>
  <c r="N588" i="17"/>
  <c r="L588" i="17" s="1"/>
  <c r="O588" i="17"/>
  <c r="P588" i="17"/>
  <c r="R588" i="17" s="1"/>
  <c r="N589" i="17"/>
  <c r="L589" i="17" s="1"/>
  <c r="O589" i="17"/>
  <c r="P589" i="17"/>
  <c r="R589" i="17" s="1"/>
  <c r="N590" i="17"/>
  <c r="L590" i="17" s="1"/>
  <c r="O590" i="17"/>
  <c r="P590" i="17"/>
  <c r="R590" i="17" s="1"/>
  <c r="N591" i="17"/>
  <c r="L591" i="17" s="1"/>
  <c r="O591" i="17"/>
  <c r="P591" i="17"/>
  <c r="R591" i="17" s="1"/>
  <c r="N592" i="17"/>
  <c r="L592" i="17" s="1"/>
  <c r="O592" i="17"/>
  <c r="P592" i="17"/>
  <c r="R592" i="17" s="1"/>
  <c r="N593" i="17"/>
  <c r="L593" i="17" s="1"/>
  <c r="O593" i="17"/>
  <c r="P593" i="17"/>
  <c r="R593" i="17" s="1"/>
  <c r="N594" i="17"/>
  <c r="L594" i="17" s="1"/>
  <c r="O594" i="17"/>
  <c r="P594" i="17"/>
  <c r="R594" i="17" s="1"/>
  <c r="N595" i="17"/>
  <c r="L595" i="17" s="1"/>
  <c r="O595" i="17"/>
  <c r="P595" i="17"/>
  <c r="R595" i="17" s="1"/>
  <c r="N596" i="17"/>
  <c r="L596" i="17" s="1"/>
  <c r="O596" i="17"/>
  <c r="P596" i="17"/>
  <c r="R596" i="17" s="1"/>
  <c r="N597" i="17"/>
  <c r="L597" i="17" s="1"/>
  <c r="O597" i="17"/>
  <c r="P597" i="17"/>
  <c r="R597" i="17" s="1"/>
  <c r="N598" i="17"/>
  <c r="L598" i="17" s="1"/>
  <c r="O598" i="17"/>
  <c r="P598" i="17"/>
  <c r="R598" i="17" s="1"/>
  <c r="N599" i="17"/>
  <c r="L599" i="17" s="1"/>
  <c r="O599" i="17"/>
  <c r="P599" i="17"/>
  <c r="R599" i="17" s="1"/>
  <c r="N600" i="17"/>
  <c r="L600" i="17" s="1"/>
  <c r="O600" i="17"/>
  <c r="P600" i="17"/>
  <c r="R600" i="17" s="1"/>
  <c r="N601" i="17"/>
  <c r="L601" i="17" s="1"/>
  <c r="O601" i="17"/>
  <c r="P601" i="17"/>
  <c r="R601" i="17" s="1"/>
  <c r="N602" i="17"/>
  <c r="L602" i="17" s="1"/>
  <c r="O602" i="17"/>
  <c r="P602" i="17"/>
  <c r="R602" i="17" s="1"/>
  <c r="N603" i="17"/>
  <c r="L603" i="17" s="1"/>
  <c r="O603" i="17"/>
  <c r="P603" i="17"/>
  <c r="R603" i="17" s="1"/>
  <c r="N604" i="17"/>
  <c r="L604" i="17" s="1"/>
  <c r="O604" i="17"/>
  <c r="P604" i="17"/>
  <c r="R604" i="17" s="1"/>
  <c r="N605" i="17"/>
  <c r="L605" i="17" s="1"/>
  <c r="O605" i="17"/>
  <c r="P605" i="17"/>
  <c r="R605" i="17" s="1"/>
  <c r="N606" i="17"/>
  <c r="L606" i="17" s="1"/>
  <c r="O606" i="17"/>
  <c r="P606" i="17"/>
  <c r="R606" i="17" s="1"/>
  <c r="N607" i="17"/>
  <c r="L607" i="17" s="1"/>
  <c r="O607" i="17"/>
  <c r="P607" i="17"/>
  <c r="R607" i="17" s="1"/>
  <c r="N609" i="17"/>
  <c r="L609" i="17" s="1"/>
  <c r="O609" i="17"/>
  <c r="P609" i="17"/>
  <c r="R609" i="17" s="1"/>
  <c r="N610" i="17"/>
  <c r="L610" i="17" s="1"/>
  <c r="O610" i="17"/>
  <c r="P610" i="17"/>
  <c r="R610" i="17" s="1"/>
  <c r="N611" i="17"/>
  <c r="L611" i="17" s="1"/>
  <c r="O611" i="17"/>
  <c r="P611" i="17"/>
  <c r="R611" i="17" s="1"/>
  <c r="N612" i="17"/>
  <c r="L612" i="17" s="1"/>
  <c r="O612" i="17"/>
  <c r="P612" i="17"/>
  <c r="R612" i="17" s="1"/>
  <c r="N613" i="17"/>
  <c r="L613" i="17" s="1"/>
  <c r="O613" i="17"/>
  <c r="P613" i="17"/>
  <c r="R613" i="17" s="1"/>
  <c r="N614" i="17"/>
  <c r="L614" i="17" s="1"/>
  <c r="O614" i="17"/>
  <c r="P614" i="17"/>
  <c r="R614" i="17" s="1"/>
  <c r="N615" i="17"/>
  <c r="L615" i="17" s="1"/>
  <c r="O615" i="17"/>
  <c r="P615" i="17"/>
  <c r="R615" i="17" s="1"/>
  <c r="N617" i="17"/>
  <c r="L617" i="17" s="1"/>
  <c r="O617" i="17"/>
  <c r="P617" i="17"/>
  <c r="R617" i="17" s="1"/>
  <c r="N618" i="17"/>
  <c r="L618" i="17" s="1"/>
  <c r="O618" i="17"/>
  <c r="P618" i="17"/>
  <c r="R618" i="17" s="1"/>
  <c r="N619" i="17"/>
  <c r="L619" i="17" s="1"/>
  <c r="O619" i="17"/>
  <c r="P619" i="17"/>
  <c r="R619" i="17" s="1"/>
  <c r="N620" i="17"/>
  <c r="L620" i="17" s="1"/>
  <c r="O620" i="17"/>
  <c r="P620" i="17"/>
  <c r="R620" i="17" s="1"/>
  <c r="N621" i="17"/>
  <c r="L621" i="17" s="1"/>
  <c r="O621" i="17"/>
  <c r="P621" i="17"/>
  <c r="R621" i="17" s="1"/>
  <c r="N622" i="17"/>
  <c r="L622" i="17" s="1"/>
  <c r="O622" i="17"/>
  <c r="P622" i="17"/>
  <c r="R622" i="17" s="1"/>
  <c r="N623" i="17"/>
  <c r="L623" i="17" s="1"/>
  <c r="O623" i="17"/>
  <c r="P623" i="17"/>
  <c r="R623" i="17" s="1"/>
  <c r="N624" i="17"/>
  <c r="L624" i="17" s="1"/>
  <c r="O624" i="17"/>
  <c r="P624" i="17"/>
  <c r="R624" i="17" s="1"/>
  <c r="N625" i="17"/>
  <c r="L625" i="17" s="1"/>
  <c r="O625" i="17"/>
  <c r="P625" i="17"/>
  <c r="R625" i="17" s="1"/>
  <c r="N626" i="17"/>
  <c r="L626" i="17" s="1"/>
  <c r="O626" i="17"/>
  <c r="P626" i="17"/>
  <c r="R626" i="17" s="1"/>
  <c r="N627" i="17"/>
  <c r="L627" i="17" s="1"/>
  <c r="O627" i="17"/>
  <c r="P627" i="17"/>
  <c r="R627" i="17" s="1"/>
  <c r="N628" i="17"/>
  <c r="L628" i="17" s="1"/>
  <c r="O628" i="17"/>
  <c r="P628" i="17"/>
  <c r="R628" i="17" s="1"/>
  <c r="N629" i="17"/>
  <c r="L629" i="17" s="1"/>
  <c r="O629" i="17"/>
  <c r="P629" i="17"/>
  <c r="R629" i="17" s="1"/>
  <c r="N630" i="17"/>
  <c r="L630" i="17" s="1"/>
  <c r="O630" i="17"/>
  <c r="P630" i="17"/>
  <c r="R630" i="17" s="1"/>
  <c r="N631" i="17"/>
  <c r="L631" i="17" s="1"/>
  <c r="O631" i="17"/>
  <c r="P631" i="17"/>
  <c r="R631" i="17" s="1"/>
  <c r="N634" i="17"/>
  <c r="L634" i="17" s="1"/>
  <c r="O634" i="17"/>
  <c r="P634" i="17"/>
  <c r="R634" i="17" s="1"/>
  <c r="N635" i="17"/>
  <c r="L635" i="17" s="1"/>
  <c r="O635" i="17"/>
  <c r="P635" i="17"/>
  <c r="R635" i="17" s="1"/>
  <c r="N636" i="17"/>
  <c r="L636" i="17" s="1"/>
  <c r="O636" i="17"/>
  <c r="P636" i="17"/>
  <c r="R636" i="17" s="1"/>
  <c r="N637" i="17"/>
  <c r="L637" i="17" s="1"/>
  <c r="O637" i="17"/>
  <c r="P637" i="17"/>
  <c r="R637" i="17" s="1"/>
  <c r="N638" i="17"/>
  <c r="L638" i="17" s="1"/>
  <c r="O638" i="17"/>
  <c r="P638" i="17"/>
  <c r="R638" i="17" s="1"/>
  <c r="N639" i="17"/>
  <c r="L639" i="17" s="1"/>
  <c r="O639" i="17"/>
  <c r="P639" i="17"/>
  <c r="R639" i="17" s="1"/>
  <c r="N640" i="17"/>
  <c r="L640" i="17" s="1"/>
  <c r="O640" i="17"/>
  <c r="P640" i="17"/>
  <c r="R640" i="17" s="1"/>
  <c r="N641" i="17"/>
  <c r="L641" i="17" s="1"/>
  <c r="O641" i="17"/>
  <c r="P641" i="17"/>
  <c r="R641" i="17" s="1"/>
  <c r="N642" i="17"/>
  <c r="L642" i="17" s="1"/>
  <c r="O642" i="17"/>
  <c r="P642" i="17"/>
  <c r="R642" i="17" s="1"/>
  <c r="N643" i="17"/>
  <c r="L643" i="17" s="1"/>
  <c r="O643" i="17"/>
  <c r="P643" i="17"/>
  <c r="R643" i="17" s="1"/>
  <c r="N644" i="17"/>
  <c r="L644" i="17" s="1"/>
  <c r="O644" i="17"/>
  <c r="P644" i="17"/>
  <c r="R644" i="17" s="1"/>
  <c r="N645" i="17"/>
  <c r="L645" i="17" s="1"/>
  <c r="O645" i="17"/>
  <c r="P645" i="17"/>
  <c r="R645" i="17" s="1"/>
  <c r="N646" i="17"/>
  <c r="L646" i="17" s="1"/>
  <c r="O646" i="17"/>
  <c r="P646" i="17"/>
  <c r="R646" i="17" s="1"/>
  <c r="N647" i="17"/>
  <c r="L647" i="17" s="1"/>
  <c r="O647" i="17"/>
  <c r="P647" i="17"/>
  <c r="R647" i="17" s="1"/>
  <c r="N648" i="17"/>
  <c r="L648" i="17" s="1"/>
  <c r="O648" i="17"/>
  <c r="P648" i="17"/>
  <c r="R648" i="17" s="1"/>
  <c r="N649" i="17"/>
  <c r="L649" i="17" s="1"/>
  <c r="O649" i="17"/>
  <c r="P649" i="17"/>
  <c r="R649" i="17" s="1"/>
  <c r="N650" i="17"/>
  <c r="L650" i="17" s="1"/>
  <c r="O650" i="17"/>
  <c r="P650" i="17"/>
  <c r="R650" i="17" s="1"/>
  <c r="N651" i="17"/>
  <c r="L651" i="17" s="1"/>
  <c r="O651" i="17"/>
  <c r="P651" i="17"/>
  <c r="R651" i="17" s="1"/>
  <c r="N652" i="17"/>
  <c r="L652" i="17" s="1"/>
  <c r="O652" i="17"/>
  <c r="P652" i="17"/>
  <c r="R652" i="17" s="1"/>
  <c r="N653" i="17"/>
  <c r="L653" i="17" s="1"/>
  <c r="O653" i="17"/>
  <c r="P653" i="17"/>
  <c r="R653" i="17" s="1"/>
  <c r="N654" i="17"/>
  <c r="L654" i="17" s="1"/>
  <c r="O654" i="17"/>
  <c r="P654" i="17"/>
  <c r="R654" i="17" s="1"/>
  <c r="N655" i="17"/>
  <c r="L655" i="17" s="1"/>
  <c r="O655" i="17"/>
  <c r="P655" i="17"/>
  <c r="R655" i="17" s="1"/>
  <c r="N656" i="17"/>
  <c r="L656" i="17" s="1"/>
  <c r="O656" i="17"/>
  <c r="P656" i="17"/>
  <c r="R656" i="17" s="1"/>
  <c r="N657" i="17"/>
  <c r="L657" i="17" s="1"/>
  <c r="O657" i="17"/>
  <c r="P657" i="17"/>
  <c r="R657" i="17" s="1"/>
  <c r="N658" i="17"/>
  <c r="L658" i="17" s="1"/>
  <c r="O658" i="17"/>
  <c r="P658" i="17"/>
  <c r="R658" i="17" s="1"/>
  <c r="N659" i="17"/>
  <c r="L659" i="17" s="1"/>
  <c r="O659" i="17"/>
  <c r="P659" i="17"/>
  <c r="R659" i="17" s="1"/>
  <c r="N660" i="17"/>
  <c r="L660" i="17" s="1"/>
  <c r="O660" i="17"/>
  <c r="P660" i="17"/>
  <c r="R660" i="17" s="1"/>
  <c r="N661" i="17"/>
  <c r="L661" i="17" s="1"/>
  <c r="O661" i="17"/>
  <c r="P661" i="17"/>
  <c r="R661" i="17" s="1"/>
  <c r="N662" i="17"/>
  <c r="L662" i="17" s="1"/>
  <c r="O662" i="17"/>
  <c r="P662" i="17"/>
  <c r="R662" i="17" s="1"/>
  <c r="N663" i="17"/>
  <c r="L663" i="17" s="1"/>
  <c r="O663" i="17"/>
  <c r="P663" i="17"/>
  <c r="R663" i="17" s="1"/>
  <c r="N664" i="17"/>
  <c r="L664" i="17" s="1"/>
  <c r="O664" i="17"/>
  <c r="P664" i="17"/>
  <c r="R664" i="17" s="1"/>
  <c r="N665" i="17"/>
  <c r="L665" i="17" s="1"/>
  <c r="O665" i="17"/>
  <c r="P665" i="17"/>
  <c r="R665" i="17" s="1"/>
  <c r="N666" i="17"/>
  <c r="L666" i="17" s="1"/>
  <c r="O666" i="17"/>
  <c r="P666" i="17"/>
  <c r="R666" i="17" s="1"/>
  <c r="N667" i="17"/>
  <c r="L667" i="17" s="1"/>
  <c r="O667" i="17"/>
  <c r="P667" i="17"/>
  <c r="R667" i="17" s="1"/>
  <c r="N668" i="17"/>
  <c r="L668" i="17" s="1"/>
  <c r="O668" i="17"/>
  <c r="P668" i="17"/>
  <c r="R668" i="17" s="1"/>
  <c r="N669" i="17"/>
  <c r="L669" i="17" s="1"/>
  <c r="O669" i="17"/>
  <c r="P669" i="17"/>
  <c r="R669" i="17" s="1"/>
  <c r="N670" i="17"/>
  <c r="L670" i="17" s="1"/>
  <c r="O670" i="17"/>
  <c r="P670" i="17"/>
  <c r="R670" i="17" s="1"/>
  <c r="N671" i="17"/>
  <c r="L671" i="17" s="1"/>
  <c r="O671" i="17"/>
  <c r="P671" i="17"/>
  <c r="R671" i="17" s="1"/>
  <c r="N672" i="17"/>
  <c r="L672" i="17" s="1"/>
  <c r="O672" i="17"/>
  <c r="P672" i="17"/>
  <c r="R672" i="17" s="1"/>
  <c r="N673" i="17"/>
  <c r="L673" i="17" s="1"/>
  <c r="O673" i="17"/>
  <c r="P673" i="17"/>
  <c r="R673" i="17" s="1"/>
  <c r="N674" i="17"/>
  <c r="L674" i="17" s="1"/>
  <c r="O674" i="17"/>
  <c r="P674" i="17"/>
  <c r="R674" i="17" s="1"/>
  <c r="N675" i="17"/>
  <c r="L675" i="17" s="1"/>
  <c r="O675" i="17"/>
  <c r="P675" i="17"/>
  <c r="R675" i="17" s="1"/>
  <c r="N676" i="17"/>
  <c r="L676" i="17" s="1"/>
  <c r="O676" i="17"/>
  <c r="P676" i="17"/>
  <c r="R676" i="17" s="1"/>
  <c r="N677" i="17"/>
  <c r="L677" i="17" s="1"/>
  <c r="O677" i="17"/>
  <c r="P677" i="17"/>
  <c r="R677" i="17" s="1"/>
  <c r="N678" i="17"/>
  <c r="L678" i="17" s="1"/>
  <c r="O678" i="17"/>
  <c r="P678" i="17"/>
  <c r="R678" i="17" s="1"/>
  <c r="N679" i="17"/>
  <c r="L679" i="17" s="1"/>
  <c r="O679" i="17"/>
  <c r="P679" i="17"/>
  <c r="R679" i="17" s="1"/>
  <c r="N680" i="17"/>
  <c r="L680" i="17" s="1"/>
  <c r="O680" i="17"/>
  <c r="P680" i="17"/>
  <c r="R680" i="17" s="1"/>
  <c r="N681" i="17"/>
  <c r="L681" i="17" s="1"/>
  <c r="O681" i="17"/>
  <c r="P681" i="17"/>
  <c r="R681" i="17" s="1"/>
  <c r="N682" i="17"/>
  <c r="L682" i="17" s="1"/>
  <c r="O682" i="17"/>
  <c r="P682" i="17"/>
  <c r="R682" i="17" s="1"/>
  <c r="N683" i="17"/>
  <c r="L683" i="17" s="1"/>
  <c r="O683" i="17"/>
  <c r="P683" i="17"/>
  <c r="R683" i="17" s="1"/>
  <c r="N684" i="17"/>
  <c r="L684" i="17" s="1"/>
  <c r="O684" i="17"/>
  <c r="P684" i="17"/>
  <c r="R684" i="17" s="1"/>
  <c r="N685" i="17"/>
  <c r="L685" i="17" s="1"/>
  <c r="O685" i="17"/>
  <c r="P685" i="17"/>
  <c r="R685" i="17" s="1"/>
  <c r="N686" i="17"/>
  <c r="L686" i="17" s="1"/>
  <c r="O686" i="17"/>
  <c r="P686" i="17"/>
  <c r="R686" i="17" s="1"/>
  <c r="N687" i="17"/>
  <c r="L687" i="17" s="1"/>
  <c r="O687" i="17"/>
  <c r="P687" i="17"/>
  <c r="R687" i="17" s="1"/>
  <c r="N688" i="17"/>
  <c r="L688" i="17" s="1"/>
  <c r="O688" i="17"/>
  <c r="P688" i="17"/>
  <c r="R688" i="17" s="1"/>
  <c r="N689" i="17"/>
  <c r="L689" i="17" s="1"/>
  <c r="O689" i="17"/>
  <c r="P689" i="17"/>
  <c r="R689" i="17" s="1"/>
  <c r="N690" i="17"/>
  <c r="L690" i="17" s="1"/>
  <c r="O690" i="17"/>
  <c r="P690" i="17"/>
  <c r="R690" i="17" s="1"/>
  <c r="N691" i="17"/>
  <c r="L691" i="17" s="1"/>
  <c r="O691" i="17"/>
  <c r="P691" i="17"/>
  <c r="R691" i="17" s="1"/>
  <c r="N692" i="17"/>
  <c r="L692" i="17" s="1"/>
  <c r="O692" i="17"/>
  <c r="P692" i="17"/>
  <c r="R692" i="17" s="1"/>
  <c r="N693" i="17"/>
  <c r="L693" i="17" s="1"/>
  <c r="O693" i="17"/>
  <c r="P693" i="17"/>
  <c r="R693" i="17" s="1"/>
  <c r="N694" i="17"/>
  <c r="L694" i="17" s="1"/>
  <c r="O694" i="17"/>
  <c r="P694" i="17"/>
  <c r="R694" i="17" s="1"/>
  <c r="N695" i="17"/>
  <c r="L695" i="17" s="1"/>
  <c r="O695" i="17"/>
  <c r="P695" i="17"/>
  <c r="R695" i="17" s="1"/>
  <c r="N696" i="17"/>
  <c r="L696" i="17" s="1"/>
  <c r="O696" i="17"/>
  <c r="P696" i="17"/>
  <c r="R696" i="17" s="1"/>
  <c r="N697" i="17"/>
  <c r="L697" i="17" s="1"/>
  <c r="O697" i="17"/>
  <c r="P697" i="17"/>
  <c r="R697" i="17" s="1"/>
  <c r="N698" i="17"/>
  <c r="L698" i="17" s="1"/>
  <c r="O698" i="17"/>
  <c r="P698" i="17"/>
  <c r="R698" i="17" s="1"/>
  <c r="N699" i="17"/>
  <c r="L699" i="17" s="1"/>
  <c r="O699" i="17"/>
  <c r="P699" i="17"/>
  <c r="R699" i="17" s="1"/>
  <c r="N700" i="17"/>
  <c r="L700" i="17" s="1"/>
  <c r="O700" i="17"/>
  <c r="P700" i="17"/>
  <c r="R700" i="17" s="1"/>
  <c r="N701" i="17"/>
  <c r="L701" i="17" s="1"/>
  <c r="O701" i="17"/>
  <c r="P701" i="17"/>
  <c r="R701" i="17" s="1"/>
  <c r="N702" i="17"/>
  <c r="L702" i="17" s="1"/>
  <c r="O702" i="17"/>
  <c r="P702" i="17"/>
  <c r="R702" i="17" s="1"/>
  <c r="N703" i="17"/>
  <c r="L703" i="17" s="1"/>
  <c r="O703" i="17"/>
  <c r="P703" i="17"/>
  <c r="R703" i="17" s="1"/>
  <c r="N704" i="17"/>
  <c r="L704" i="17" s="1"/>
  <c r="O704" i="17"/>
  <c r="P704" i="17"/>
  <c r="R704" i="17" s="1"/>
  <c r="N705" i="17"/>
  <c r="L705" i="17" s="1"/>
  <c r="O705" i="17"/>
  <c r="P705" i="17"/>
  <c r="R705" i="17" s="1"/>
  <c r="N706" i="17"/>
  <c r="L706" i="17" s="1"/>
  <c r="O706" i="17"/>
  <c r="P706" i="17"/>
  <c r="R706" i="17" s="1"/>
  <c r="N707" i="17"/>
  <c r="L707" i="17" s="1"/>
  <c r="O707" i="17"/>
  <c r="P707" i="17"/>
  <c r="R707" i="17" s="1"/>
  <c r="N708" i="17"/>
  <c r="L708" i="17" s="1"/>
  <c r="O708" i="17"/>
  <c r="P708" i="17"/>
  <c r="R708" i="17" s="1"/>
  <c r="N709" i="17"/>
  <c r="L709" i="17" s="1"/>
  <c r="O709" i="17"/>
  <c r="P709" i="17"/>
  <c r="R709" i="17" s="1"/>
  <c r="N710" i="17"/>
  <c r="L710" i="17" s="1"/>
  <c r="O710" i="17"/>
  <c r="P710" i="17"/>
  <c r="R710" i="17" s="1"/>
  <c r="N711" i="17"/>
  <c r="L711" i="17" s="1"/>
  <c r="O711" i="17"/>
  <c r="P711" i="17"/>
  <c r="R711" i="17" s="1"/>
  <c r="N712" i="17"/>
  <c r="L712" i="17" s="1"/>
  <c r="O712" i="17"/>
  <c r="P712" i="17"/>
  <c r="R712" i="17" s="1"/>
  <c r="N713" i="17"/>
  <c r="L713" i="17" s="1"/>
  <c r="O713" i="17"/>
  <c r="P713" i="17"/>
  <c r="R713" i="17" s="1"/>
  <c r="N714" i="17"/>
  <c r="L714" i="17" s="1"/>
  <c r="O714" i="17"/>
  <c r="P714" i="17"/>
  <c r="R714" i="17" s="1"/>
  <c r="N715" i="17"/>
  <c r="L715" i="17" s="1"/>
  <c r="O715" i="17"/>
  <c r="P715" i="17"/>
  <c r="R715" i="17" s="1"/>
  <c r="N716" i="17"/>
  <c r="L716" i="17" s="1"/>
  <c r="O716" i="17"/>
  <c r="P716" i="17"/>
  <c r="R716" i="17" s="1"/>
  <c r="N717" i="17"/>
  <c r="L717" i="17" s="1"/>
  <c r="O717" i="17"/>
  <c r="P717" i="17"/>
  <c r="R717" i="17" s="1"/>
  <c r="N719" i="17"/>
  <c r="L719" i="17" s="1"/>
  <c r="O719" i="17"/>
  <c r="P719" i="17"/>
  <c r="R719" i="17" s="1"/>
  <c r="N720" i="17"/>
  <c r="L720" i="17" s="1"/>
  <c r="O720" i="17"/>
  <c r="P720" i="17"/>
  <c r="R720" i="17" s="1"/>
  <c r="N721" i="17"/>
  <c r="L721" i="17" s="1"/>
  <c r="O721" i="17"/>
  <c r="P721" i="17"/>
  <c r="R721" i="17" s="1"/>
  <c r="N722" i="17"/>
  <c r="L722" i="17" s="1"/>
  <c r="O722" i="17"/>
  <c r="P722" i="17"/>
  <c r="R722" i="17" s="1"/>
  <c r="N723" i="17"/>
  <c r="L723" i="17" s="1"/>
  <c r="O723" i="17"/>
  <c r="P723" i="17"/>
  <c r="R723" i="17" s="1"/>
  <c r="N724" i="17"/>
  <c r="L724" i="17" s="1"/>
  <c r="O724" i="17"/>
  <c r="P724" i="17"/>
  <c r="R724" i="17" s="1"/>
  <c r="N725" i="17"/>
  <c r="L725" i="17" s="1"/>
  <c r="O725" i="17"/>
  <c r="P725" i="17"/>
  <c r="R725" i="17" s="1"/>
  <c r="N726" i="17"/>
  <c r="L726" i="17" s="1"/>
  <c r="O726" i="17"/>
  <c r="P726" i="17"/>
  <c r="R726" i="17" s="1"/>
  <c r="N727" i="17"/>
  <c r="L727" i="17" s="1"/>
  <c r="O727" i="17"/>
  <c r="P727" i="17"/>
  <c r="R727" i="17" s="1"/>
  <c r="N728" i="17"/>
  <c r="L728" i="17" s="1"/>
  <c r="O728" i="17"/>
  <c r="P728" i="17"/>
  <c r="R728" i="17" s="1"/>
  <c r="N729" i="17"/>
  <c r="L729" i="17" s="1"/>
  <c r="O729" i="17"/>
  <c r="P729" i="17"/>
  <c r="R729" i="17" s="1"/>
  <c r="N730" i="17"/>
  <c r="L730" i="17" s="1"/>
  <c r="O730" i="17"/>
  <c r="P730" i="17"/>
  <c r="R730" i="17" s="1"/>
  <c r="N731" i="17"/>
  <c r="L731" i="17" s="1"/>
  <c r="O731" i="17"/>
  <c r="P731" i="17"/>
  <c r="R731" i="17" s="1"/>
  <c r="N732" i="17"/>
  <c r="L732" i="17" s="1"/>
  <c r="O732" i="17"/>
  <c r="P732" i="17"/>
  <c r="R732" i="17" s="1"/>
  <c r="N733" i="17"/>
  <c r="L733" i="17" s="1"/>
  <c r="O733" i="17"/>
  <c r="P733" i="17"/>
  <c r="R733" i="17" s="1"/>
  <c r="N734" i="17"/>
  <c r="L734" i="17" s="1"/>
  <c r="O734" i="17"/>
  <c r="P734" i="17"/>
  <c r="R734" i="17" s="1"/>
  <c r="N735" i="17"/>
  <c r="L735" i="17" s="1"/>
  <c r="O735" i="17"/>
  <c r="P735" i="17"/>
  <c r="R735" i="17" s="1"/>
  <c r="N736" i="17"/>
  <c r="L736" i="17" s="1"/>
  <c r="O736" i="17"/>
  <c r="P736" i="17"/>
  <c r="R736" i="17" s="1"/>
  <c r="N737" i="17"/>
  <c r="L737" i="17" s="1"/>
  <c r="O737" i="17"/>
  <c r="P737" i="17"/>
  <c r="R737" i="17" s="1"/>
  <c r="N738" i="17"/>
  <c r="L738" i="17" s="1"/>
  <c r="O738" i="17"/>
  <c r="P738" i="17"/>
  <c r="R738" i="17" s="1"/>
  <c r="N739" i="17"/>
  <c r="L739" i="17" s="1"/>
  <c r="O739" i="17"/>
  <c r="P739" i="17"/>
  <c r="R739" i="17" s="1"/>
  <c r="N740" i="17"/>
  <c r="L740" i="17" s="1"/>
  <c r="O740" i="17"/>
  <c r="P740" i="17"/>
  <c r="R740" i="17" s="1"/>
  <c r="N742" i="17"/>
  <c r="L742" i="17" s="1"/>
  <c r="O742" i="17"/>
  <c r="P742" i="17"/>
  <c r="R742" i="17" s="1"/>
  <c r="N743" i="17"/>
  <c r="L743" i="17" s="1"/>
  <c r="O743" i="17"/>
  <c r="P743" i="17"/>
  <c r="R743" i="17" s="1"/>
  <c r="N744" i="17"/>
  <c r="L744" i="17" s="1"/>
  <c r="O744" i="17"/>
  <c r="P744" i="17"/>
  <c r="R744" i="17" s="1"/>
  <c r="N745" i="17"/>
  <c r="L745" i="17" s="1"/>
  <c r="O745" i="17"/>
  <c r="P745" i="17"/>
  <c r="R745" i="17" s="1"/>
  <c r="N746" i="17"/>
  <c r="L746" i="17" s="1"/>
  <c r="O746" i="17"/>
  <c r="P746" i="17"/>
  <c r="R746" i="17" s="1"/>
  <c r="N747" i="17"/>
  <c r="L747" i="17" s="1"/>
  <c r="O747" i="17"/>
  <c r="P747" i="17"/>
  <c r="R747" i="17" s="1"/>
  <c r="N748" i="17"/>
  <c r="L748" i="17" s="1"/>
  <c r="O748" i="17"/>
  <c r="P748" i="17"/>
  <c r="R748" i="17" s="1"/>
  <c r="N749" i="17"/>
  <c r="L749" i="17" s="1"/>
  <c r="O749" i="17"/>
  <c r="P749" i="17"/>
  <c r="R749" i="17" s="1"/>
  <c r="N750" i="17"/>
  <c r="L750" i="17" s="1"/>
  <c r="O750" i="17"/>
  <c r="P750" i="17"/>
  <c r="R750" i="17" s="1"/>
  <c r="N751" i="17"/>
  <c r="L751" i="17" s="1"/>
  <c r="O751" i="17"/>
  <c r="P751" i="17"/>
  <c r="R751" i="17" s="1"/>
  <c r="N752" i="17"/>
  <c r="L752" i="17" s="1"/>
  <c r="O752" i="17"/>
  <c r="P752" i="17"/>
  <c r="R752" i="17" s="1"/>
  <c r="N753" i="17"/>
  <c r="L753" i="17" s="1"/>
  <c r="O753" i="17"/>
  <c r="P753" i="17"/>
  <c r="R753" i="17" s="1"/>
  <c r="N754" i="17"/>
  <c r="L754" i="17" s="1"/>
  <c r="O754" i="17"/>
  <c r="P754" i="17"/>
  <c r="R754" i="17" s="1"/>
  <c r="N755" i="17"/>
  <c r="L755" i="17" s="1"/>
  <c r="O755" i="17"/>
  <c r="P755" i="17"/>
  <c r="R755" i="17" s="1"/>
  <c r="N757" i="17"/>
  <c r="L757" i="17" s="1"/>
  <c r="O757" i="17"/>
  <c r="P757" i="17"/>
  <c r="R757" i="17" s="1"/>
  <c r="N758" i="17"/>
  <c r="L758" i="17" s="1"/>
  <c r="O758" i="17"/>
  <c r="P758" i="17"/>
  <c r="R758" i="17" s="1"/>
  <c r="N759" i="17"/>
  <c r="L759" i="17" s="1"/>
  <c r="O759" i="17"/>
  <c r="P759" i="17"/>
  <c r="R759" i="17" s="1"/>
  <c r="N760" i="17"/>
  <c r="L760" i="17" s="1"/>
  <c r="O760" i="17"/>
  <c r="P760" i="17"/>
  <c r="R760" i="17" s="1"/>
  <c r="N761" i="17"/>
  <c r="L761" i="17" s="1"/>
  <c r="O761" i="17"/>
  <c r="P761" i="17"/>
  <c r="R761" i="17" s="1"/>
  <c r="N762" i="17"/>
  <c r="L762" i="17" s="1"/>
  <c r="O762" i="17"/>
  <c r="P762" i="17"/>
  <c r="R762" i="17" s="1"/>
  <c r="N763" i="17"/>
  <c r="L763" i="17" s="1"/>
  <c r="O763" i="17"/>
  <c r="P763" i="17"/>
  <c r="R763" i="17" s="1"/>
  <c r="N764" i="17"/>
  <c r="L764" i="17" s="1"/>
  <c r="O764" i="17"/>
  <c r="P764" i="17"/>
  <c r="R764" i="17" s="1"/>
  <c r="N765" i="17"/>
  <c r="L765" i="17" s="1"/>
  <c r="O765" i="17"/>
  <c r="P765" i="17"/>
  <c r="R765" i="17" s="1"/>
  <c r="N766" i="17"/>
  <c r="L766" i="17" s="1"/>
  <c r="O766" i="17"/>
  <c r="P766" i="17"/>
  <c r="R766" i="17" s="1"/>
  <c r="N767" i="17"/>
  <c r="L767" i="17" s="1"/>
  <c r="O767" i="17"/>
  <c r="P767" i="17"/>
  <c r="R767" i="17" s="1"/>
  <c r="N768" i="17"/>
  <c r="L768" i="17" s="1"/>
  <c r="O768" i="17"/>
  <c r="P768" i="17"/>
  <c r="R768" i="17" s="1"/>
  <c r="N771" i="17"/>
  <c r="L771" i="17" s="1"/>
  <c r="O771" i="17"/>
  <c r="P771" i="17"/>
  <c r="R771" i="17" s="1"/>
  <c r="N772" i="17"/>
  <c r="L772" i="17" s="1"/>
  <c r="O772" i="17"/>
  <c r="P772" i="17"/>
  <c r="R772" i="17" s="1"/>
  <c r="N773" i="17"/>
  <c r="L773" i="17" s="1"/>
  <c r="O773" i="17"/>
  <c r="P773" i="17"/>
  <c r="R773" i="17" s="1"/>
  <c r="N774" i="17"/>
  <c r="L774" i="17" s="1"/>
  <c r="O774" i="17"/>
  <c r="P774" i="17"/>
  <c r="R774" i="17" s="1"/>
  <c r="N775" i="17"/>
  <c r="L775" i="17" s="1"/>
  <c r="O775" i="17"/>
  <c r="P775" i="17"/>
  <c r="R775" i="17" s="1"/>
  <c r="N776" i="17"/>
  <c r="L776" i="17" s="1"/>
  <c r="O776" i="17"/>
  <c r="P776" i="17"/>
  <c r="R776" i="17" s="1"/>
  <c r="N777" i="17"/>
  <c r="L777" i="17" s="1"/>
  <c r="O777" i="17"/>
  <c r="P777" i="17"/>
  <c r="R777" i="17" s="1"/>
  <c r="N778" i="17"/>
  <c r="L778" i="17" s="1"/>
  <c r="O778" i="17"/>
  <c r="P778" i="17"/>
  <c r="R778" i="17" s="1"/>
  <c r="N779" i="17"/>
  <c r="L779" i="17" s="1"/>
  <c r="O779" i="17"/>
  <c r="P779" i="17"/>
  <c r="R779" i="17" s="1"/>
  <c r="N780" i="17"/>
  <c r="L780" i="17" s="1"/>
  <c r="O780" i="17"/>
  <c r="P780" i="17"/>
  <c r="R780" i="17" s="1"/>
  <c r="N781" i="17"/>
  <c r="L781" i="17" s="1"/>
  <c r="O781" i="17"/>
  <c r="P781" i="17"/>
  <c r="R781" i="17" s="1"/>
  <c r="N782" i="17"/>
  <c r="L782" i="17" s="1"/>
  <c r="O782" i="17"/>
  <c r="P782" i="17"/>
  <c r="R782" i="17" s="1"/>
  <c r="N783" i="17"/>
  <c r="L783" i="17" s="1"/>
  <c r="O783" i="17"/>
  <c r="P783" i="17"/>
  <c r="R783" i="17" s="1"/>
  <c r="N784" i="17"/>
  <c r="L784" i="17" s="1"/>
  <c r="O784" i="17"/>
  <c r="P784" i="17"/>
  <c r="R784" i="17" s="1"/>
  <c r="N785" i="17"/>
  <c r="L785" i="17" s="1"/>
  <c r="O785" i="17"/>
  <c r="P785" i="17"/>
  <c r="R785" i="17" s="1"/>
  <c r="N786" i="17"/>
  <c r="L786" i="17" s="1"/>
  <c r="O786" i="17"/>
  <c r="P786" i="17"/>
  <c r="R786" i="17" s="1"/>
  <c r="N787" i="17"/>
  <c r="L787" i="17" s="1"/>
  <c r="O787" i="17"/>
  <c r="P787" i="17"/>
  <c r="R787" i="17" s="1"/>
  <c r="N788" i="17"/>
  <c r="L788" i="17" s="1"/>
  <c r="O788" i="17"/>
  <c r="P788" i="17"/>
  <c r="R788" i="17" s="1"/>
  <c r="N789" i="17"/>
  <c r="L789" i="17" s="1"/>
  <c r="O789" i="17"/>
  <c r="P789" i="17"/>
  <c r="R789" i="17" s="1"/>
  <c r="N790" i="17"/>
  <c r="L790" i="17" s="1"/>
  <c r="O790" i="17"/>
  <c r="P790" i="17"/>
  <c r="R790" i="17" s="1"/>
  <c r="N791" i="17"/>
  <c r="L791" i="17" s="1"/>
  <c r="O791" i="17"/>
  <c r="P791" i="17"/>
  <c r="R791" i="17" s="1"/>
  <c r="N792" i="17"/>
  <c r="L792" i="17" s="1"/>
  <c r="O792" i="17"/>
  <c r="P792" i="17"/>
  <c r="R792" i="17" s="1"/>
  <c r="N793" i="17"/>
  <c r="L793" i="17" s="1"/>
  <c r="O793" i="17"/>
  <c r="P793" i="17"/>
  <c r="R793" i="17" s="1"/>
  <c r="N794" i="17"/>
  <c r="L794" i="17" s="1"/>
  <c r="O794" i="17"/>
  <c r="P794" i="17"/>
  <c r="R794" i="17" s="1"/>
  <c r="N795" i="17"/>
  <c r="L795" i="17" s="1"/>
  <c r="O795" i="17"/>
  <c r="P795" i="17"/>
  <c r="R795" i="17" s="1"/>
  <c r="N796" i="17"/>
  <c r="L796" i="17" s="1"/>
  <c r="O796" i="17"/>
  <c r="P796" i="17"/>
  <c r="R796" i="17" s="1"/>
  <c r="N797" i="17"/>
  <c r="L797" i="17" s="1"/>
  <c r="O797" i="17"/>
  <c r="P797" i="17"/>
  <c r="R797" i="17" s="1"/>
  <c r="N798" i="17"/>
  <c r="L798" i="17" s="1"/>
  <c r="O798" i="17"/>
  <c r="P798" i="17"/>
  <c r="R798" i="17" s="1"/>
  <c r="N799" i="17"/>
  <c r="L799" i="17" s="1"/>
  <c r="O799" i="17"/>
  <c r="P799" i="17"/>
  <c r="R799" i="17" s="1"/>
  <c r="N800" i="17"/>
  <c r="L800" i="17" s="1"/>
  <c r="O800" i="17"/>
  <c r="P800" i="17"/>
  <c r="R800" i="17" s="1"/>
  <c r="N801" i="17"/>
  <c r="L801" i="17" s="1"/>
  <c r="O801" i="17"/>
  <c r="P801" i="17"/>
  <c r="R801" i="17" s="1"/>
  <c r="N802" i="17"/>
  <c r="L802" i="17" s="1"/>
  <c r="O802" i="17"/>
  <c r="P802" i="17"/>
  <c r="R802" i="17" s="1"/>
  <c r="N803" i="17"/>
  <c r="L803" i="17" s="1"/>
  <c r="O803" i="17"/>
  <c r="P803" i="17"/>
  <c r="R803" i="17" s="1"/>
  <c r="N804" i="17"/>
  <c r="L804" i="17" s="1"/>
  <c r="O804" i="17"/>
  <c r="P804" i="17"/>
  <c r="R804" i="17" s="1"/>
  <c r="N805" i="17"/>
  <c r="L805" i="17" s="1"/>
  <c r="O805" i="17"/>
  <c r="P805" i="17"/>
  <c r="R805" i="17" s="1"/>
  <c r="N806" i="17"/>
  <c r="L806" i="17" s="1"/>
  <c r="O806" i="17"/>
  <c r="P806" i="17"/>
  <c r="R806" i="17" s="1"/>
  <c r="N807" i="17"/>
  <c r="L807" i="17" s="1"/>
  <c r="O807" i="17"/>
  <c r="P807" i="17"/>
  <c r="R807" i="17" s="1"/>
  <c r="N808" i="17"/>
  <c r="L808" i="17" s="1"/>
  <c r="O808" i="17"/>
  <c r="P808" i="17"/>
  <c r="R808" i="17" s="1"/>
  <c r="N809" i="17"/>
  <c r="L809" i="17" s="1"/>
  <c r="O809" i="17"/>
  <c r="P809" i="17"/>
  <c r="R809" i="17" s="1"/>
  <c r="N810" i="17"/>
  <c r="L810" i="17" s="1"/>
  <c r="O810" i="17"/>
  <c r="P810" i="17"/>
  <c r="R810" i="17" s="1"/>
  <c r="N811" i="17"/>
  <c r="L811" i="17" s="1"/>
  <c r="O811" i="17"/>
  <c r="P811" i="17"/>
  <c r="R811" i="17" s="1"/>
  <c r="N812" i="17"/>
  <c r="L812" i="17" s="1"/>
  <c r="O812" i="17"/>
  <c r="P812" i="17"/>
  <c r="R812" i="17" s="1"/>
  <c r="N813" i="17"/>
  <c r="L813" i="17" s="1"/>
  <c r="O813" i="17"/>
  <c r="P813" i="17"/>
  <c r="R813" i="17" s="1"/>
  <c r="N814" i="17"/>
  <c r="L814" i="17" s="1"/>
  <c r="O814" i="17"/>
  <c r="P814" i="17"/>
  <c r="R814" i="17" s="1"/>
  <c r="N815" i="17"/>
  <c r="L815" i="17" s="1"/>
  <c r="O815" i="17"/>
  <c r="P815" i="17"/>
  <c r="R815" i="17" s="1"/>
  <c r="N816" i="17"/>
  <c r="L816" i="17" s="1"/>
  <c r="O816" i="17"/>
  <c r="P816" i="17"/>
  <c r="R816" i="17" s="1"/>
  <c r="N817" i="17"/>
  <c r="L817" i="17" s="1"/>
  <c r="O817" i="17"/>
  <c r="P817" i="17"/>
  <c r="R817" i="17" s="1"/>
  <c r="N818" i="17"/>
  <c r="L818" i="17" s="1"/>
  <c r="O818" i="17"/>
  <c r="P818" i="17"/>
  <c r="R818" i="17" s="1"/>
  <c r="N819" i="17"/>
  <c r="L819" i="17" s="1"/>
  <c r="O819" i="17"/>
  <c r="P819" i="17"/>
  <c r="R819" i="17" s="1"/>
  <c r="N820" i="17"/>
  <c r="L820" i="17" s="1"/>
  <c r="O820" i="17"/>
  <c r="P820" i="17"/>
  <c r="R820" i="17" s="1"/>
  <c r="N821" i="17"/>
  <c r="L821" i="17" s="1"/>
  <c r="O821" i="17"/>
  <c r="P821" i="17"/>
  <c r="R821" i="17" s="1"/>
  <c r="N822" i="17"/>
  <c r="L822" i="17" s="1"/>
  <c r="O822" i="17"/>
  <c r="P822" i="17"/>
  <c r="R822" i="17" s="1"/>
  <c r="N823" i="17"/>
  <c r="L823" i="17" s="1"/>
  <c r="O823" i="17"/>
  <c r="P823" i="17"/>
  <c r="R823" i="17" s="1"/>
  <c r="N824" i="17"/>
  <c r="L824" i="17" s="1"/>
  <c r="O824" i="17"/>
  <c r="P824" i="17"/>
  <c r="R824" i="17" s="1"/>
  <c r="N825" i="17"/>
  <c r="L825" i="17" s="1"/>
  <c r="O825" i="17"/>
  <c r="P825" i="17"/>
  <c r="R825" i="17" s="1"/>
  <c r="N826" i="17"/>
  <c r="L826" i="17" s="1"/>
  <c r="O826" i="17"/>
  <c r="P826" i="17"/>
  <c r="R826" i="17" s="1"/>
  <c r="N827" i="17"/>
  <c r="L827" i="17" s="1"/>
  <c r="O827" i="17"/>
  <c r="P827" i="17"/>
  <c r="R827" i="17" s="1"/>
  <c r="N828" i="17"/>
  <c r="L828" i="17" s="1"/>
  <c r="O828" i="17"/>
  <c r="P828" i="17"/>
  <c r="R828" i="17" s="1"/>
  <c r="N829" i="17"/>
  <c r="L829" i="17" s="1"/>
  <c r="O829" i="17"/>
  <c r="P829" i="17"/>
  <c r="R829" i="17" s="1"/>
  <c r="N830" i="17"/>
  <c r="L830" i="17" s="1"/>
  <c r="O830" i="17"/>
  <c r="P830" i="17"/>
  <c r="R830" i="17" s="1"/>
  <c r="N831" i="17"/>
  <c r="L831" i="17" s="1"/>
  <c r="O831" i="17"/>
  <c r="P831" i="17"/>
  <c r="R831" i="17" s="1"/>
  <c r="N832" i="17"/>
  <c r="L832" i="17" s="1"/>
  <c r="O832" i="17"/>
  <c r="P832" i="17"/>
  <c r="R832" i="17" s="1"/>
  <c r="N833" i="17"/>
  <c r="L833" i="17" s="1"/>
  <c r="O833" i="17"/>
  <c r="P833" i="17"/>
  <c r="R833" i="17" s="1"/>
  <c r="N834" i="17"/>
  <c r="L834" i="17" s="1"/>
  <c r="O834" i="17"/>
  <c r="P834" i="17"/>
  <c r="R834" i="17" s="1"/>
  <c r="N835" i="17"/>
  <c r="L835" i="17" s="1"/>
  <c r="O835" i="17"/>
  <c r="P835" i="17"/>
  <c r="R835" i="17" s="1"/>
  <c r="N836" i="17"/>
  <c r="L836" i="17" s="1"/>
  <c r="O836" i="17"/>
  <c r="P836" i="17"/>
  <c r="R836" i="17" s="1"/>
  <c r="N837" i="17"/>
  <c r="L837" i="17" s="1"/>
  <c r="O837" i="17"/>
  <c r="P837" i="17"/>
  <c r="R837" i="17" s="1"/>
  <c r="N838" i="17"/>
  <c r="L838" i="17" s="1"/>
  <c r="O838" i="17"/>
  <c r="P838" i="17"/>
  <c r="R838" i="17" s="1"/>
  <c r="N840" i="17"/>
  <c r="L840" i="17" s="1"/>
  <c r="O840" i="17"/>
  <c r="P840" i="17"/>
  <c r="R840" i="17" s="1"/>
  <c r="N841" i="17"/>
  <c r="L841" i="17" s="1"/>
  <c r="O841" i="17"/>
  <c r="P841" i="17"/>
  <c r="R841" i="17" s="1"/>
  <c r="N842" i="17"/>
  <c r="L842" i="17" s="1"/>
  <c r="O842" i="17"/>
  <c r="P842" i="17"/>
  <c r="R842" i="17" s="1"/>
  <c r="N843" i="17"/>
  <c r="L843" i="17" s="1"/>
  <c r="O843" i="17"/>
  <c r="P843" i="17"/>
  <c r="R843" i="17" s="1"/>
  <c r="N845" i="17"/>
  <c r="L845" i="17" s="1"/>
  <c r="O845" i="17"/>
  <c r="P845" i="17"/>
  <c r="R845" i="17" s="1"/>
  <c r="N846" i="17"/>
  <c r="L846" i="17" s="1"/>
  <c r="O846" i="17"/>
  <c r="P846" i="17"/>
  <c r="R846" i="17" s="1"/>
  <c r="N847" i="17"/>
  <c r="L847" i="17" s="1"/>
  <c r="O847" i="17"/>
  <c r="P847" i="17"/>
  <c r="R847" i="17" s="1"/>
  <c r="N848" i="17"/>
  <c r="L848" i="17" s="1"/>
  <c r="O848" i="17"/>
  <c r="P848" i="17"/>
  <c r="R848" i="17" s="1"/>
  <c r="N849" i="17"/>
  <c r="L849" i="17" s="1"/>
  <c r="O849" i="17"/>
  <c r="P849" i="17"/>
  <c r="R849" i="17" s="1"/>
  <c r="N850" i="17"/>
  <c r="L850" i="17" s="1"/>
  <c r="O850" i="17"/>
  <c r="P850" i="17"/>
  <c r="R850" i="17" s="1"/>
  <c r="N851" i="17"/>
  <c r="L851" i="17" s="1"/>
  <c r="O851" i="17"/>
  <c r="P851" i="17"/>
  <c r="R851" i="17" s="1"/>
  <c r="N852" i="17"/>
  <c r="L852" i="17" s="1"/>
  <c r="O852" i="17"/>
  <c r="P852" i="17"/>
  <c r="R852" i="17" s="1"/>
  <c r="N853" i="17"/>
  <c r="L853" i="17" s="1"/>
  <c r="O853" i="17"/>
  <c r="P853" i="17"/>
  <c r="R853" i="17" s="1"/>
  <c r="N854" i="17"/>
  <c r="L854" i="17" s="1"/>
  <c r="O854" i="17"/>
  <c r="P854" i="17"/>
  <c r="R854" i="17" s="1"/>
  <c r="N855" i="17"/>
  <c r="L855" i="17" s="1"/>
  <c r="O855" i="17"/>
  <c r="P855" i="17"/>
  <c r="R855" i="17" s="1"/>
  <c r="N856" i="17"/>
  <c r="L856" i="17" s="1"/>
  <c r="O856" i="17"/>
  <c r="P856" i="17"/>
  <c r="R856" i="17" s="1"/>
  <c r="N857" i="17"/>
  <c r="L857" i="17" s="1"/>
  <c r="O857" i="17"/>
  <c r="P857" i="17"/>
  <c r="R857" i="17" s="1"/>
  <c r="N859" i="17"/>
  <c r="L859" i="17" s="1"/>
  <c r="O859" i="17"/>
  <c r="P859" i="17"/>
  <c r="R859" i="17" s="1"/>
  <c r="N860" i="17"/>
  <c r="L860" i="17" s="1"/>
  <c r="O860" i="17"/>
  <c r="P860" i="17"/>
  <c r="R860" i="17" s="1"/>
  <c r="N861" i="17"/>
  <c r="L861" i="17" s="1"/>
  <c r="O861" i="17"/>
  <c r="P861" i="17"/>
  <c r="R861" i="17" s="1"/>
  <c r="N862" i="17"/>
  <c r="L862" i="17" s="1"/>
  <c r="O862" i="17"/>
  <c r="P862" i="17"/>
  <c r="R862" i="17" s="1"/>
  <c r="N863" i="17"/>
  <c r="L863" i="17" s="1"/>
  <c r="O863" i="17"/>
  <c r="P863" i="17"/>
  <c r="R863" i="17" s="1"/>
  <c r="N864" i="17"/>
  <c r="L864" i="17" s="1"/>
  <c r="O864" i="17"/>
  <c r="P864" i="17"/>
  <c r="R864" i="17" s="1"/>
  <c r="N865" i="17"/>
  <c r="L865" i="17" s="1"/>
  <c r="O865" i="17"/>
  <c r="P865" i="17"/>
  <c r="R865" i="17" s="1"/>
  <c r="N866" i="17"/>
  <c r="L866" i="17" s="1"/>
  <c r="O866" i="17"/>
  <c r="P866" i="17"/>
  <c r="R866" i="17" s="1"/>
  <c r="N867" i="17"/>
  <c r="L867" i="17" s="1"/>
  <c r="O867" i="17"/>
  <c r="P867" i="17"/>
  <c r="R867" i="17" s="1"/>
  <c r="N868" i="17"/>
  <c r="L868" i="17" s="1"/>
  <c r="O868" i="17"/>
  <c r="P868" i="17"/>
  <c r="R868" i="17" s="1"/>
  <c r="N869" i="17"/>
  <c r="L869" i="17" s="1"/>
  <c r="O869" i="17"/>
  <c r="P869" i="17"/>
  <c r="R869" i="17" s="1"/>
  <c r="N870" i="17"/>
  <c r="L870" i="17" s="1"/>
  <c r="O870" i="17"/>
  <c r="P870" i="17"/>
  <c r="R870" i="17" s="1"/>
  <c r="N871" i="17"/>
  <c r="L871" i="17" s="1"/>
  <c r="O871" i="17"/>
  <c r="P871" i="17"/>
  <c r="R871" i="17" s="1"/>
  <c r="N872" i="17"/>
  <c r="L872" i="17" s="1"/>
  <c r="O872" i="17"/>
  <c r="P872" i="17"/>
  <c r="R872" i="17" s="1"/>
  <c r="N873" i="17"/>
  <c r="L873" i="17" s="1"/>
  <c r="O873" i="17"/>
  <c r="P873" i="17"/>
  <c r="R873" i="17" s="1"/>
  <c r="N874" i="17"/>
  <c r="L874" i="17" s="1"/>
  <c r="O874" i="17"/>
  <c r="P874" i="17"/>
  <c r="R874" i="17" s="1"/>
  <c r="N875" i="17"/>
  <c r="L875" i="17" s="1"/>
  <c r="O875" i="17"/>
  <c r="P875" i="17"/>
  <c r="R875" i="17" s="1"/>
  <c r="N876" i="17"/>
  <c r="L876" i="17" s="1"/>
  <c r="O876" i="17"/>
  <c r="P876" i="17"/>
  <c r="R876" i="17" s="1"/>
  <c r="N877" i="17"/>
  <c r="L877" i="17" s="1"/>
  <c r="O877" i="17"/>
  <c r="P877" i="17"/>
  <c r="R877" i="17" s="1"/>
  <c r="N878" i="17"/>
  <c r="L878" i="17" s="1"/>
  <c r="O878" i="17"/>
  <c r="P878" i="17"/>
  <c r="R878" i="17" s="1"/>
  <c r="N879" i="17"/>
  <c r="L879" i="17" s="1"/>
  <c r="O879" i="17"/>
  <c r="P879" i="17"/>
  <c r="R879" i="17" s="1"/>
  <c r="N880" i="17"/>
  <c r="L880" i="17" s="1"/>
  <c r="O880" i="17"/>
  <c r="P880" i="17"/>
  <c r="R880" i="17" s="1"/>
  <c r="N881" i="17"/>
  <c r="L881" i="17" s="1"/>
  <c r="O881" i="17"/>
  <c r="P881" i="17"/>
  <c r="R881" i="17" s="1"/>
  <c r="N882" i="17"/>
  <c r="L882" i="17" s="1"/>
  <c r="O882" i="17"/>
  <c r="P882" i="17"/>
  <c r="R882" i="17" s="1"/>
  <c r="N883" i="17"/>
  <c r="L883" i="17" s="1"/>
  <c r="O883" i="17"/>
  <c r="P883" i="17"/>
  <c r="R883" i="17" s="1"/>
  <c r="N884" i="17"/>
  <c r="L884" i="17" s="1"/>
  <c r="O884" i="17"/>
  <c r="P884" i="17"/>
  <c r="R884" i="17" s="1"/>
  <c r="N885" i="17"/>
  <c r="L885" i="17" s="1"/>
  <c r="O885" i="17"/>
  <c r="P885" i="17"/>
  <c r="R885" i="17" s="1"/>
  <c r="N886" i="17"/>
  <c r="L886" i="17" s="1"/>
  <c r="O886" i="17"/>
  <c r="P886" i="17"/>
  <c r="R886" i="17" s="1"/>
  <c r="N887" i="17"/>
  <c r="L887" i="17" s="1"/>
  <c r="O887" i="17"/>
  <c r="P887" i="17"/>
  <c r="R887" i="17" s="1"/>
  <c r="N888" i="17"/>
  <c r="L888" i="17" s="1"/>
  <c r="O888" i="17"/>
  <c r="P888" i="17"/>
  <c r="R888" i="17" s="1"/>
  <c r="N889" i="17"/>
  <c r="L889" i="17" s="1"/>
  <c r="O889" i="17"/>
  <c r="P889" i="17"/>
  <c r="R889" i="17" s="1"/>
  <c r="N890" i="17"/>
  <c r="L890" i="17" s="1"/>
  <c r="O890" i="17"/>
  <c r="P890" i="17"/>
  <c r="R890" i="17" s="1"/>
  <c r="N891" i="17"/>
  <c r="L891" i="17" s="1"/>
  <c r="O891" i="17"/>
  <c r="P891" i="17"/>
  <c r="R891" i="17" s="1"/>
  <c r="N892" i="17"/>
  <c r="L892" i="17" s="1"/>
  <c r="O892" i="17"/>
  <c r="P892" i="17"/>
  <c r="R892" i="17" s="1"/>
  <c r="N893" i="17"/>
  <c r="L893" i="17" s="1"/>
  <c r="O893" i="17"/>
  <c r="P893" i="17"/>
  <c r="R893" i="17" s="1"/>
  <c r="N894" i="17"/>
  <c r="L894" i="17" s="1"/>
  <c r="O894" i="17"/>
  <c r="P894" i="17"/>
  <c r="R894" i="17" s="1"/>
  <c r="N895" i="17"/>
  <c r="L895" i="17" s="1"/>
  <c r="O895" i="17"/>
  <c r="P895" i="17"/>
  <c r="R895" i="17" s="1"/>
  <c r="N896" i="17"/>
  <c r="L896" i="17" s="1"/>
  <c r="O896" i="17"/>
  <c r="P896" i="17"/>
  <c r="R896" i="17" s="1"/>
  <c r="N897" i="17"/>
  <c r="L897" i="17" s="1"/>
  <c r="O897" i="17"/>
  <c r="P897" i="17"/>
  <c r="R897" i="17" s="1"/>
  <c r="N898" i="17"/>
  <c r="L898" i="17" s="1"/>
  <c r="O898" i="17"/>
  <c r="P898" i="17"/>
  <c r="R898" i="17" s="1"/>
  <c r="N899" i="17"/>
  <c r="L899" i="17" s="1"/>
  <c r="O899" i="17"/>
  <c r="P899" i="17"/>
  <c r="R899" i="17" s="1"/>
  <c r="N900" i="17"/>
  <c r="L900" i="17" s="1"/>
  <c r="O900" i="17"/>
  <c r="P900" i="17"/>
  <c r="R900" i="17" s="1"/>
  <c r="N902" i="17"/>
  <c r="L902" i="17" s="1"/>
  <c r="O902" i="17"/>
  <c r="P902" i="17"/>
  <c r="R902" i="17" s="1"/>
  <c r="N903" i="17"/>
  <c r="L903" i="17" s="1"/>
  <c r="O903" i="17"/>
  <c r="P903" i="17"/>
  <c r="R903" i="17" s="1"/>
  <c r="N904" i="17"/>
  <c r="L904" i="17" s="1"/>
  <c r="O904" i="17"/>
  <c r="P904" i="17"/>
  <c r="R904" i="17" s="1"/>
  <c r="N905" i="17"/>
  <c r="L905" i="17" s="1"/>
  <c r="O905" i="17"/>
  <c r="P905" i="17"/>
  <c r="R905" i="17" s="1"/>
  <c r="N906" i="17"/>
  <c r="L906" i="17" s="1"/>
  <c r="O906" i="17"/>
  <c r="P906" i="17"/>
  <c r="R906" i="17" s="1"/>
  <c r="N907" i="17"/>
  <c r="L907" i="17" s="1"/>
  <c r="O907" i="17"/>
  <c r="P907" i="17"/>
  <c r="R907" i="17" s="1"/>
  <c r="N908" i="17"/>
  <c r="L908" i="17" s="1"/>
  <c r="O908" i="17"/>
  <c r="P908" i="17"/>
  <c r="R908" i="17" s="1"/>
  <c r="N909" i="17"/>
  <c r="L909" i="17" s="1"/>
  <c r="O909" i="17"/>
  <c r="P909" i="17"/>
  <c r="R909" i="17" s="1"/>
  <c r="N910" i="17"/>
  <c r="L910" i="17" s="1"/>
  <c r="O910" i="17"/>
  <c r="P910" i="17"/>
  <c r="R910" i="17" s="1"/>
  <c r="N911" i="17"/>
  <c r="L911" i="17" s="1"/>
  <c r="O911" i="17"/>
  <c r="P911" i="17"/>
  <c r="R911" i="17" s="1"/>
  <c r="N912" i="17"/>
  <c r="L912" i="17" s="1"/>
  <c r="O912" i="17"/>
  <c r="P912" i="17"/>
  <c r="R912" i="17" s="1"/>
  <c r="N913" i="17"/>
  <c r="L913" i="17" s="1"/>
  <c r="O913" i="17"/>
  <c r="P913" i="17"/>
  <c r="R913" i="17" s="1"/>
  <c r="N914" i="17"/>
  <c r="L914" i="17" s="1"/>
  <c r="O914" i="17"/>
  <c r="P914" i="17"/>
  <c r="R914" i="17" s="1"/>
  <c r="N915" i="17"/>
  <c r="L915" i="17" s="1"/>
  <c r="O915" i="17"/>
  <c r="P915" i="17"/>
  <c r="R915" i="17" s="1"/>
  <c r="N916" i="17"/>
  <c r="L916" i="17" s="1"/>
  <c r="O916" i="17"/>
  <c r="P916" i="17"/>
  <c r="R916" i="17" s="1"/>
  <c r="N917" i="17"/>
  <c r="L917" i="17" s="1"/>
  <c r="O917" i="17"/>
  <c r="P917" i="17"/>
  <c r="R917" i="17" s="1"/>
  <c r="N918" i="17"/>
  <c r="L918" i="17" s="1"/>
  <c r="O918" i="17"/>
  <c r="P918" i="17"/>
  <c r="R918" i="17" s="1"/>
  <c r="N919" i="17"/>
  <c r="L919" i="17" s="1"/>
  <c r="O919" i="17"/>
  <c r="P919" i="17"/>
  <c r="R919" i="17" s="1"/>
  <c r="N920" i="17"/>
  <c r="L920" i="17" s="1"/>
  <c r="O920" i="17"/>
  <c r="P920" i="17"/>
  <c r="R920" i="17" s="1"/>
  <c r="N921" i="17"/>
  <c r="L921" i="17" s="1"/>
  <c r="O921" i="17"/>
  <c r="P921" i="17"/>
  <c r="R921" i="17" s="1"/>
  <c r="N922" i="17"/>
  <c r="L922" i="17" s="1"/>
  <c r="O922" i="17"/>
  <c r="P922" i="17"/>
  <c r="R922" i="17" s="1"/>
  <c r="N923" i="17"/>
  <c r="L923" i="17" s="1"/>
  <c r="O923" i="17"/>
  <c r="P923" i="17"/>
  <c r="R923" i="17" s="1"/>
  <c r="N924" i="17"/>
  <c r="L924" i="17" s="1"/>
  <c r="O924" i="17"/>
  <c r="P924" i="17"/>
  <c r="R924" i="17" s="1"/>
  <c r="N925" i="17"/>
  <c r="L925" i="17" s="1"/>
  <c r="O925" i="17"/>
  <c r="P925" i="17"/>
  <c r="R925" i="17" s="1"/>
  <c r="N926" i="17"/>
  <c r="L926" i="17" s="1"/>
  <c r="O926" i="17"/>
  <c r="P926" i="17"/>
  <c r="R926" i="17" s="1"/>
  <c r="N928" i="17"/>
  <c r="L928" i="17" s="1"/>
  <c r="O928" i="17"/>
  <c r="P928" i="17"/>
  <c r="R928" i="17" s="1"/>
  <c r="N929" i="17"/>
  <c r="L929" i="17" s="1"/>
  <c r="O929" i="17"/>
  <c r="P929" i="17"/>
  <c r="R929" i="17" s="1"/>
  <c r="N930" i="17"/>
  <c r="L930" i="17" s="1"/>
  <c r="O930" i="17"/>
  <c r="P930" i="17"/>
  <c r="R930" i="17" s="1"/>
  <c r="N931" i="17"/>
  <c r="L931" i="17" s="1"/>
  <c r="O931" i="17"/>
  <c r="P931" i="17"/>
  <c r="R931" i="17" s="1"/>
  <c r="N932" i="17"/>
  <c r="L932" i="17" s="1"/>
  <c r="O932" i="17"/>
  <c r="P932" i="17"/>
  <c r="R932" i="17" s="1"/>
  <c r="N933" i="17"/>
  <c r="L933" i="17" s="1"/>
  <c r="O933" i="17"/>
  <c r="P933" i="17"/>
  <c r="R933" i="17" s="1"/>
  <c r="N934" i="17"/>
  <c r="L934" i="17" s="1"/>
  <c r="O934" i="17"/>
  <c r="P934" i="17"/>
  <c r="R934" i="17" s="1"/>
  <c r="N935" i="17"/>
  <c r="L935" i="17" s="1"/>
  <c r="O935" i="17"/>
  <c r="P935" i="17"/>
  <c r="R935" i="17" s="1"/>
  <c r="N936" i="17"/>
  <c r="L936" i="17" s="1"/>
  <c r="O936" i="17"/>
  <c r="P936" i="17"/>
  <c r="R936" i="17" s="1"/>
  <c r="N937" i="17"/>
  <c r="L937" i="17" s="1"/>
  <c r="O937" i="17"/>
  <c r="P937" i="17"/>
  <c r="R937" i="17" s="1"/>
  <c r="N938" i="17"/>
  <c r="L938" i="17" s="1"/>
  <c r="O938" i="17"/>
  <c r="P938" i="17"/>
  <c r="R938" i="17" s="1"/>
  <c r="N939" i="17"/>
  <c r="L939" i="17" s="1"/>
  <c r="O939" i="17"/>
  <c r="P939" i="17"/>
  <c r="R939" i="17" s="1"/>
  <c r="N940" i="17"/>
  <c r="L940" i="17" s="1"/>
  <c r="O940" i="17"/>
  <c r="P940" i="17"/>
  <c r="R940" i="17" s="1"/>
  <c r="N941" i="17"/>
  <c r="L941" i="17" s="1"/>
  <c r="O941" i="17"/>
  <c r="P941" i="17"/>
  <c r="R941" i="17" s="1"/>
  <c r="N942" i="17"/>
  <c r="L942" i="17" s="1"/>
  <c r="O942" i="17"/>
  <c r="P942" i="17"/>
  <c r="R942" i="17" s="1"/>
  <c r="N943" i="17"/>
  <c r="L943" i="17" s="1"/>
  <c r="O943" i="17"/>
  <c r="P943" i="17"/>
  <c r="R943" i="17" s="1"/>
  <c r="N944" i="17"/>
  <c r="L944" i="17" s="1"/>
  <c r="O944" i="17"/>
  <c r="P944" i="17"/>
  <c r="R944" i="17" s="1"/>
  <c r="N945" i="17"/>
  <c r="L945" i="17" s="1"/>
  <c r="O945" i="17"/>
  <c r="P945" i="17"/>
  <c r="R945" i="17" s="1"/>
  <c r="N946" i="17"/>
  <c r="L946" i="17" s="1"/>
  <c r="O946" i="17"/>
  <c r="P946" i="17"/>
  <c r="R946" i="17" s="1"/>
  <c r="N947" i="17"/>
  <c r="L947" i="17" s="1"/>
  <c r="O947" i="17"/>
  <c r="P947" i="17"/>
  <c r="R947" i="17" s="1"/>
  <c r="N948" i="17"/>
  <c r="L948" i="17" s="1"/>
  <c r="O948" i="17"/>
  <c r="P948" i="17"/>
  <c r="R948" i="17" s="1"/>
  <c r="N949" i="17"/>
  <c r="L949" i="17" s="1"/>
  <c r="O949" i="17"/>
  <c r="P949" i="17"/>
  <c r="R949" i="17" s="1"/>
  <c r="N950" i="17"/>
  <c r="L950" i="17" s="1"/>
  <c r="O950" i="17"/>
  <c r="P950" i="17"/>
  <c r="R950" i="17" s="1"/>
  <c r="N951" i="17"/>
  <c r="L951" i="17" s="1"/>
  <c r="O951" i="17"/>
  <c r="P951" i="17"/>
  <c r="R951" i="17" s="1"/>
  <c r="N952" i="17"/>
  <c r="L952" i="17" s="1"/>
  <c r="O952" i="17"/>
  <c r="P952" i="17"/>
  <c r="R952" i="17" s="1"/>
  <c r="N953" i="17"/>
  <c r="L953" i="17" s="1"/>
  <c r="O953" i="17"/>
  <c r="P953" i="17"/>
  <c r="R953" i="17" s="1"/>
  <c r="N954" i="17"/>
  <c r="L954" i="17" s="1"/>
  <c r="O954" i="17"/>
  <c r="P954" i="17"/>
  <c r="R954" i="17" s="1"/>
  <c r="N961" i="17"/>
  <c r="L961" i="17" s="1"/>
  <c r="O961" i="17"/>
  <c r="P961" i="17"/>
  <c r="R961" i="17" s="1"/>
  <c r="N962" i="17"/>
  <c r="L962" i="17" s="1"/>
  <c r="O962" i="17"/>
  <c r="P962" i="17"/>
  <c r="R962" i="17" s="1"/>
  <c r="N963" i="17"/>
  <c r="L963" i="17" s="1"/>
  <c r="O963" i="17"/>
  <c r="P963" i="17"/>
  <c r="R963" i="17" s="1"/>
  <c r="N964" i="17"/>
  <c r="L964" i="17" s="1"/>
  <c r="O964" i="17"/>
  <c r="P964" i="17"/>
  <c r="R964" i="17" s="1"/>
  <c r="N965" i="17"/>
  <c r="L965" i="17" s="1"/>
  <c r="O965" i="17"/>
  <c r="P965" i="17"/>
  <c r="R965" i="17" s="1"/>
  <c r="N966" i="17"/>
  <c r="L966" i="17" s="1"/>
  <c r="O966" i="17"/>
  <c r="P966" i="17"/>
  <c r="R966" i="17" s="1"/>
  <c r="N967" i="17"/>
  <c r="L967" i="17" s="1"/>
  <c r="O967" i="17"/>
  <c r="P967" i="17"/>
  <c r="R967" i="17" s="1"/>
  <c r="N968" i="17"/>
  <c r="L968" i="17" s="1"/>
  <c r="O968" i="17"/>
  <c r="P968" i="17"/>
  <c r="R968" i="17" s="1"/>
  <c r="N969" i="17"/>
  <c r="L969" i="17" s="1"/>
  <c r="O969" i="17"/>
  <c r="P969" i="17"/>
  <c r="R969" i="17" s="1"/>
  <c r="N970" i="17"/>
  <c r="L970" i="17" s="1"/>
  <c r="O970" i="17"/>
  <c r="P970" i="17"/>
  <c r="R970" i="17" s="1"/>
  <c r="N971" i="17"/>
  <c r="L971" i="17" s="1"/>
  <c r="O971" i="17"/>
  <c r="P971" i="17"/>
  <c r="R971" i="17" s="1"/>
  <c r="N972" i="17"/>
  <c r="L972" i="17" s="1"/>
  <c r="O972" i="17"/>
  <c r="P972" i="17"/>
  <c r="R972" i="17" s="1"/>
  <c r="N973" i="17"/>
  <c r="L973" i="17" s="1"/>
  <c r="O973" i="17"/>
  <c r="P973" i="17"/>
  <c r="R973" i="17" s="1"/>
  <c r="N974" i="17"/>
  <c r="L974" i="17" s="1"/>
  <c r="O974" i="17"/>
  <c r="P974" i="17"/>
  <c r="R974" i="17" s="1"/>
  <c r="N975" i="17"/>
  <c r="L975" i="17" s="1"/>
  <c r="O975" i="17"/>
  <c r="P975" i="17"/>
  <c r="R975" i="17" s="1"/>
  <c r="N976" i="17"/>
  <c r="L976" i="17" s="1"/>
  <c r="O976" i="17"/>
  <c r="P976" i="17"/>
  <c r="R976" i="17" s="1"/>
  <c r="N977" i="17"/>
  <c r="L977" i="17" s="1"/>
  <c r="O977" i="17"/>
  <c r="P977" i="17"/>
  <c r="R977" i="17" s="1"/>
  <c r="N978" i="17"/>
  <c r="L978" i="17" s="1"/>
  <c r="O978" i="17"/>
  <c r="P978" i="17"/>
  <c r="R978" i="17" s="1"/>
  <c r="N979" i="17"/>
  <c r="L979" i="17" s="1"/>
  <c r="O979" i="17"/>
  <c r="P979" i="17"/>
  <c r="R979" i="17" s="1"/>
  <c r="N981" i="17"/>
  <c r="L981" i="17" s="1"/>
  <c r="O981" i="17"/>
  <c r="P981" i="17"/>
  <c r="R981" i="17" s="1"/>
  <c r="N982" i="17"/>
  <c r="L982" i="17" s="1"/>
  <c r="O982" i="17"/>
  <c r="P982" i="17"/>
  <c r="R982" i="17" s="1"/>
  <c r="N983" i="17"/>
  <c r="L983" i="17" s="1"/>
  <c r="O983" i="17"/>
  <c r="P983" i="17"/>
  <c r="R983" i="17" s="1"/>
  <c r="N984" i="17"/>
  <c r="L984" i="17" s="1"/>
  <c r="O984" i="17"/>
  <c r="P984" i="17"/>
  <c r="R984" i="17" s="1"/>
  <c r="N985" i="17"/>
  <c r="L985" i="17" s="1"/>
  <c r="O985" i="17"/>
  <c r="P985" i="17"/>
  <c r="R985" i="17" s="1"/>
  <c r="N986" i="17"/>
  <c r="L986" i="17" s="1"/>
  <c r="O986" i="17"/>
  <c r="P986" i="17"/>
  <c r="R986" i="17" s="1"/>
  <c r="N987" i="17"/>
  <c r="L987" i="17" s="1"/>
  <c r="O987" i="17"/>
  <c r="P987" i="17"/>
  <c r="R987" i="17" s="1"/>
  <c r="N988" i="17"/>
  <c r="L988" i="17" s="1"/>
  <c r="O988" i="17"/>
  <c r="P988" i="17"/>
  <c r="R988" i="17" s="1"/>
  <c r="N989" i="17"/>
  <c r="L989" i="17" s="1"/>
  <c r="O989" i="17"/>
  <c r="P989" i="17"/>
  <c r="R989" i="17" s="1"/>
  <c r="N990" i="17"/>
  <c r="L990" i="17" s="1"/>
  <c r="O990" i="17"/>
  <c r="P990" i="17"/>
  <c r="R990" i="17" s="1"/>
  <c r="N991" i="17"/>
  <c r="L991" i="17" s="1"/>
  <c r="O991" i="17"/>
  <c r="P991" i="17"/>
  <c r="R991" i="17" s="1"/>
  <c r="N992" i="17"/>
  <c r="L992" i="17" s="1"/>
  <c r="O992" i="17"/>
  <c r="P992" i="17"/>
  <c r="R992" i="17" s="1"/>
  <c r="N993" i="17"/>
  <c r="L993" i="17" s="1"/>
  <c r="O993" i="17"/>
  <c r="P993" i="17"/>
  <c r="R993" i="17" s="1"/>
  <c r="N994" i="17"/>
  <c r="L994" i="17" s="1"/>
  <c r="O994" i="17"/>
  <c r="P994" i="17"/>
  <c r="R994" i="17" s="1"/>
  <c r="N995" i="17"/>
  <c r="L995" i="17" s="1"/>
  <c r="O995" i="17"/>
  <c r="P995" i="17"/>
  <c r="R995" i="17" s="1"/>
  <c r="N996" i="17"/>
  <c r="L996" i="17" s="1"/>
  <c r="O996" i="17"/>
  <c r="P996" i="17"/>
  <c r="R996" i="17" s="1"/>
  <c r="N997" i="17"/>
  <c r="L997" i="17" s="1"/>
  <c r="O997" i="17"/>
  <c r="P997" i="17"/>
  <c r="R997" i="17" s="1"/>
  <c r="N998" i="17"/>
  <c r="L998" i="17" s="1"/>
  <c r="O998" i="17"/>
  <c r="P998" i="17"/>
  <c r="R998" i="17" s="1"/>
  <c r="N999" i="17"/>
  <c r="L999" i="17" s="1"/>
  <c r="O999" i="17"/>
  <c r="P999" i="17"/>
  <c r="R999" i="17" s="1"/>
  <c r="N1000" i="17"/>
  <c r="L1000" i="17" s="1"/>
  <c r="O1000" i="17"/>
  <c r="P1000" i="17"/>
  <c r="R1000" i="17" s="1"/>
  <c r="N1001" i="17"/>
  <c r="L1001" i="17" s="1"/>
  <c r="O1001" i="17"/>
  <c r="P1001" i="17"/>
  <c r="R1001" i="17" s="1"/>
  <c r="M3" i="17"/>
  <c r="K3" i="17" s="1"/>
  <c r="M4" i="17"/>
  <c r="K4" i="17" s="1"/>
  <c r="M5" i="17"/>
  <c r="K5" i="17" s="1"/>
  <c r="M6" i="17"/>
  <c r="K6" i="17" s="1"/>
  <c r="M7" i="17"/>
  <c r="K7" i="17" s="1"/>
  <c r="M8" i="17"/>
  <c r="K8" i="17" s="1"/>
  <c r="M9" i="17"/>
  <c r="K9" i="17" s="1"/>
  <c r="M10" i="17"/>
  <c r="K10" i="17" s="1"/>
  <c r="M11" i="17"/>
  <c r="K11" i="17" s="1"/>
  <c r="M12" i="17"/>
  <c r="K12" i="17" s="1"/>
  <c r="M13" i="17"/>
  <c r="K13" i="17" s="1"/>
  <c r="M14" i="17"/>
  <c r="K14" i="17" s="1"/>
  <c r="M15" i="17"/>
  <c r="K15" i="17" s="1"/>
  <c r="M16" i="17"/>
  <c r="K16" i="17" s="1"/>
  <c r="M17" i="17"/>
  <c r="K17" i="17" s="1"/>
  <c r="M18" i="17"/>
  <c r="K18" i="17" s="1"/>
  <c r="M19" i="17"/>
  <c r="K19" i="17" s="1"/>
  <c r="M20" i="17"/>
  <c r="K20" i="17" s="1"/>
  <c r="M21" i="17"/>
  <c r="K21" i="17" s="1"/>
  <c r="M22" i="17"/>
  <c r="K22" i="17" s="1"/>
  <c r="M23" i="17"/>
  <c r="K23" i="17" s="1"/>
  <c r="M24" i="17"/>
  <c r="K24" i="17" s="1"/>
  <c r="M25" i="17"/>
  <c r="K25" i="17" s="1"/>
  <c r="M26" i="17"/>
  <c r="K26" i="17" s="1"/>
  <c r="M27" i="17"/>
  <c r="K27" i="17" s="1"/>
  <c r="M28" i="17"/>
  <c r="K28" i="17" s="1"/>
  <c r="M29" i="17"/>
  <c r="K29" i="17" s="1"/>
  <c r="M30" i="17"/>
  <c r="K30" i="17" s="1"/>
  <c r="M31" i="17"/>
  <c r="K31" i="17" s="1"/>
  <c r="M32" i="17"/>
  <c r="K32" i="17" s="1"/>
  <c r="M33" i="17"/>
  <c r="K33" i="17" s="1"/>
  <c r="M35" i="17"/>
  <c r="K35" i="17" s="1"/>
  <c r="M36" i="17"/>
  <c r="K36" i="17" s="1"/>
  <c r="M37" i="17"/>
  <c r="K37" i="17" s="1"/>
  <c r="M38" i="17"/>
  <c r="K38" i="17" s="1"/>
  <c r="M39" i="17"/>
  <c r="K39" i="17" s="1"/>
  <c r="M40" i="17"/>
  <c r="K40" i="17" s="1"/>
  <c r="M41" i="17"/>
  <c r="K41" i="17" s="1"/>
  <c r="M42" i="17"/>
  <c r="K42" i="17" s="1"/>
  <c r="M43" i="17"/>
  <c r="K43" i="17" s="1"/>
  <c r="M44" i="17"/>
  <c r="K44" i="17" s="1"/>
  <c r="M45" i="17"/>
  <c r="K45" i="17" s="1"/>
  <c r="M46" i="17"/>
  <c r="K46" i="17" s="1"/>
  <c r="M47" i="17"/>
  <c r="K47" i="17" s="1"/>
  <c r="M48" i="17"/>
  <c r="K48" i="17" s="1"/>
  <c r="M49" i="17"/>
  <c r="K49" i="17" s="1"/>
  <c r="M50" i="17"/>
  <c r="K50" i="17" s="1"/>
  <c r="M51" i="17"/>
  <c r="K51" i="17" s="1"/>
  <c r="M52" i="17"/>
  <c r="K52" i="17" s="1"/>
  <c r="M53" i="17"/>
  <c r="K53" i="17" s="1"/>
  <c r="M54" i="17"/>
  <c r="K54" i="17" s="1"/>
  <c r="M55" i="17"/>
  <c r="K55" i="17" s="1"/>
  <c r="M56" i="17"/>
  <c r="K56" i="17" s="1"/>
  <c r="M57" i="17"/>
  <c r="K57" i="17" s="1"/>
  <c r="M58" i="17"/>
  <c r="K58" i="17" s="1"/>
  <c r="M59" i="17"/>
  <c r="K59" i="17" s="1"/>
  <c r="M60" i="17"/>
  <c r="K60" i="17" s="1"/>
  <c r="M61" i="17"/>
  <c r="K61" i="17" s="1"/>
  <c r="M62" i="17"/>
  <c r="K62" i="17" s="1"/>
  <c r="M63" i="17"/>
  <c r="K63" i="17" s="1"/>
  <c r="M64" i="17"/>
  <c r="K64" i="17" s="1"/>
  <c r="M65" i="17"/>
  <c r="K65" i="17" s="1"/>
  <c r="M66" i="17"/>
  <c r="K66" i="17" s="1"/>
  <c r="M67" i="17"/>
  <c r="K67" i="17" s="1"/>
  <c r="M68" i="17"/>
  <c r="K68" i="17" s="1"/>
  <c r="M69" i="17"/>
  <c r="K69" i="17" s="1"/>
  <c r="M70" i="17"/>
  <c r="K70" i="17" s="1"/>
  <c r="M71" i="17"/>
  <c r="K71" i="17" s="1"/>
  <c r="M72" i="17"/>
  <c r="K72" i="17" s="1"/>
  <c r="M73" i="17"/>
  <c r="K73" i="17" s="1"/>
  <c r="M74" i="17"/>
  <c r="K74" i="17" s="1"/>
  <c r="M75" i="17"/>
  <c r="K75" i="17" s="1"/>
  <c r="M76" i="17"/>
  <c r="K76" i="17" s="1"/>
  <c r="M77" i="17"/>
  <c r="K77" i="17" s="1"/>
  <c r="M78" i="17"/>
  <c r="K78" i="17" s="1"/>
  <c r="M79" i="17"/>
  <c r="K79" i="17" s="1"/>
  <c r="M80" i="17"/>
  <c r="K80" i="17" s="1"/>
  <c r="M81" i="17"/>
  <c r="K81" i="17" s="1"/>
  <c r="M82" i="17"/>
  <c r="K82" i="17" s="1"/>
  <c r="M83" i="17"/>
  <c r="K83" i="17" s="1"/>
  <c r="M84" i="17"/>
  <c r="K84" i="17" s="1"/>
  <c r="M85" i="17"/>
  <c r="K85" i="17" s="1"/>
  <c r="M86" i="17"/>
  <c r="K86" i="17" s="1"/>
  <c r="M87" i="17"/>
  <c r="K87" i="17" s="1"/>
  <c r="M88" i="17"/>
  <c r="K88" i="17" s="1"/>
  <c r="M89" i="17"/>
  <c r="K89" i="17" s="1"/>
  <c r="M90" i="17"/>
  <c r="K90" i="17" s="1"/>
  <c r="M91" i="17"/>
  <c r="K91" i="17" s="1"/>
  <c r="M92" i="17"/>
  <c r="K92" i="17" s="1"/>
  <c r="M93" i="17"/>
  <c r="K93" i="17" s="1"/>
  <c r="M94" i="17"/>
  <c r="K94" i="17" s="1"/>
  <c r="M95" i="17"/>
  <c r="K95" i="17" s="1"/>
  <c r="M96" i="17"/>
  <c r="K96" i="17" s="1"/>
  <c r="M97" i="17"/>
  <c r="K97" i="17" s="1"/>
  <c r="M98" i="17"/>
  <c r="K98" i="17" s="1"/>
  <c r="M99" i="17"/>
  <c r="K99" i="17" s="1"/>
  <c r="M100" i="17"/>
  <c r="K100" i="17" s="1"/>
  <c r="M101" i="17"/>
  <c r="K101" i="17" s="1"/>
  <c r="M102" i="17"/>
  <c r="K102" i="17" s="1"/>
  <c r="M103" i="17"/>
  <c r="K103" i="17" s="1"/>
  <c r="M104" i="17"/>
  <c r="K104" i="17" s="1"/>
  <c r="M105" i="17"/>
  <c r="K105" i="17" s="1"/>
  <c r="M106" i="17"/>
  <c r="K106" i="17" s="1"/>
  <c r="M107" i="17"/>
  <c r="K107" i="17" s="1"/>
  <c r="M108" i="17"/>
  <c r="K108" i="17" s="1"/>
  <c r="M109" i="17"/>
  <c r="K109" i="17" s="1"/>
  <c r="M110" i="17"/>
  <c r="K110" i="17" s="1"/>
  <c r="M111" i="17"/>
  <c r="K111" i="17" s="1"/>
  <c r="M112" i="17"/>
  <c r="K112" i="17" s="1"/>
  <c r="M113" i="17"/>
  <c r="K113" i="17" s="1"/>
  <c r="M114" i="17"/>
  <c r="K114" i="17" s="1"/>
  <c r="M115" i="17"/>
  <c r="K115" i="17" s="1"/>
  <c r="M116" i="17"/>
  <c r="K116" i="17" s="1"/>
  <c r="M117" i="17"/>
  <c r="K117" i="17" s="1"/>
  <c r="M118" i="17"/>
  <c r="K118" i="17" s="1"/>
  <c r="M119" i="17"/>
  <c r="K119" i="17" s="1"/>
  <c r="M120" i="17"/>
  <c r="K120" i="17" s="1"/>
  <c r="M121" i="17"/>
  <c r="K121" i="17" s="1"/>
  <c r="M122" i="17"/>
  <c r="K122" i="17" s="1"/>
  <c r="M124" i="17"/>
  <c r="K124" i="17" s="1"/>
  <c r="M125" i="17"/>
  <c r="K125" i="17" s="1"/>
  <c r="M126" i="17"/>
  <c r="K126" i="17" s="1"/>
  <c r="M127" i="17"/>
  <c r="K127" i="17" s="1"/>
  <c r="M128" i="17"/>
  <c r="K128" i="17" s="1"/>
  <c r="M129" i="17"/>
  <c r="K129" i="17" s="1"/>
  <c r="M130" i="17"/>
  <c r="K130" i="17" s="1"/>
  <c r="M131" i="17"/>
  <c r="K131" i="17" s="1"/>
  <c r="M132" i="17"/>
  <c r="K132" i="17" s="1"/>
  <c r="M133" i="17"/>
  <c r="K133" i="17" s="1"/>
  <c r="M134" i="17"/>
  <c r="K134" i="17" s="1"/>
  <c r="M135" i="17"/>
  <c r="K135" i="17" s="1"/>
  <c r="M136" i="17"/>
  <c r="K136" i="17" s="1"/>
  <c r="M138" i="17"/>
  <c r="K138" i="17" s="1"/>
  <c r="M139" i="17"/>
  <c r="K139" i="17" s="1"/>
  <c r="M140" i="17"/>
  <c r="K140" i="17" s="1"/>
  <c r="M141" i="17"/>
  <c r="K141" i="17" s="1"/>
  <c r="M142" i="17"/>
  <c r="K142" i="17" s="1"/>
  <c r="M143" i="17"/>
  <c r="K143" i="17" s="1"/>
  <c r="M144" i="17"/>
  <c r="K144" i="17" s="1"/>
  <c r="M145" i="17"/>
  <c r="K145" i="17" s="1"/>
  <c r="M146" i="17"/>
  <c r="K146" i="17" s="1"/>
  <c r="M147" i="17"/>
  <c r="K147" i="17" s="1"/>
  <c r="M148" i="17"/>
  <c r="K148" i="17" s="1"/>
  <c r="M149" i="17"/>
  <c r="K149" i="17" s="1"/>
  <c r="M150" i="17"/>
  <c r="K150" i="17" s="1"/>
  <c r="M151" i="17"/>
  <c r="K151" i="17" s="1"/>
  <c r="M152" i="17"/>
  <c r="K152" i="17" s="1"/>
  <c r="M153" i="17"/>
  <c r="K153" i="17" s="1"/>
  <c r="M154" i="17"/>
  <c r="K154" i="17" s="1"/>
  <c r="M155" i="17"/>
  <c r="K155" i="17" s="1"/>
  <c r="M156" i="17"/>
  <c r="K156" i="17" s="1"/>
  <c r="M157" i="17"/>
  <c r="K157" i="17" s="1"/>
  <c r="M158" i="17"/>
  <c r="K158" i="17" s="1"/>
  <c r="M159" i="17"/>
  <c r="K159" i="17" s="1"/>
  <c r="M160" i="17"/>
  <c r="K160" i="17" s="1"/>
  <c r="M161" i="17"/>
  <c r="K161" i="17" s="1"/>
  <c r="M162" i="17"/>
  <c r="K162" i="17" s="1"/>
  <c r="M163" i="17"/>
  <c r="K163" i="17" s="1"/>
  <c r="M164" i="17"/>
  <c r="K164" i="17" s="1"/>
  <c r="M165" i="17"/>
  <c r="K165" i="17" s="1"/>
  <c r="M166" i="17"/>
  <c r="K166" i="17" s="1"/>
  <c r="M167" i="17"/>
  <c r="K167" i="17" s="1"/>
  <c r="M168" i="17"/>
  <c r="K168" i="17" s="1"/>
  <c r="M169" i="17"/>
  <c r="K169" i="17" s="1"/>
  <c r="M170" i="17"/>
  <c r="K170" i="17" s="1"/>
  <c r="M171" i="17"/>
  <c r="K171" i="17" s="1"/>
  <c r="M172" i="17"/>
  <c r="K172" i="17" s="1"/>
  <c r="M173" i="17"/>
  <c r="K173" i="17" s="1"/>
  <c r="M174" i="17"/>
  <c r="K174" i="17" s="1"/>
  <c r="M175" i="17"/>
  <c r="K175" i="17" s="1"/>
  <c r="M176" i="17"/>
  <c r="K176" i="17" s="1"/>
  <c r="M177" i="17"/>
  <c r="K177" i="17" s="1"/>
  <c r="M178" i="17"/>
  <c r="K178" i="17" s="1"/>
  <c r="M179" i="17"/>
  <c r="K179" i="17" s="1"/>
  <c r="M180" i="17"/>
  <c r="K180" i="17" s="1"/>
  <c r="M181" i="17"/>
  <c r="K181" i="17" s="1"/>
  <c r="M182" i="17"/>
  <c r="K182" i="17" s="1"/>
  <c r="M183" i="17"/>
  <c r="K183" i="17" s="1"/>
  <c r="M184" i="17"/>
  <c r="K184" i="17" s="1"/>
  <c r="M185" i="17"/>
  <c r="K185" i="17" s="1"/>
  <c r="M186" i="17"/>
  <c r="K186" i="17" s="1"/>
  <c r="M187" i="17"/>
  <c r="K187" i="17" s="1"/>
  <c r="M188" i="17"/>
  <c r="K188" i="17" s="1"/>
  <c r="M189" i="17"/>
  <c r="K189" i="17" s="1"/>
  <c r="M190" i="17"/>
  <c r="K190" i="17" s="1"/>
  <c r="M191" i="17"/>
  <c r="K191" i="17" s="1"/>
  <c r="M192" i="17"/>
  <c r="K192" i="17" s="1"/>
  <c r="M193" i="17"/>
  <c r="K193" i="17" s="1"/>
  <c r="M194" i="17"/>
  <c r="K194" i="17" s="1"/>
  <c r="M195" i="17"/>
  <c r="K195" i="17" s="1"/>
  <c r="M196" i="17"/>
  <c r="K196" i="17" s="1"/>
  <c r="M197" i="17"/>
  <c r="K197" i="17" s="1"/>
  <c r="M198" i="17"/>
  <c r="K198" i="17" s="1"/>
  <c r="M199" i="17"/>
  <c r="K199" i="17" s="1"/>
  <c r="M203" i="17"/>
  <c r="K203" i="17" s="1"/>
  <c r="M204" i="17"/>
  <c r="K204" i="17" s="1"/>
  <c r="M205" i="17"/>
  <c r="K205" i="17" s="1"/>
  <c r="M206" i="17"/>
  <c r="K206" i="17" s="1"/>
  <c r="M207" i="17"/>
  <c r="K207" i="17" s="1"/>
  <c r="M208" i="17"/>
  <c r="K208" i="17" s="1"/>
  <c r="M209" i="17"/>
  <c r="K209" i="17" s="1"/>
  <c r="M210" i="17"/>
  <c r="K210" i="17" s="1"/>
  <c r="M211" i="17"/>
  <c r="K211" i="17" s="1"/>
  <c r="M212" i="17"/>
  <c r="K212" i="17" s="1"/>
  <c r="M213" i="17"/>
  <c r="K213" i="17" s="1"/>
  <c r="M214" i="17"/>
  <c r="K214" i="17" s="1"/>
  <c r="M215" i="17"/>
  <c r="K215" i="17" s="1"/>
  <c r="M216" i="17"/>
  <c r="K216" i="17" s="1"/>
  <c r="M217" i="17"/>
  <c r="K217" i="17" s="1"/>
  <c r="M218" i="17"/>
  <c r="K218" i="17" s="1"/>
  <c r="M219" i="17"/>
  <c r="K219" i="17" s="1"/>
  <c r="M220" i="17"/>
  <c r="K220" i="17" s="1"/>
  <c r="M221" i="17"/>
  <c r="K221" i="17" s="1"/>
  <c r="M222" i="17"/>
  <c r="K222" i="17" s="1"/>
  <c r="M223" i="17"/>
  <c r="K223" i="17" s="1"/>
  <c r="M224" i="17"/>
  <c r="K224" i="17" s="1"/>
  <c r="M225" i="17"/>
  <c r="K225" i="17" s="1"/>
  <c r="M226" i="17"/>
  <c r="K226" i="17" s="1"/>
  <c r="M227" i="17"/>
  <c r="K227" i="17" s="1"/>
  <c r="M228" i="17"/>
  <c r="K228" i="17" s="1"/>
  <c r="M229" i="17"/>
  <c r="K229" i="17" s="1"/>
  <c r="M230" i="17"/>
  <c r="K230" i="17" s="1"/>
  <c r="M231" i="17"/>
  <c r="K231" i="17" s="1"/>
  <c r="M232" i="17"/>
  <c r="K232" i="17" s="1"/>
  <c r="M233" i="17"/>
  <c r="K233" i="17" s="1"/>
  <c r="M234" i="17"/>
  <c r="K234" i="17" s="1"/>
  <c r="M235" i="17"/>
  <c r="K235" i="17" s="1"/>
  <c r="M236" i="17"/>
  <c r="K236" i="17" s="1"/>
  <c r="M237" i="17"/>
  <c r="K237" i="17" s="1"/>
  <c r="M238" i="17"/>
  <c r="K238" i="17" s="1"/>
  <c r="M239" i="17"/>
  <c r="K239" i="17" s="1"/>
  <c r="M240" i="17"/>
  <c r="K240" i="17" s="1"/>
  <c r="M241" i="17"/>
  <c r="K241" i="17" s="1"/>
  <c r="M242" i="17"/>
  <c r="K242" i="17" s="1"/>
  <c r="M243" i="17"/>
  <c r="K243" i="17" s="1"/>
  <c r="M244" i="17"/>
  <c r="K244" i="17" s="1"/>
  <c r="M245" i="17"/>
  <c r="K245" i="17" s="1"/>
  <c r="M246" i="17"/>
  <c r="K246" i="17" s="1"/>
  <c r="M247" i="17"/>
  <c r="K247" i="17" s="1"/>
  <c r="M248" i="17"/>
  <c r="K248" i="17" s="1"/>
  <c r="M249" i="17"/>
  <c r="K249" i="17" s="1"/>
  <c r="M250" i="17"/>
  <c r="K250" i="17" s="1"/>
  <c r="M251" i="17"/>
  <c r="K251" i="17" s="1"/>
  <c r="M252" i="17"/>
  <c r="K252" i="17" s="1"/>
  <c r="M253" i="17"/>
  <c r="K253" i="17" s="1"/>
  <c r="M254" i="17"/>
  <c r="K254" i="17" s="1"/>
  <c r="M255" i="17"/>
  <c r="K255" i="17" s="1"/>
  <c r="M256" i="17"/>
  <c r="K256" i="17" s="1"/>
  <c r="M257" i="17"/>
  <c r="K257" i="17" s="1"/>
  <c r="M258" i="17"/>
  <c r="K258" i="17" s="1"/>
  <c r="M259" i="17"/>
  <c r="K259" i="17" s="1"/>
  <c r="M260" i="17"/>
  <c r="K260" i="17" s="1"/>
  <c r="M261" i="17"/>
  <c r="K261" i="17" s="1"/>
  <c r="M262" i="17"/>
  <c r="K262" i="17" s="1"/>
  <c r="M263" i="17"/>
  <c r="K263" i="17" s="1"/>
  <c r="M264" i="17"/>
  <c r="K264" i="17" s="1"/>
  <c r="M265" i="17"/>
  <c r="K265" i="17" s="1"/>
  <c r="M266" i="17"/>
  <c r="K266" i="17" s="1"/>
  <c r="M267" i="17"/>
  <c r="K267" i="17" s="1"/>
  <c r="M268" i="17"/>
  <c r="K268" i="17" s="1"/>
  <c r="M269" i="17"/>
  <c r="K269" i="17" s="1"/>
  <c r="M271" i="17"/>
  <c r="K271" i="17" s="1"/>
  <c r="M272" i="17"/>
  <c r="K272" i="17" s="1"/>
  <c r="M273" i="17"/>
  <c r="K273" i="17" s="1"/>
  <c r="M274" i="17"/>
  <c r="K274" i="17" s="1"/>
  <c r="M275" i="17"/>
  <c r="K275" i="17" s="1"/>
  <c r="M276" i="17"/>
  <c r="K276" i="17" s="1"/>
  <c r="M277" i="17"/>
  <c r="K277" i="17" s="1"/>
  <c r="M278" i="17"/>
  <c r="K278" i="17" s="1"/>
  <c r="M279" i="17"/>
  <c r="K279" i="17" s="1"/>
  <c r="M280" i="17"/>
  <c r="K280" i="17" s="1"/>
  <c r="M281" i="17"/>
  <c r="K281" i="17" s="1"/>
  <c r="M282" i="17"/>
  <c r="K282" i="17" s="1"/>
  <c r="M283" i="17"/>
  <c r="K283" i="17" s="1"/>
  <c r="M284" i="17"/>
  <c r="K284" i="17" s="1"/>
  <c r="M285" i="17"/>
  <c r="K285" i="17" s="1"/>
  <c r="M286" i="17"/>
  <c r="K286" i="17" s="1"/>
  <c r="M287" i="17"/>
  <c r="K287" i="17" s="1"/>
  <c r="M288" i="17"/>
  <c r="K288" i="17" s="1"/>
  <c r="M289" i="17"/>
  <c r="K289" i="17" s="1"/>
  <c r="M290" i="17"/>
  <c r="K290" i="17" s="1"/>
  <c r="M291" i="17"/>
  <c r="K291" i="17" s="1"/>
  <c r="M292" i="17"/>
  <c r="K292" i="17" s="1"/>
  <c r="M293" i="17"/>
  <c r="K293" i="17" s="1"/>
  <c r="M294" i="17"/>
  <c r="K294" i="17" s="1"/>
  <c r="M295" i="17"/>
  <c r="K295" i="17" s="1"/>
  <c r="M296" i="17"/>
  <c r="K296" i="17" s="1"/>
  <c r="M297" i="17"/>
  <c r="K297" i="17" s="1"/>
  <c r="M298" i="17"/>
  <c r="K298" i="17" s="1"/>
  <c r="M299" i="17"/>
  <c r="K299" i="17" s="1"/>
  <c r="M300" i="17"/>
  <c r="K300" i="17" s="1"/>
  <c r="M301" i="17"/>
  <c r="K301" i="17" s="1"/>
  <c r="M302" i="17"/>
  <c r="K302" i="17" s="1"/>
  <c r="M303" i="17"/>
  <c r="K303" i="17" s="1"/>
  <c r="M304" i="17"/>
  <c r="K304" i="17" s="1"/>
  <c r="M305" i="17"/>
  <c r="K305" i="17" s="1"/>
  <c r="M306" i="17"/>
  <c r="K306" i="17" s="1"/>
  <c r="M307" i="17"/>
  <c r="K307" i="17" s="1"/>
  <c r="M308" i="17"/>
  <c r="K308" i="17" s="1"/>
  <c r="M309" i="17"/>
  <c r="K309" i="17" s="1"/>
  <c r="M310" i="17"/>
  <c r="K310" i="17" s="1"/>
  <c r="M311" i="17"/>
  <c r="K311" i="17" s="1"/>
  <c r="M312" i="17"/>
  <c r="K312" i="17" s="1"/>
  <c r="M313" i="17"/>
  <c r="K313" i="17" s="1"/>
  <c r="M314" i="17"/>
  <c r="K314" i="17" s="1"/>
  <c r="M315" i="17"/>
  <c r="K315" i="17" s="1"/>
  <c r="M316" i="17"/>
  <c r="K316" i="17" s="1"/>
  <c r="M317" i="17"/>
  <c r="K317" i="17" s="1"/>
  <c r="M318" i="17"/>
  <c r="K318" i="17" s="1"/>
  <c r="M319" i="17"/>
  <c r="K319" i="17" s="1"/>
  <c r="M320" i="17"/>
  <c r="K320" i="17" s="1"/>
  <c r="M321" i="17"/>
  <c r="K321" i="17" s="1"/>
  <c r="M322" i="17"/>
  <c r="K322" i="17" s="1"/>
  <c r="M323" i="17"/>
  <c r="K323" i="17" s="1"/>
  <c r="M324" i="17"/>
  <c r="K324" i="17" s="1"/>
  <c r="M325" i="17"/>
  <c r="K325" i="17" s="1"/>
  <c r="M326" i="17"/>
  <c r="K326" i="17" s="1"/>
  <c r="M327" i="17"/>
  <c r="K327" i="17" s="1"/>
  <c r="M328" i="17"/>
  <c r="K328" i="17" s="1"/>
  <c r="M329" i="17"/>
  <c r="K329" i="17" s="1"/>
  <c r="M330" i="17"/>
  <c r="K330" i="17" s="1"/>
  <c r="M331" i="17"/>
  <c r="K331" i="17" s="1"/>
  <c r="M333" i="17"/>
  <c r="K333" i="17" s="1"/>
  <c r="M334" i="17"/>
  <c r="K334" i="17" s="1"/>
  <c r="M335" i="17"/>
  <c r="K335" i="17" s="1"/>
  <c r="M336" i="17"/>
  <c r="K336" i="17" s="1"/>
  <c r="M337" i="17"/>
  <c r="K337" i="17" s="1"/>
  <c r="M338" i="17"/>
  <c r="K338" i="17" s="1"/>
  <c r="M340" i="17"/>
  <c r="K340" i="17" s="1"/>
  <c r="M341" i="17"/>
  <c r="K341" i="17" s="1"/>
  <c r="M342" i="17"/>
  <c r="K342" i="17" s="1"/>
  <c r="M343" i="17"/>
  <c r="K343" i="17" s="1"/>
  <c r="M344" i="17"/>
  <c r="K344" i="17" s="1"/>
  <c r="M345" i="17"/>
  <c r="K345" i="17" s="1"/>
  <c r="M346" i="17"/>
  <c r="K346" i="17" s="1"/>
  <c r="M347" i="17"/>
  <c r="K347" i="17" s="1"/>
  <c r="M348" i="17"/>
  <c r="K348" i="17" s="1"/>
  <c r="M349" i="17"/>
  <c r="K349" i="17" s="1"/>
  <c r="M350" i="17"/>
  <c r="K350" i="17" s="1"/>
  <c r="M351" i="17"/>
  <c r="K351" i="17" s="1"/>
  <c r="M352" i="17"/>
  <c r="K352" i="17" s="1"/>
  <c r="M353" i="17"/>
  <c r="K353" i="17" s="1"/>
  <c r="M355" i="17"/>
  <c r="K355" i="17" s="1"/>
  <c r="M356" i="17"/>
  <c r="K356" i="17" s="1"/>
  <c r="M357" i="17"/>
  <c r="K357" i="17" s="1"/>
  <c r="M358" i="17"/>
  <c r="K358" i="17" s="1"/>
  <c r="M359" i="17"/>
  <c r="K359" i="17" s="1"/>
  <c r="M360" i="17"/>
  <c r="K360" i="17" s="1"/>
  <c r="M361" i="17"/>
  <c r="K361" i="17" s="1"/>
  <c r="M362" i="17"/>
  <c r="K362" i="17" s="1"/>
  <c r="M363" i="17"/>
  <c r="K363" i="17" s="1"/>
  <c r="M364" i="17"/>
  <c r="K364" i="17" s="1"/>
  <c r="M365" i="17"/>
  <c r="K365" i="17" s="1"/>
  <c r="M366" i="17"/>
  <c r="K366" i="17" s="1"/>
  <c r="M367" i="17"/>
  <c r="K367" i="17" s="1"/>
  <c r="M368" i="17"/>
  <c r="K368" i="17" s="1"/>
  <c r="M369" i="17"/>
  <c r="K369" i="17" s="1"/>
  <c r="M370" i="17"/>
  <c r="K370" i="17" s="1"/>
  <c r="M371" i="17"/>
  <c r="K371" i="17" s="1"/>
  <c r="M372" i="17"/>
  <c r="K372" i="17" s="1"/>
  <c r="M373" i="17"/>
  <c r="K373" i="17" s="1"/>
  <c r="M374" i="17"/>
  <c r="K374" i="17" s="1"/>
  <c r="M375" i="17"/>
  <c r="K375" i="17" s="1"/>
  <c r="M376" i="17"/>
  <c r="K376" i="17" s="1"/>
  <c r="M377" i="17"/>
  <c r="K377" i="17" s="1"/>
  <c r="M378" i="17"/>
  <c r="K378" i="17" s="1"/>
  <c r="M379" i="17"/>
  <c r="K379" i="17" s="1"/>
  <c r="M380" i="17"/>
  <c r="K380" i="17" s="1"/>
  <c r="M381" i="17"/>
  <c r="K381" i="17" s="1"/>
  <c r="M383" i="17"/>
  <c r="K383" i="17" s="1"/>
  <c r="M384" i="17"/>
  <c r="K384" i="17" s="1"/>
  <c r="M385" i="17"/>
  <c r="K385" i="17" s="1"/>
  <c r="M386" i="17"/>
  <c r="K386" i="17" s="1"/>
  <c r="M387" i="17"/>
  <c r="K387" i="17" s="1"/>
  <c r="M388" i="17"/>
  <c r="K388" i="17" s="1"/>
  <c r="M389" i="17"/>
  <c r="K389" i="17" s="1"/>
  <c r="M390" i="17"/>
  <c r="K390" i="17" s="1"/>
  <c r="M391" i="17"/>
  <c r="K391" i="17" s="1"/>
  <c r="M392" i="17"/>
  <c r="K392" i="17" s="1"/>
  <c r="M393" i="17"/>
  <c r="K393" i="17" s="1"/>
  <c r="M394" i="17"/>
  <c r="K394" i="17" s="1"/>
  <c r="M395" i="17"/>
  <c r="K395" i="17" s="1"/>
  <c r="M396" i="17"/>
  <c r="K396" i="17" s="1"/>
  <c r="M397" i="17"/>
  <c r="K397" i="17" s="1"/>
  <c r="M398" i="17"/>
  <c r="K398" i="17" s="1"/>
  <c r="M399" i="17"/>
  <c r="K399" i="17" s="1"/>
  <c r="M400" i="17"/>
  <c r="K400" i="17" s="1"/>
  <c r="M401" i="17"/>
  <c r="K401" i="17" s="1"/>
  <c r="M402" i="17"/>
  <c r="K402" i="17" s="1"/>
  <c r="M403" i="17"/>
  <c r="K403" i="17" s="1"/>
  <c r="M404" i="17"/>
  <c r="K404" i="17" s="1"/>
  <c r="M405" i="17"/>
  <c r="K405" i="17" s="1"/>
  <c r="M406" i="17"/>
  <c r="K406" i="17" s="1"/>
  <c r="M407" i="17"/>
  <c r="K407" i="17" s="1"/>
  <c r="M408" i="17"/>
  <c r="K408" i="17" s="1"/>
  <c r="M409" i="17"/>
  <c r="K409" i="17" s="1"/>
  <c r="M410" i="17"/>
  <c r="K410" i="17" s="1"/>
  <c r="M411" i="17"/>
  <c r="K411" i="17" s="1"/>
  <c r="M412" i="17"/>
  <c r="K412" i="17" s="1"/>
  <c r="M413" i="17"/>
  <c r="K413" i="17" s="1"/>
  <c r="M414" i="17"/>
  <c r="K414" i="17" s="1"/>
  <c r="M415" i="17"/>
  <c r="K415" i="17" s="1"/>
  <c r="M416" i="17"/>
  <c r="K416" i="17" s="1"/>
  <c r="M417" i="17"/>
  <c r="K417" i="17" s="1"/>
  <c r="M418" i="17"/>
  <c r="K418" i="17" s="1"/>
  <c r="M419" i="17"/>
  <c r="K419" i="17" s="1"/>
  <c r="M420" i="17"/>
  <c r="K420" i="17" s="1"/>
  <c r="M421" i="17"/>
  <c r="K421" i="17" s="1"/>
  <c r="M424" i="17"/>
  <c r="K424" i="17" s="1"/>
  <c r="M425" i="17"/>
  <c r="K425" i="17" s="1"/>
  <c r="M426" i="17"/>
  <c r="K426" i="17" s="1"/>
  <c r="M427" i="17"/>
  <c r="K427" i="17" s="1"/>
  <c r="M428" i="17"/>
  <c r="K428" i="17" s="1"/>
  <c r="M429" i="17"/>
  <c r="K429" i="17" s="1"/>
  <c r="M430" i="17"/>
  <c r="K430" i="17" s="1"/>
  <c r="M432" i="17"/>
  <c r="K432" i="17" s="1"/>
  <c r="M433" i="17"/>
  <c r="K433" i="17" s="1"/>
  <c r="M434" i="17"/>
  <c r="K434" i="17" s="1"/>
  <c r="M435" i="17"/>
  <c r="K435" i="17" s="1"/>
  <c r="M436" i="17"/>
  <c r="K436" i="17" s="1"/>
  <c r="M437" i="17"/>
  <c r="K437" i="17" s="1"/>
  <c r="M438" i="17"/>
  <c r="K438" i="17" s="1"/>
  <c r="M439" i="17"/>
  <c r="K439" i="17" s="1"/>
  <c r="M440" i="17"/>
  <c r="K440" i="17" s="1"/>
  <c r="M441" i="17"/>
  <c r="K441" i="17" s="1"/>
  <c r="M442" i="17"/>
  <c r="K442" i="17" s="1"/>
  <c r="M443" i="17"/>
  <c r="K443" i="17" s="1"/>
  <c r="M444" i="17"/>
  <c r="K444" i="17" s="1"/>
  <c r="M445" i="17"/>
  <c r="K445" i="17" s="1"/>
  <c r="M446" i="17"/>
  <c r="K446" i="17" s="1"/>
  <c r="M447" i="17"/>
  <c r="K447" i="17" s="1"/>
  <c r="M448" i="17"/>
  <c r="K448" i="17" s="1"/>
  <c r="M449" i="17"/>
  <c r="K449" i="17" s="1"/>
  <c r="M450" i="17"/>
  <c r="K450" i="17" s="1"/>
  <c r="M451" i="17"/>
  <c r="K451" i="17" s="1"/>
  <c r="M452" i="17"/>
  <c r="K452" i="17" s="1"/>
  <c r="M453" i="17"/>
  <c r="K453" i="17" s="1"/>
  <c r="M454" i="17"/>
  <c r="K454" i="17" s="1"/>
  <c r="M455" i="17"/>
  <c r="K455" i="17" s="1"/>
  <c r="M456" i="17"/>
  <c r="K456" i="17" s="1"/>
  <c r="M457" i="17"/>
  <c r="K457" i="17" s="1"/>
  <c r="M458" i="17"/>
  <c r="K458" i="17" s="1"/>
  <c r="M459" i="17"/>
  <c r="K459" i="17" s="1"/>
  <c r="M460" i="17"/>
  <c r="K460" i="17" s="1"/>
  <c r="M461" i="17"/>
  <c r="K461" i="17" s="1"/>
  <c r="M462" i="17"/>
  <c r="K462" i="17" s="1"/>
  <c r="M463" i="17"/>
  <c r="K463" i="17" s="1"/>
  <c r="M464" i="17"/>
  <c r="K464" i="17" s="1"/>
  <c r="M465" i="17"/>
  <c r="K465" i="17" s="1"/>
  <c r="M466" i="17"/>
  <c r="K466" i="17" s="1"/>
  <c r="M467" i="17"/>
  <c r="K467" i="17" s="1"/>
  <c r="M468" i="17"/>
  <c r="K468" i="17" s="1"/>
  <c r="M469" i="17"/>
  <c r="K469" i="17" s="1"/>
  <c r="M470" i="17"/>
  <c r="K470" i="17" s="1"/>
  <c r="M471" i="17"/>
  <c r="K471" i="17" s="1"/>
  <c r="M472" i="17"/>
  <c r="K472" i="17" s="1"/>
  <c r="M473" i="17"/>
  <c r="K473" i="17" s="1"/>
  <c r="M474" i="17"/>
  <c r="K474" i="17" s="1"/>
  <c r="M475" i="17"/>
  <c r="K475" i="17" s="1"/>
  <c r="M476" i="17"/>
  <c r="K476" i="17" s="1"/>
  <c r="M477" i="17"/>
  <c r="K477" i="17" s="1"/>
  <c r="M478" i="17"/>
  <c r="K478" i="17" s="1"/>
  <c r="M479" i="17"/>
  <c r="K479" i="17" s="1"/>
  <c r="M480" i="17"/>
  <c r="K480" i="17" s="1"/>
  <c r="M481" i="17"/>
  <c r="K481" i="17" s="1"/>
  <c r="M483" i="17"/>
  <c r="K483" i="17" s="1"/>
  <c r="M484" i="17"/>
  <c r="K484" i="17" s="1"/>
  <c r="M485" i="17"/>
  <c r="K485" i="17" s="1"/>
  <c r="M486" i="17"/>
  <c r="K486" i="17" s="1"/>
  <c r="M487" i="17"/>
  <c r="K487" i="17" s="1"/>
  <c r="M488" i="17"/>
  <c r="K488" i="17" s="1"/>
  <c r="M489" i="17"/>
  <c r="K489" i="17" s="1"/>
  <c r="M490" i="17"/>
  <c r="K490" i="17" s="1"/>
  <c r="M491" i="17"/>
  <c r="K491" i="17" s="1"/>
  <c r="M492" i="17"/>
  <c r="K492" i="17" s="1"/>
  <c r="M493" i="17"/>
  <c r="K493" i="17" s="1"/>
  <c r="M494" i="17"/>
  <c r="K494" i="17" s="1"/>
  <c r="M495" i="17"/>
  <c r="K495" i="17" s="1"/>
  <c r="M496" i="17"/>
  <c r="K496" i="17" s="1"/>
  <c r="M497" i="17"/>
  <c r="K497" i="17" s="1"/>
  <c r="M498" i="17"/>
  <c r="K498" i="17" s="1"/>
  <c r="M499" i="17"/>
  <c r="K499" i="17" s="1"/>
  <c r="M500" i="17"/>
  <c r="K500" i="17" s="1"/>
  <c r="M501" i="17"/>
  <c r="K501" i="17" s="1"/>
  <c r="M502" i="17"/>
  <c r="K502" i="17" s="1"/>
  <c r="M503" i="17"/>
  <c r="K503" i="17" s="1"/>
  <c r="M504" i="17"/>
  <c r="K504" i="17" s="1"/>
  <c r="M507" i="17"/>
  <c r="K507" i="17" s="1"/>
  <c r="M508" i="17"/>
  <c r="K508" i="17" s="1"/>
  <c r="M509" i="17"/>
  <c r="K509" i="17" s="1"/>
  <c r="M510" i="17"/>
  <c r="K510" i="17" s="1"/>
  <c r="M511" i="17"/>
  <c r="K511" i="17" s="1"/>
  <c r="M512" i="17"/>
  <c r="K512" i="17" s="1"/>
  <c r="M513" i="17"/>
  <c r="K513" i="17" s="1"/>
  <c r="M514" i="17"/>
  <c r="K514" i="17" s="1"/>
  <c r="M515" i="17"/>
  <c r="K515" i="17" s="1"/>
  <c r="M516" i="17"/>
  <c r="K516" i="17" s="1"/>
  <c r="M517" i="17"/>
  <c r="K517" i="17" s="1"/>
  <c r="M518" i="17"/>
  <c r="K518" i="17" s="1"/>
  <c r="M519" i="17"/>
  <c r="K519" i="17" s="1"/>
  <c r="M520" i="17"/>
  <c r="K520" i="17" s="1"/>
  <c r="M522" i="17"/>
  <c r="K522" i="17" s="1"/>
  <c r="M523" i="17"/>
  <c r="K523" i="17" s="1"/>
  <c r="M524" i="17"/>
  <c r="K524" i="17" s="1"/>
  <c r="M525" i="17"/>
  <c r="K525" i="17" s="1"/>
  <c r="M526" i="17"/>
  <c r="K526" i="17" s="1"/>
  <c r="M527" i="17"/>
  <c r="K527" i="17" s="1"/>
  <c r="M528" i="17"/>
  <c r="K528" i="17" s="1"/>
  <c r="M529" i="17"/>
  <c r="K529" i="17" s="1"/>
  <c r="M530" i="17"/>
  <c r="K530" i="17" s="1"/>
  <c r="M531" i="17"/>
  <c r="K531" i="17" s="1"/>
  <c r="M532" i="17"/>
  <c r="K532" i="17" s="1"/>
  <c r="M533" i="17"/>
  <c r="K533" i="17" s="1"/>
  <c r="M534" i="17"/>
  <c r="K534" i="17" s="1"/>
  <c r="M535" i="17"/>
  <c r="K535" i="17" s="1"/>
  <c r="M536" i="17"/>
  <c r="K536" i="17" s="1"/>
  <c r="M537" i="17"/>
  <c r="K537" i="17" s="1"/>
  <c r="M539" i="17"/>
  <c r="K539" i="17" s="1"/>
  <c r="M540" i="17"/>
  <c r="K540" i="17" s="1"/>
  <c r="M541" i="17"/>
  <c r="K541" i="17" s="1"/>
  <c r="M542" i="17"/>
  <c r="K542" i="17" s="1"/>
  <c r="M543" i="17"/>
  <c r="K543" i="17" s="1"/>
  <c r="M544" i="17"/>
  <c r="K544" i="17" s="1"/>
  <c r="M545" i="17"/>
  <c r="K545" i="17" s="1"/>
  <c r="M546" i="17"/>
  <c r="K546" i="17" s="1"/>
  <c r="M547" i="17"/>
  <c r="K547" i="17" s="1"/>
  <c r="M548" i="17"/>
  <c r="K548" i="17" s="1"/>
  <c r="M549" i="17"/>
  <c r="K549" i="17" s="1"/>
  <c r="M550" i="17"/>
  <c r="K550" i="17" s="1"/>
  <c r="M551" i="17"/>
  <c r="K551" i="17" s="1"/>
  <c r="M552" i="17"/>
  <c r="K552" i="17" s="1"/>
  <c r="M553" i="17"/>
  <c r="K553" i="17" s="1"/>
  <c r="M554" i="17"/>
  <c r="K554" i="17" s="1"/>
  <c r="M555" i="17"/>
  <c r="K555" i="17" s="1"/>
  <c r="M556" i="17"/>
  <c r="K556" i="17" s="1"/>
  <c r="M557" i="17"/>
  <c r="K557" i="17" s="1"/>
  <c r="M558" i="17"/>
  <c r="K558" i="17" s="1"/>
  <c r="M560" i="17"/>
  <c r="K560" i="17" s="1"/>
  <c r="M561" i="17"/>
  <c r="K561" i="17" s="1"/>
  <c r="M562" i="17"/>
  <c r="K562" i="17" s="1"/>
  <c r="M563" i="17"/>
  <c r="K563" i="17" s="1"/>
  <c r="M564" i="17"/>
  <c r="K564" i="17" s="1"/>
  <c r="M565" i="17"/>
  <c r="K565" i="17" s="1"/>
  <c r="M566" i="17"/>
  <c r="K566" i="17" s="1"/>
  <c r="M567" i="17"/>
  <c r="K567" i="17" s="1"/>
  <c r="M568" i="17"/>
  <c r="K568" i="17" s="1"/>
  <c r="M569" i="17"/>
  <c r="K569" i="17" s="1"/>
  <c r="M570" i="17"/>
  <c r="K570" i="17" s="1"/>
  <c r="M571" i="17"/>
  <c r="K571" i="17" s="1"/>
  <c r="M572" i="17"/>
  <c r="K572" i="17" s="1"/>
  <c r="M573" i="17"/>
  <c r="K573" i="17" s="1"/>
  <c r="M574" i="17"/>
  <c r="K574" i="17" s="1"/>
  <c r="M575" i="17"/>
  <c r="K575" i="17" s="1"/>
  <c r="M576" i="17"/>
  <c r="K576" i="17" s="1"/>
  <c r="M577" i="17"/>
  <c r="K577" i="17" s="1"/>
  <c r="M578" i="17"/>
  <c r="K578" i="17" s="1"/>
  <c r="M579" i="17"/>
  <c r="K579" i="17" s="1"/>
  <c r="M580" i="17"/>
  <c r="K580" i="17" s="1"/>
  <c r="M581" i="17"/>
  <c r="K581" i="17" s="1"/>
  <c r="M582" i="17"/>
  <c r="K582" i="17" s="1"/>
  <c r="M583" i="17"/>
  <c r="K583" i="17" s="1"/>
  <c r="M584" i="17"/>
  <c r="K584" i="17" s="1"/>
  <c r="M585" i="17"/>
  <c r="K585" i="17" s="1"/>
  <c r="M586" i="17"/>
  <c r="K586" i="17" s="1"/>
  <c r="M587" i="17"/>
  <c r="K587" i="17" s="1"/>
  <c r="M588" i="17"/>
  <c r="K588" i="17" s="1"/>
  <c r="M589" i="17"/>
  <c r="K589" i="17" s="1"/>
  <c r="M590" i="17"/>
  <c r="K590" i="17" s="1"/>
  <c r="M591" i="17"/>
  <c r="K591" i="17" s="1"/>
  <c r="M592" i="17"/>
  <c r="K592" i="17" s="1"/>
  <c r="M593" i="17"/>
  <c r="K593" i="17" s="1"/>
  <c r="M594" i="17"/>
  <c r="K594" i="17" s="1"/>
  <c r="M595" i="17"/>
  <c r="K595" i="17" s="1"/>
  <c r="M596" i="17"/>
  <c r="K596" i="17" s="1"/>
  <c r="M597" i="17"/>
  <c r="K597" i="17" s="1"/>
  <c r="M598" i="17"/>
  <c r="K598" i="17" s="1"/>
  <c r="M599" i="17"/>
  <c r="K599" i="17" s="1"/>
  <c r="M600" i="17"/>
  <c r="K600" i="17" s="1"/>
  <c r="M601" i="17"/>
  <c r="K601" i="17" s="1"/>
  <c r="M602" i="17"/>
  <c r="K602" i="17" s="1"/>
  <c r="M603" i="17"/>
  <c r="K603" i="17" s="1"/>
  <c r="M604" i="17"/>
  <c r="K604" i="17" s="1"/>
  <c r="M605" i="17"/>
  <c r="K605" i="17" s="1"/>
  <c r="M606" i="17"/>
  <c r="K606" i="17" s="1"/>
  <c r="M607" i="17"/>
  <c r="K607" i="17" s="1"/>
  <c r="M609" i="17"/>
  <c r="K609" i="17" s="1"/>
  <c r="M610" i="17"/>
  <c r="K610" i="17" s="1"/>
  <c r="M611" i="17"/>
  <c r="K611" i="17" s="1"/>
  <c r="M612" i="17"/>
  <c r="K612" i="17" s="1"/>
  <c r="M613" i="17"/>
  <c r="K613" i="17" s="1"/>
  <c r="M614" i="17"/>
  <c r="K614" i="17" s="1"/>
  <c r="M615" i="17"/>
  <c r="K615" i="17" s="1"/>
  <c r="M617" i="17"/>
  <c r="K617" i="17" s="1"/>
  <c r="M618" i="17"/>
  <c r="K618" i="17" s="1"/>
  <c r="M619" i="17"/>
  <c r="K619" i="17" s="1"/>
  <c r="M620" i="17"/>
  <c r="K620" i="17" s="1"/>
  <c r="M621" i="17"/>
  <c r="K621" i="17" s="1"/>
  <c r="M622" i="17"/>
  <c r="K622" i="17" s="1"/>
  <c r="M623" i="17"/>
  <c r="K623" i="17" s="1"/>
  <c r="M624" i="17"/>
  <c r="K624" i="17" s="1"/>
  <c r="M625" i="17"/>
  <c r="K625" i="17" s="1"/>
  <c r="M626" i="17"/>
  <c r="K626" i="17" s="1"/>
  <c r="M627" i="17"/>
  <c r="K627" i="17" s="1"/>
  <c r="M628" i="17"/>
  <c r="K628" i="17" s="1"/>
  <c r="M629" i="17"/>
  <c r="K629" i="17" s="1"/>
  <c r="M630" i="17"/>
  <c r="K630" i="17" s="1"/>
  <c r="M631" i="17"/>
  <c r="K631" i="17" s="1"/>
  <c r="M634" i="17"/>
  <c r="K634" i="17" s="1"/>
  <c r="M635" i="17"/>
  <c r="K635" i="17" s="1"/>
  <c r="M636" i="17"/>
  <c r="K636" i="17" s="1"/>
  <c r="M637" i="17"/>
  <c r="K637" i="17" s="1"/>
  <c r="M638" i="17"/>
  <c r="K638" i="17" s="1"/>
  <c r="M639" i="17"/>
  <c r="K639" i="17" s="1"/>
  <c r="M640" i="17"/>
  <c r="K640" i="17" s="1"/>
  <c r="M641" i="17"/>
  <c r="K641" i="17" s="1"/>
  <c r="M642" i="17"/>
  <c r="K642" i="17" s="1"/>
  <c r="M643" i="17"/>
  <c r="K643" i="17" s="1"/>
  <c r="M644" i="17"/>
  <c r="K644" i="17" s="1"/>
  <c r="M645" i="17"/>
  <c r="K645" i="17" s="1"/>
  <c r="M646" i="17"/>
  <c r="K646" i="17" s="1"/>
  <c r="M647" i="17"/>
  <c r="K647" i="17" s="1"/>
  <c r="M648" i="17"/>
  <c r="K648" i="17" s="1"/>
  <c r="M649" i="17"/>
  <c r="K649" i="17" s="1"/>
  <c r="M650" i="17"/>
  <c r="K650" i="17" s="1"/>
  <c r="M651" i="17"/>
  <c r="K651" i="17" s="1"/>
  <c r="M652" i="17"/>
  <c r="K652" i="17" s="1"/>
  <c r="M653" i="17"/>
  <c r="K653" i="17" s="1"/>
  <c r="M654" i="17"/>
  <c r="K654" i="17" s="1"/>
  <c r="M655" i="17"/>
  <c r="K655" i="17" s="1"/>
  <c r="M656" i="17"/>
  <c r="K656" i="17" s="1"/>
  <c r="M657" i="17"/>
  <c r="K657" i="17" s="1"/>
  <c r="M658" i="17"/>
  <c r="K658" i="17" s="1"/>
  <c r="M659" i="17"/>
  <c r="K659" i="17" s="1"/>
  <c r="M660" i="17"/>
  <c r="K660" i="17" s="1"/>
  <c r="M661" i="17"/>
  <c r="K661" i="17" s="1"/>
  <c r="M662" i="17"/>
  <c r="K662" i="17" s="1"/>
  <c r="M663" i="17"/>
  <c r="K663" i="17" s="1"/>
  <c r="M664" i="17"/>
  <c r="K664" i="17" s="1"/>
  <c r="M665" i="17"/>
  <c r="K665" i="17" s="1"/>
  <c r="M666" i="17"/>
  <c r="K666" i="17" s="1"/>
  <c r="M667" i="17"/>
  <c r="K667" i="17" s="1"/>
  <c r="M668" i="17"/>
  <c r="K668" i="17" s="1"/>
  <c r="M669" i="17"/>
  <c r="K669" i="17" s="1"/>
  <c r="M670" i="17"/>
  <c r="K670" i="17" s="1"/>
  <c r="M671" i="17"/>
  <c r="K671" i="17" s="1"/>
  <c r="M672" i="17"/>
  <c r="K672" i="17" s="1"/>
  <c r="M673" i="17"/>
  <c r="K673" i="17" s="1"/>
  <c r="M674" i="17"/>
  <c r="K674" i="17" s="1"/>
  <c r="M675" i="17"/>
  <c r="K675" i="17" s="1"/>
  <c r="M676" i="17"/>
  <c r="K676" i="17" s="1"/>
  <c r="M677" i="17"/>
  <c r="K677" i="17" s="1"/>
  <c r="M678" i="17"/>
  <c r="K678" i="17" s="1"/>
  <c r="M679" i="17"/>
  <c r="K679" i="17" s="1"/>
  <c r="M680" i="17"/>
  <c r="K680" i="17" s="1"/>
  <c r="M681" i="17"/>
  <c r="K681" i="17" s="1"/>
  <c r="M682" i="17"/>
  <c r="K682" i="17" s="1"/>
  <c r="M683" i="17"/>
  <c r="K683" i="17" s="1"/>
  <c r="M684" i="17"/>
  <c r="K684" i="17" s="1"/>
  <c r="M685" i="17"/>
  <c r="K685" i="17" s="1"/>
  <c r="M686" i="17"/>
  <c r="K686" i="17" s="1"/>
  <c r="M687" i="17"/>
  <c r="K687" i="17" s="1"/>
  <c r="M688" i="17"/>
  <c r="K688" i="17" s="1"/>
  <c r="M689" i="17"/>
  <c r="K689" i="17" s="1"/>
  <c r="M690" i="17"/>
  <c r="K690" i="17" s="1"/>
  <c r="M691" i="17"/>
  <c r="K691" i="17" s="1"/>
  <c r="M692" i="17"/>
  <c r="K692" i="17" s="1"/>
  <c r="M693" i="17"/>
  <c r="K693" i="17" s="1"/>
  <c r="M694" i="17"/>
  <c r="K694" i="17" s="1"/>
  <c r="M695" i="17"/>
  <c r="K695" i="17" s="1"/>
  <c r="M696" i="17"/>
  <c r="K696" i="17" s="1"/>
  <c r="M697" i="17"/>
  <c r="K697" i="17" s="1"/>
  <c r="M698" i="17"/>
  <c r="K698" i="17" s="1"/>
  <c r="M699" i="17"/>
  <c r="K699" i="17" s="1"/>
  <c r="M700" i="17"/>
  <c r="K700" i="17" s="1"/>
  <c r="M701" i="17"/>
  <c r="K701" i="17" s="1"/>
  <c r="M702" i="17"/>
  <c r="K702" i="17" s="1"/>
  <c r="M703" i="17"/>
  <c r="K703" i="17" s="1"/>
  <c r="M704" i="17"/>
  <c r="K704" i="17" s="1"/>
  <c r="M705" i="17"/>
  <c r="K705" i="17" s="1"/>
  <c r="M706" i="17"/>
  <c r="K706" i="17" s="1"/>
  <c r="M707" i="17"/>
  <c r="K707" i="17" s="1"/>
  <c r="M708" i="17"/>
  <c r="K708" i="17" s="1"/>
  <c r="M709" i="17"/>
  <c r="K709" i="17" s="1"/>
  <c r="M710" i="17"/>
  <c r="K710" i="17" s="1"/>
  <c r="M711" i="17"/>
  <c r="K711" i="17" s="1"/>
  <c r="M712" i="17"/>
  <c r="K712" i="17" s="1"/>
  <c r="M713" i="17"/>
  <c r="K713" i="17" s="1"/>
  <c r="M714" i="17"/>
  <c r="K714" i="17" s="1"/>
  <c r="M715" i="17"/>
  <c r="K715" i="17" s="1"/>
  <c r="M716" i="17"/>
  <c r="K716" i="17" s="1"/>
  <c r="M717" i="17"/>
  <c r="K717" i="17" s="1"/>
  <c r="M719" i="17"/>
  <c r="K719" i="17" s="1"/>
  <c r="M720" i="17"/>
  <c r="K720" i="17" s="1"/>
  <c r="M721" i="17"/>
  <c r="K721" i="17" s="1"/>
  <c r="M722" i="17"/>
  <c r="K722" i="17" s="1"/>
  <c r="M723" i="17"/>
  <c r="K723" i="17" s="1"/>
  <c r="M724" i="17"/>
  <c r="K724" i="17" s="1"/>
  <c r="M725" i="17"/>
  <c r="K725" i="17" s="1"/>
  <c r="M726" i="17"/>
  <c r="K726" i="17" s="1"/>
  <c r="M727" i="17"/>
  <c r="K727" i="17" s="1"/>
  <c r="M728" i="17"/>
  <c r="K728" i="17" s="1"/>
  <c r="M729" i="17"/>
  <c r="K729" i="17" s="1"/>
  <c r="M730" i="17"/>
  <c r="K730" i="17" s="1"/>
  <c r="M731" i="17"/>
  <c r="K731" i="17" s="1"/>
  <c r="M732" i="17"/>
  <c r="K732" i="17" s="1"/>
  <c r="M733" i="17"/>
  <c r="K733" i="17" s="1"/>
  <c r="M734" i="17"/>
  <c r="K734" i="17" s="1"/>
  <c r="M735" i="17"/>
  <c r="K735" i="17" s="1"/>
  <c r="M736" i="17"/>
  <c r="K736" i="17" s="1"/>
  <c r="M737" i="17"/>
  <c r="K737" i="17" s="1"/>
  <c r="M738" i="17"/>
  <c r="K738" i="17" s="1"/>
  <c r="M739" i="17"/>
  <c r="K739" i="17" s="1"/>
  <c r="M740" i="17"/>
  <c r="K740" i="17" s="1"/>
  <c r="M742" i="17"/>
  <c r="K742" i="17" s="1"/>
  <c r="M743" i="17"/>
  <c r="K743" i="17" s="1"/>
  <c r="M744" i="17"/>
  <c r="K744" i="17" s="1"/>
  <c r="M745" i="17"/>
  <c r="K745" i="17" s="1"/>
  <c r="M746" i="17"/>
  <c r="K746" i="17" s="1"/>
  <c r="M747" i="17"/>
  <c r="K747" i="17" s="1"/>
  <c r="M748" i="17"/>
  <c r="K748" i="17" s="1"/>
  <c r="M749" i="17"/>
  <c r="K749" i="17" s="1"/>
  <c r="M750" i="17"/>
  <c r="K750" i="17" s="1"/>
  <c r="M751" i="17"/>
  <c r="K751" i="17" s="1"/>
  <c r="M752" i="17"/>
  <c r="K752" i="17" s="1"/>
  <c r="M753" i="17"/>
  <c r="K753" i="17" s="1"/>
  <c r="M754" i="17"/>
  <c r="K754" i="17" s="1"/>
  <c r="M755" i="17"/>
  <c r="K755" i="17" s="1"/>
  <c r="M757" i="17"/>
  <c r="K757" i="17" s="1"/>
  <c r="M758" i="17"/>
  <c r="K758" i="17" s="1"/>
  <c r="M759" i="17"/>
  <c r="K759" i="17" s="1"/>
  <c r="M760" i="17"/>
  <c r="K760" i="17" s="1"/>
  <c r="M761" i="17"/>
  <c r="K761" i="17" s="1"/>
  <c r="M762" i="17"/>
  <c r="K762" i="17" s="1"/>
  <c r="M763" i="17"/>
  <c r="K763" i="17" s="1"/>
  <c r="M764" i="17"/>
  <c r="K764" i="17" s="1"/>
  <c r="M765" i="17"/>
  <c r="K765" i="17" s="1"/>
  <c r="M766" i="17"/>
  <c r="K766" i="17" s="1"/>
  <c r="M767" i="17"/>
  <c r="K767" i="17" s="1"/>
  <c r="M768" i="17"/>
  <c r="K768" i="17" s="1"/>
  <c r="M771" i="17"/>
  <c r="K771" i="17" s="1"/>
  <c r="M772" i="17"/>
  <c r="K772" i="17" s="1"/>
  <c r="M773" i="17"/>
  <c r="K773" i="17" s="1"/>
  <c r="M774" i="17"/>
  <c r="K774" i="17" s="1"/>
  <c r="M775" i="17"/>
  <c r="K775" i="17" s="1"/>
  <c r="M776" i="17"/>
  <c r="K776" i="17" s="1"/>
  <c r="M777" i="17"/>
  <c r="K777" i="17" s="1"/>
  <c r="M778" i="17"/>
  <c r="K778" i="17" s="1"/>
  <c r="M779" i="17"/>
  <c r="K779" i="17" s="1"/>
  <c r="M780" i="17"/>
  <c r="K780" i="17" s="1"/>
  <c r="M781" i="17"/>
  <c r="K781" i="17" s="1"/>
  <c r="M782" i="17"/>
  <c r="K782" i="17" s="1"/>
  <c r="M783" i="17"/>
  <c r="K783" i="17" s="1"/>
  <c r="M784" i="17"/>
  <c r="K784" i="17" s="1"/>
  <c r="M785" i="17"/>
  <c r="K785" i="17" s="1"/>
  <c r="M786" i="17"/>
  <c r="K786" i="17" s="1"/>
  <c r="M787" i="17"/>
  <c r="K787" i="17" s="1"/>
  <c r="M788" i="17"/>
  <c r="K788" i="17" s="1"/>
  <c r="M789" i="17"/>
  <c r="K789" i="17" s="1"/>
  <c r="M790" i="17"/>
  <c r="K790" i="17" s="1"/>
  <c r="M791" i="17"/>
  <c r="K791" i="17" s="1"/>
  <c r="M792" i="17"/>
  <c r="K792" i="17" s="1"/>
  <c r="M793" i="17"/>
  <c r="K793" i="17" s="1"/>
  <c r="M794" i="17"/>
  <c r="K794" i="17" s="1"/>
  <c r="M795" i="17"/>
  <c r="K795" i="17" s="1"/>
  <c r="M796" i="17"/>
  <c r="K796" i="17" s="1"/>
  <c r="M797" i="17"/>
  <c r="K797" i="17" s="1"/>
  <c r="M798" i="17"/>
  <c r="K798" i="17" s="1"/>
  <c r="M799" i="17"/>
  <c r="K799" i="17" s="1"/>
  <c r="M800" i="17"/>
  <c r="K800" i="17" s="1"/>
  <c r="M801" i="17"/>
  <c r="K801" i="17" s="1"/>
  <c r="M802" i="17"/>
  <c r="K802" i="17" s="1"/>
  <c r="M803" i="17"/>
  <c r="K803" i="17" s="1"/>
  <c r="M804" i="17"/>
  <c r="K804" i="17" s="1"/>
  <c r="M805" i="17"/>
  <c r="K805" i="17" s="1"/>
  <c r="M806" i="17"/>
  <c r="K806" i="17" s="1"/>
  <c r="M807" i="17"/>
  <c r="K807" i="17" s="1"/>
  <c r="M808" i="17"/>
  <c r="K808" i="17" s="1"/>
  <c r="M809" i="17"/>
  <c r="K809" i="17" s="1"/>
  <c r="M810" i="17"/>
  <c r="K810" i="17" s="1"/>
  <c r="M811" i="17"/>
  <c r="K811" i="17" s="1"/>
  <c r="M812" i="17"/>
  <c r="K812" i="17" s="1"/>
  <c r="M813" i="17"/>
  <c r="K813" i="17" s="1"/>
  <c r="M814" i="17"/>
  <c r="K814" i="17" s="1"/>
  <c r="M815" i="17"/>
  <c r="K815" i="17" s="1"/>
  <c r="M816" i="17"/>
  <c r="K816" i="17" s="1"/>
  <c r="M817" i="17"/>
  <c r="K817" i="17" s="1"/>
  <c r="M818" i="17"/>
  <c r="K818" i="17" s="1"/>
  <c r="M819" i="17"/>
  <c r="K819" i="17" s="1"/>
  <c r="M820" i="17"/>
  <c r="K820" i="17" s="1"/>
  <c r="M821" i="17"/>
  <c r="K821" i="17" s="1"/>
  <c r="M822" i="17"/>
  <c r="K822" i="17" s="1"/>
  <c r="M823" i="17"/>
  <c r="K823" i="17" s="1"/>
  <c r="M824" i="17"/>
  <c r="K824" i="17" s="1"/>
  <c r="M825" i="17"/>
  <c r="K825" i="17" s="1"/>
  <c r="M826" i="17"/>
  <c r="K826" i="17" s="1"/>
  <c r="M827" i="17"/>
  <c r="K827" i="17" s="1"/>
  <c r="M828" i="17"/>
  <c r="K828" i="17" s="1"/>
  <c r="M829" i="17"/>
  <c r="K829" i="17" s="1"/>
  <c r="M830" i="17"/>
  <c r="K830" i="17" s="1"/>
  <c r="M831" i="17"/>
  <c r="K831" i="17" s="1"/>
  <c r="M832" i="17"/>
  <c r="K832" i="17" s="1"/>
  <c r="M833" i="17"/>
  <c r="K833" i="17" s="1"/>
  <c r="M834" i="17"/>
  <c r="K834" i="17" s="1"/>
  <c r="M835" i="17"/>
  <c r="K835" i="17" s="1"/>
  <c r="M836" i="17"/>
  <c r="K836" i="17" s="1"/>
  <c r="M837" i="17"/>
  <c r="K837" i="17" s="1"/>
  <c r="M838" i="17"/>
  <c r="K838" i="17" s="1"/>
  <c r="M840" i="17"/>
  <c r="K840" i="17" s="1"/>
  <c r="M841" i="17"/>
  <c r="K841" i="17" s="1"/>
  <c r="M842" i="17"/>
  <c r="K842" i="17" s="1"/>
  <c r="M843" i="17"/>
  <c r="K843" i="17" s="1"/>
  <c r="M845" i="17"/>
  <c r="K845" i="17" s="1"/>
  <c r="M846" i="17"/>
  <c r="K846" i="17" s="1"/>
  <c r="M847" i="17"/>
  <c r="K847" i="17" s="1"/>
  <c r="M848" i="17"/>
  <c r="K848" i="17" s="1"/>
  <c r="M849" i="17"/>
  <c r="K849" i="17" s="1"/>
  <c r="M850" i="17"/>
  <c r="K850" i="17" s="1"/>
  <c r="M851" i="17"/>
  <c r="K851" i="17" s="1"/>
  <c r="M852" i="17"/>
  <c r="K852" i="17" s="1"/>
  <c r="M853" i="17"/>
  <c r="K853" i="17" s="1"/>
  <c r="M854" i="17"/>
  <c r="K854" i="17" s="1"/>
  <c r="M855" i="17"/>
  <c r="K855" i="17" s="1"/>
  <c r="M856" i="17"/>
  <c r="K856" i="17" s="1"/>
  <c r="M857" i="17"/>
  <c r="K857" i="17" s="1"/>
  <c r="M859" i="17"/>
  <c r="K859" i="17" s="1"/>
  <c r="M860" i="17"/>
  <c r="K860" i="17" s="1"/>
  <c r="M861" i="17"/>
  <c r="K861" i="17" s="1"/>
  <c r="M862" i="17"/>
  <c r="K862" i="17" s="1"/>
  <c r="M863" i="17"/>
  <c r="K863" i="17" s="1"/>
  <c r="M864" i="17"/>
  <c r="K864" i="17" s="1"/>
  <c r="M865" i="17"/>
  <c r="K865" i="17" s="1"/>
  <c r="M866" i="17"/>
  <c r="K866" i="17" s="1"/>
  <c r="M867" i="17"/>
  <c r="K867" i="17" s="1"/>
  <c r="M868" i="17"/>
  <c r="K868" i="17" s="1"/>
  <c r="M869" i="17"/>
  <c r="K869" i="17" s="1"/>
  <c r="M870" i="17"/>
  <c r="K870" i="17" s="1"/>
  <c r="M871" i="17"/>
  <c r="K871" i="17" s="1"/>
  <c r="M872" i="17"/>
  <c r="K872" i="17" s="1"/>
  <c r="M873" i="17"/>
  <c r="K873" i="17" s="1"/>
  <c r="M874" i="17"/>
  <c r="K874" i="17" s="1"/>
  <c r="M875" i="17"/>
  <c r="K875" i="17" s="1"/>
  <c r="M876" i="17"/>
  <c r="K876" i="17" s="1"/>
  <c r="M877" i="17"/>
  <c r="K877" i="17" s="1"/>
  <c r="M878" i="17"/>
  <c r="K878" i="17" s="1"/>
  <c r="M879" i="17"/>
  <c r="K879" i="17" s="1"/>
  <c r="M880" i="17"/>
  <c r="K880" i="17" s="1"/>
  <c r="M881" i="17"/>
  <c r="K881" i="17" s="1"/>
  <c r="M882" i="17"/>
  <c r="K882" i="17" s="1"/>
  <c r="M883" i="17"/>
  <c r="K883" i="17" s="1"/>
  <c r="M884" i="17"/>
  <c r="K884" i="17" s="1"/>
  <c r="M885" i="17"/>
  <c r="K885" i="17" s="1"/>
  <c r="M886" i="17"/>
  <c r="K886" i="17" s="1"/>
  <c r="M887" i="17"/>
  <c r="K887" i="17" s="1"/>
  <c r="M888" i="17"/>
  <c r="K888" i="17" s="1"/>
  <c r="M889" i="17"/>
  <c r="K889" i="17" s="1"/>
  <c r="M890" i="17"/>
  <c r="K890" i="17" s="1"/>
  <c r="M891" i="17"/>
  <c r="K891" i="17" s="1"/>
  <c r="M892" i="17"/>
  <c r="K892" i="17" s="1"/>
  <c r="M893" i="17"/>
  <c r="K893" i="17" s="1"/>
  <c r="M894" i="17"/>
  <c r="K894" i="17" s="1"/>
  <c r="M895" i="17"/>
  <c r="K895" i="17" s="1"/>
  <c r="M896" i="17"/>
  <c r="K896" i="17" s="1"/>
  <c r="M897" i="17"/>
  <c r="K897" i="17" s="1"/>
  <c r="M898" i="17"/>
  <c r="K898" i="17" s="1"/>
  <c r="M899" i="17"/>
  <c r="K899" i="17" s="1"/>
  <c r="M900" i="17"/>
  <c r="K900" i="17" s="1"/>
  <c r="M902" i="17"/>
  <c r="K902" i="17" s="1"/>
  <c r="M903" i="17"/>
  <c r="K903" i="17" s="1"/>
  <c r="M904" i="17"/>
  <c r="K904" i="17" s="1"/>
  <c r="M905" i="17"/>
  <c r="K905" i="17" s="1"/>
  <c r="M906" i="17"/>
  <c r="K906" i="17" s="1"/>
  <c r="M907" i="17"/>
  <c r="K907" i="17" s="1"/>
  <c r="M908" i="17"/>
  <c r="K908" i="17" s="1"/>
  <c r="M909" i="17"/>
  <c r="K909" i="17" s="1"/>
  <c r="M910" i="17"/>
  <c r="K910" i="17" s="1"/>
  <c r="M911" i="17"/>
  <c r="K911" i="17" s="1"/>
  <c r="M912" i="17"/>
  <c r="K912" i="17" s="1"/>
  <c r="M913" i="17"/>
  <c r="K913" i="17" s="1"/>
  <c r="M914" i="17"/>
  <c r="K914" i="17" s="1"/>
  <c r="M915" i="17"/>
  <c r="K915" i="17" s="1"/>
  <c r="M916" i="17"/>
  <c r="K916" i="17" s="1"/>
  <c r="M917" i="17"/>
  <c r="K917" i="17" s="1"/>
  <c r="M918" i="17"/>
  <c r="K918" i="17" s="1"/>
  <c r="M919" i="17"/>
  <c r="K919" i="17" s="1"/>
  <c r="M920" i="17"/>
  <c r="K920" i="17" s="1"/>
  <c r="M921" i="17"/>
  <c r="K921" i="17" s="1"/>
  <c r="M922" i="17"/>
  <c r="K922" i="17" s="1"/>
  <c r="M923" i="17"/>
  <c r="K923" i="17" s="1"/>
  <c r="M924" i="17"/>
  <c r="K924" i="17" s="1"/>
  <c r="M925" i="17"/>
  <c r="K925" i="17" s="1"/>
  <c r="M926" i="17"/>
  <c r="K926" i="17" s="1"/>
  <c r="M928" i="17"/>
  <c r="K928" i="17" s="1"/>
  <c r="M929" i="17"/>
  <c r="K929" i="17" s="1"/>
  <c r="M930" i="17"/>
  <c r="K930" i="17" s="1"/>
  <c r="M931" i="17"/>
  <c r="K931" i="17" s="1"/>
  <c r="M932" i="17"/>
  <c r="K932" i="17" s="1"/>
  <c r="M933" i="17"/>
  <c r="K933" i="17" s="1"/>
  <c r="M934" i="17"/>
  <c r="K934" i="17" s="1"/>
  <c r="M935" i="17"/>
  <c r="K935" i="17" s="1"/>
  <c r="M936" i="17"/>
  <c r="K936" i="17" s="1"/>
  <c r="M937" i="17"/>
  <c r="K937" i="17" s="1"/>
  <c r="M938" i="17"/>
  <c r="K938" i="17" s="1"/>
  <c r="M939" i="17"/>
  <c r="K939" i="17" s="1"/>
  <c r="M940" i="17"/>
  <c r="K940" i="17" s="1"/>
  <c r="M941" i="17"/>
  <c r="K941" i="17" s="1"/>
  <c r="M942" i="17"/>
  <c r="K942" i="17" s="1"/>
  <c r="M943" i="17"/>
  <c r="K943" i="17" s="1"/>
  <c r="M944" i="17"/>
  <c r="K944" i="17" s="1"/>
  <c r="M945" i="17"/>
  <c r="K945" i="17" s="1"/>
  <c r="M946" i="17"/>
  <c r="K946" i="17" s="1"/>
  <c r="M947" i="17"/>
  <c r="K947" i="17" s="1"/>
  <c r="M948" i="17"/>
  <c r="K948" i="17" s="1"/>
  <c r="M949" i="17"/>
  <c r="K949" i="17" s="1"/>
  <c r="M950" i="17"/>
  <c r="K950" i="17" s="1"/>
  <c r="M951" i="17"/>
  <c r="K951" i="17" s="1"/>
  <c r="M952" i="17"/>
  <c r="K952" i="17" s="1"/>
  <c r="M953" i="17"/>
  <c r="K953" i="17" s="1"/>
  <c r="M954" i="17"/>
  <c r="K954" i="17" s="1"/>
  <c r="M961" i="17"/>
  <c r="K961" i="17" s="1"/>
  <c r="M962" i="17"/>
  <c r="K962" i="17" s="1"/>
  <c r="M963" i="17"/>
  <c r="K963" i="17" s="1"/>
  <c r="M964" i="17"/>
  <c r="K964" i="17" s="1"/>
  <c r="M965" i="17"/>
  <c r="K965" i="17" s="1"/>
  <c r="M966" i="17"/>
  <c r="K966" i="17" s="1"/>
  <c r="M967" i="17"/>
  <c r="K967" i="17" s="1"/>
  <c r="M968" i="17"/>
  <c r="K968" i="17" s="1"/>
  <c r="M969" i="17"/>
  <c r="K969" i="17" s="1"/>
  <c r="M970" i="17"/>
  <c r="K970" i="17" s="1"/>
  <c r="M971" i="17"/>
  <c r="K971" i="17" s="1"/>
  <c r="M972" i="17"/>
  <c r="K972" i="17" s="1"/>
  <c r="M973" i="17"/>
  <c r="K973" i="17" s="1"/>
  <c r="M974" i="17"/>
  <c r="K974" i="17" s="1"/>
  <c r="M975" i="17"/>
  <c r="K975" i="17" s="1"/>
  <c r="M976" i="17"/>
  <c r="K976" i="17" s="1"/>
  <c r="M977" i="17"/>
  <c r="K977" i="17" s="1"/>
  <c r="M978" i="17"/>
  <c r="K978" i="17" s="1"/>
  <c r="M979" i="17"/>
  <c r="K979" i="17" s="1"/>
  <c r="M981" i="17"/>
  <c r="K981" i="17" s="1"/>
  <c r="M982" i="17"/>
  <c r="K982" i="17" s="1"/>
  <c r="M983" i="17"/>
  <c r="K983" i="17" s="1"/>
  <c r="M984" i="17"/>
  <c r="K984" i="17" s="1"/>
  <c r="M985" i="17"/>
  <c r="K985" i="17" s="1"/>
  <c r="M986" i="17"/>
  <c r="K986" i="17" s="1"/>
  <c r="M987" i="17"/>
  <c r="K987" i="17" s="1"/>
  <c r="M988" i="17"/>
  <c r="K988" i="17" s="1"/>
  <c r="M989" i="17"/>
  <c r="K989" i="17" s="1"/>
  <c r="M990" i="17"/>
  <c r="K990" i="17" s="1"/>
  <c r="M991" i="17"/>
  <c r="K991" i="17" s="1"/>
  <c r="M992" i="17"/>
  <c r="K992" i="17" s="1"/>
  <c r="M993" i="17"/>
  <c r="K993" i="17" s="1"/>
  <c r="M994" i="17"/>
  <c r="K994" i="17" s="1"/>
  <c r="M995" i="17"/>
  <c r="K995" i="17" s="1"/>
  <c r="M996" i="17"/>
  <c r="K996" i="17" s="1"/>
  <c r="M997" i="17"/>
  <c r="K997" i="17" s="1"/>
  <c r="M998" i="17"/>
  <c r="K998" i="17" s="1"/>
  <c r="M999" i="17"/>
  <c r="K999" i="17" s="1"/>
  <c r="M1000" i="17"/>
  <c r="K1000" i="17" s="1"/>
  <c r="M1001" i="17"/>
  <c r="K1001" i="17" s="1"/>
  <c r="N2" i="17"/>
  <c r="L2" i="17" s="1"/>
  <c r="O2" i="17"/>
  <c r="R2" i="17"/>
  <c r="M2" i="17"/>
  <c r="K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4" i="17"/>
  <c r="H125" i="17"/>
  <c r="H126" i="17"/>
  <c r="H127" i="17"/>
  <c r="H128" i="17"/>
  <c r="H129" i="17"/>
  <c r="H130" i="17"/>
  <c r="H131" i="17"/>
  <c r="H132" i="17"/>
  <c r="H133" i="17"/>
  <c r="H134" i="17"/>
  <c r="H135" i="17"/>
  <c r="H136"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3" i="17"/>
  <c r="H334" i="17"/>
  <c r="H335" i="17"/>
  <c r="H336" i="17"/>
  <c r="H337" i="17"/>
  <c r="H338" i="17"/>
  <c r="H340" i="17"/>
  <c r="H341" i="17"/>
  <c r="H342" i="17"/>
  <c r="H343" i="17"/>
  <c r="H344" i="17"/>
  <c r="H345" i="17"/>
  <c r="H346" i="17"/>
  <c r="H347" i="17"/>
  <c r="H348" i="17"/>
  <c r="H349" i="17"/>
  <c r="H350" i="17"/>
  <c r="H351" i="17"/>
  <c r="H352" i="17"/>
  <c r="H353"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4" i="17"/>
  <c r="H425" i="17"/>
  <c r="H426" i="17"/>
  <c r="H427" i="17"/>
  <c r="H428" i="17"/>
  <c r="H429" i="17"/>
  <c r="H430"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3" i="17"/>
  <c r="H484" i="17"/>
  <c r="H485" i="17"/>
  <c r="H486" i="17"/>
  <c r="H487" i="17"/>
  <c r="H488" i="17"/>
  <c r="H489" i="17"/>
  <c r="H490" i="17"/>
  <c r="H491" i="17"/>
  <c r="H492" i="17"/>
  <c r="H493" i="17"/>
  <c r="H494" i="17"/>
  <c r="H495" i="17"/>
  <c r="H496" i="17"/>
  <c r="H497" i="17"/>
  <c r="H498" i="17"/>
  <c r="H499" i="17"/>
  <c r="H500" i="17"/>
  <c r="H501" i="17"/>
  <c r="H502" i="17"/>
  <c r="H503" i="17"/>
  <c r="H504" i="17"/>
  <c r="H507" i="17"/>
  <c r="H508" i="17"/>
  <c r="H509" i="17"/>
  <c r="H510" i="17"/>
  <c r="H511" i="17"/>
  <c r="H512" i="17"/>
  <c r="H513" i="17"/>
  <c r="H514" i="17"/>
  <c r="H515" i="17"/>
  <c r="H516" i="17"/>
  <c r="H517" i="17"/>
  <c r="H518" i="17"/>
  <c r="H519" i="17"/>
  <c r="H520" i="17"/>
  <c r="H522" i="17"/>
  <c r="H523" i="17"/>
  <c r="H524" i="17"/>
  <c r="H525" i="17"/>
  <c r="H526" i="17"/>
  <c r="H527" i="17"/>
  <c r="H528" i="17"/>
  <c r="H529" i="17"/>
  <c r="H530" i="17"/>
  <c r="H531" i="17"/>
  <c r="H532" i="17"/>
  <c r="H533" i="17"/>
  <c r="H534" i="17"/>
  <c r="H535" i="17"/>
  <c r="H536" i="17"/>
  <c r="H537" i="17"/>
  <c r="H539" i="17"/>
  <c r="H540" i="17"/>
  <c r="H541" i="17"/>
  <c r="H542" i="17"/>
  <c r="H543" i="17"/>
  <c r="H544" i="17"/>
  <c r="H545" i="17"/>
  <c r="H546" i="17"/>
  <c r="H547" i="17"/>
  <c r="H548" i="17"/>
  <c r="H549" i="17"/>
  <c r="H550" i="17"/>
  <c r="H551" i="17"/>
  <c r="H552" i="17"/>
  <c r="H553" i="17"/>
  <c r="H554" i="17"/>
  <c r="H555" i="17"/>
  <c r="H556" i="17"/>
  <c r="H557" i="17"/>
  <c r="H558"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9" i="17"/>
  <c r="H610" i="17"/>
  <c r="H611" i="17"/>
  <c r="H612" i="17"/>
  <c r="H613" i="17"/>
  <c r="H614" i="17"/>
  <c r="H615" i="17"/>
  <c r="H617" i="17"/>
  <c r="H618" i="17"/>
  <c r="H619" i="17"/>
  <c r="H620" i="17"/>
  <c r="H621" i="17"/>
  <c r="H622" i="17"/>
  <c r="H623" i="17"/>
  <c r="H624" i="17"/>
  <c r="H625" i="17"/>
  <c r="H626" i="17"/>
  <c r="H627" i="17"/>
  <c r="H628" i="17"/>
  <c r="H629" i="17"/>
  <c r="H630" i="17"/>
  <c r="H631"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9" i="17"/>
  <c r="H720" i="17"/>
  <c r="H721" i="17"/>
  <c r="H722" i="17"/>
  <c r="H723" i="17"/>
  <c r="H724" i="17"/>
  <c r="H725" i="17"/>
  <c r="H726" i="17"/>
  <c r="H727" i="17"/>
  <c r="H728" i="17"/>
  <c r="H729" i="17"/>
  <c r="H730" i="17"/>
  <c r="H731" i="17"/>
  <c r="H732" i="17"/>
  <c r="H733" i="17"/>
  <c r="H734" i="17"/>
  <c r="H735" i="17"/>
  <c r="H736" i="17"/>
  <c r="H737" i="17"/>
  <c r="H738" i="17"/>
  <c r="H739" i="17"/>
  <c r="H740" i="17"/>
  <c r="H742" i="17"/>
  <c r="H743" i="17"/>
  <c r="H744" i="17"/>
  <c r="H745" i="17"/>
  <c r="H746" i="17"/>
  <c r="H747" i="17"/>
  <c r="H748" i="17"/>
  <c r="H749" i="17"/>
  <c r="H750" i="17"/>
  <c r="H751" i="17"/>
  <c r="H752" i="17"/>
  <c r="H753" i="17"/>
  <c r="H754" i="17"/>
  <c r="H755" i="17"/>
  <c r="H757" i="17"/>
  <c r="H758" i="17"/>
  <c r="H759" i="17"/>
  <c r="H760" i="17"/>
  <c r="H761" i="17"/>
  <c r="H762" i="17"/>
  <c r="H763" i="17"/>
  <c r="H764" i="17"/>
  <c r="H765" i="17"/>
  <c r="H766" i="17"/>
  <c r="H767" i="17"/>
  <c r="H768"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40" i="17"/>
  <c r="H841" i="17"/>
  <c r="H842" i="17"/>
  <c r="H843" i="17"/>
  <c r="H845" i="17"/>
  <c r="H846" i="17"/>
  <c r="H847" i="17"/>
  <c r="H848" i="17"/>
  <c r="H849" i="17"/>
  <c r="H850" i="17"/>
  <c r="H851" i="17"/>
  <c r="H852" i="17"/>
  <c r="H853" i="17"/>
  <c r="H854" i="17"/>
  <c r="H855" i="17"/>
  <c r="H856" i="17"/>
  <c r="H857"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61" i="17"/>
  <c r="H962" i="17"/>
  <c r="H963" i="17"/>
  <c r="H964" i="17"/>
  <c r="H965" i="17"/>
  <c r="H966" i="17"/>
  <c r="H967" i="17"/>
  <c r="H968" i="17"/>
  <c r="H969" i="17"/>
  <c r="H970" i="17"/>
  <c r="H971" i="17"/>
  <c r="H972" i="17"/>
  <c r="H973" i="17"/>
  <c r="H974" i="17"/>
  <c r="H975" i="17"/>
  <c r="H976" i="17"/>
  <c r="H977" i="17"/>
  <c r="H978" i="17"/>
  <c r="H979"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4" i="17"/>
  <c r="G125" i="17"/>
  <c r="G126" i="17"/>
  <c r="G127" i="17"/>
  <c r="G128" i="17"/>
  <c r="G129" i="17"/>
  <c r="G130" i="17"/>
  <c r="G131" i="17"/>
  <c r="G132" i="17"/>
  <c r="G133" i="17"/>
  <c r="G134" i="17"/>
  <c r="G135" i="17"/>
  <c r="G136"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3" i="17"/>
  <c r="G334" i="17"/>
  <c r="G335" i="17"/>
  <c r="G336" i="17"/>
  <c r="G337" i="17"/>
  <c r="G338" i="17"/>
  <c r="G340" i="17"/>
  <c r="G341" i="17"/>
  <c r="G342" i="17"/>
  <c r="G343" i="17"/>
  <c r="G344" i="17"/>
  <c r="G345" i="17"/>
  <c r="G346" i="17"/>
  <c r="G347" i="17"/>
  <c r="G348" i="17"/>
  <c r="G349" i="17"/>
  <c r="G350" i="17"/>
  <c r="G351" i="17"/>
  <c r="G352" i="17"/>
  <c r="G353"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4" i="17"/>
  <c r="G425" i="17"/>
  <c r="G426" i="17"/>
  <c r="G427" i="17"/>
  <c r="G428" i="17"/>
  <c r="G429" i="17"/>
  <c r="G430"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3" i="17"/>
  <c r="G484" i="17"/>
  <c r="G485" i="17"/>
  <c r="G486" i="17"/>
  <c r="G487" i="17"/>
  <c r="G488" i="17"/>
  <c r="G489" i="17"/>
  <c r="G490" i="17"/>
  <c r="G491" i="17"/>
  <c r="G492" i="17"/>
  <c r="G493" i="17"/>
  <c r="G494" i="17"/>
  <c r="G495" i="17"/>
  <c r="G496" i="17"/>
  <c r="G497" i="17"/>
  <c r="G498" i="17"/>
  <c r="G499" i="17"/>
  <c r="G500" i="17"/>
  <c r="G501" i="17"/>
  <c r="G502" i="17"/>
  <c r="G503" i="17"/>
  <c r="G504" i="17"/>
  <c r="G507" i="17"/>
  <c r="G508" i="17"/>
  <c r="G509" i="17"/>
  <c r="G510" i="17"/>
  <c r="G511" i="17"/>
  <c r="G512" i="17"/>
  <c r="G513" i="17"/>
  <c r="G514" i="17"/>
  <c r="G515" i="17"/>
  <c r="G516" i="17"/>
  <c r="G517" i="17"/>
  <c r="G518" i="17"/>
  <c r="G519" i="17"/>
  <c r="G520" i="17"/>
  <c r="G522" i="17"/>
  <c r="G523" i="17"/>
  <c r="G524" i="17"/>
  <c r="G525" i="17"/>
  <c r="G526" i="17"/>
  <c r="G527" i="17"/>
  <c r="G528" i="17"/>
  <c r="G529" i="17"/>
  <c r="G530" i="17"/>
  <c r="G531" i="17"/>
  <c r="G532" i="17"/>
  <c r="G533" i="17"/>
  <c r="G534" i="17"/>
  <c r="G535" i="17"/>
  <c r="G536" i="17"/>
  <c r="G537" i="17"/>
  <c r="G539" i="17"/>
  <c r="G540" i="17"/>
  <c r="G541" i="17"/>
  <c r="G542" i="17"/>
  <c r="G543" i="17"/>
  <c r="G544" i="17"/>
  <c r="G545" i="17"/>
  <c r="G546" i="17"/>
  <c r="G547" i="17"/>
  <c r="G548" i="17"/>
  <c r="G549" i="17"/>
  <c r="G550" i="17"/>
  <c r="G551" i="17"/>
  <c r="G552" i="17"/>
  <c r="G553" i="17"/>
  <c r="G554" i="17"/>
  <c r="G555" i="17"/>
  <c r="G556" i="17"/>
  <c r="G557" i="17"/>
  <c r="G558"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9" i="17"/>
  <c r="G610" i="17"/>
  <c r="G611" i="17"/>
  <c r="G612" i="17"/>
  <c r="G613" i="17"/>
  <c r="G614" i="17"/>
  <c r="G615" i="17"/>
  <c r="G617" i="17"/>
  <c r="G618" i="17"/>
  <c r="G619" i="17"/>
  <c r="G620" i="17"/>
  <c r="G621" i="17"/>
  <c r="G622" i="17"/>
  <c r="G623" i="17"/>
  <c r="G624" i="17"/>
  <c r="G625" i="17"/>
  <c r="G626" i="17"/>
  <c r="G627" i="17"/>
  <c r="G628" i="17"/>
  <c r="G629" i="17"/>
  <c r="G630" i="17"/>
  <c r="G631"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9" i="17"/>
  <c r="G720" i="17"/>
  <c r="G721" i="17"/>
  <c r="G722" i="17"/>
  <c r="G723" i="17"/>
  <c r="G724" i="17"/>
  <c r="G725" i="17"/>
  <c r="G726" i="17"/>
  <c r="G727" i="17"/>
  <c r="G728" i="17"/>
  <c r="G729" i="17"/>
  <c r="G730" i="17"/>
  <c r="G731" i="17"/>
  <c r="G732" i="17"/>
  <c r="G733" i="17"/>
  <c r="G734" i="17"/>
  <c r="G735" i="17"/>
  <c r="G736" i="17"/>
  <c r="G737" i="17"/>
  <c r="G738" i="17"/>
  <c r="G739" i="17"/>
  <c r="G740" i="17"/>
  <c r="G742" i="17"/>
  <c r="G743" i="17"/>
  <c r="G744" i="17"/>
  <c r="G745" i="17"/>
  <c r="G746" i="17"/>
  <c r="G747" i="17"/>
  <c r="G748" i="17"/>
  <c r="G749" i="17"/>
  <c r="G750" i="17"/>
  <c r="G751" i="17"/>
  <c r="G752" i="17"/>
  <c r="G753" i="17"/>
  <c r="G754" i="17"/>
  <c r="G755" i="17"/>
  <c r="G757" i="17"/>
  <c r="G758" i="17"/>
  <c r="G759" i="17"/>
  <c r="G760" i="17"/>
  <c r="G761" i="17"/>
  <c r="G762" i="17"/>
  <c r="G763" i="17"/>
  <c r="G764" i="17"/>
  <c r="G765" i="17"/>
  <c r="G766" i="17"/>
  <c r="G767" i="17"/>
  <c r="G768"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40" i="17"/>
  <c r="G841" i="17"/>
  <c r="G842" i="17"/>
  <c r="G843" i="17"/>
  <c r="G845" i="17"/>
  <c r="G846" i="17"/>
  <c r="G847" i="17"/>
  <c r="G848" i="17"/>
  <c r="G849" i="17"/>
  <c r="G850" i="17"/>
  <c r="G851" i="17"/>
  <c r="G852" i="17"/>
  <c r="G853" i="17"/>
  <c r="G854" i="17"/>
  <c r="G855" i="17"/>
  <c r="G856" i="17"/>
  <c r="G857"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61" i="17"/>
  <c r="G962" i="17"/>
  <c r="G963" i="17"/>
  <c r="G964" i="17"/>
  <c r="G965" i="17"/>
  <c r="G966" i="17"/>
  <c r="G967" i="17"/>
  <c r="G968" i="17"/>
  <c r="G969" i="17"/>
  <c r="G970" i="17"/>
  <c r="G971" i="17"/>
  <c r="G972" i="17"/>
  <c r="G973" i="17"/>
  <c r="G974" i="17"/>
  <c r="G975" i="17"/>
  <c r="G976" i="17"/>
  <c r="G977" i="17"/>
  <c r="G978" i="17"/>
  <c r="G979"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4" i="17"/>
  <c r="F125" i="17"/>
  <c r="F126" i="17"/>
  <c r="F127" i="17"/>
  <c r="F128" i="17"/>
  <c r="F129" i="17"/>
  <c r="F130" i="17"/>
  <c r="F131" i="17"/>
  <c r="F132" i="17"/>
  <c r="F133" i="17"/>
  <c r="F134" i="17"/>
  <c r="F135" i="17"/>
  <c r="F136"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3" i="17"/>
  <c r="F334" i="17"/>
  <c r="F335" i="17"/>
  <c r="F336" i="17"/>
  <c r="F337" i="17"/>
  <c r="F338" i="17"/>
  <c r="F340" i="17"/>
  <c r="F341" i="17"/>
  <c r="F342" i="17"/>
  <c r="F343" i="17"/>
  <c r="F344" i="17"/>
  <c r="F345" i="17"/>
  <c r="F346" i="17"/>
  <c r="F347" i="17"/>
  <c r="F348" i="17"/>
  <c r="F349" i="17"/>
  <c r="F350" i="17"/>
  <c r="F351" i="17"/>
  <c r="F352" i="17"/>
  <c r="F353"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4" i="17"/>
  <c r="F425" i="17"/>
  <c r="F426" i="17"/>
  <c r="F427" i="17"/>
  <c r="F428" i="17"/>
  <c r="F429" i="17"/>
  <c r="F430"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3" i="17"/>
  <c r="F484" i="17"/>
  <c r="F485" i="17"/>
  <c r="F486" i="17"/>
  <c r="F487" i="17"/>
  <c r="F488" i="17"/>
  <c r="F489" i="17"/>
  <c r="F490" i="17"/>
  <c r="F491" i="17"/>
  <c r="F492" i="17"/>
  <c r="F493" i="17"/>
  <c r="F494" i="17"/>
  <c r="F495" i="17"/>
  <c r="F496" i="17"/>
  <c r="F497" i="17"/>
  <c r="F498" i="17"/>
  <c r="F499" i="17"/>
  <c r="F500" i="17"/>
  <c r="F501" i="17"/>
  <c r="F502" i="17"/>
  <c r="F503" i="17"/>
  <c r="F504" i="17"/>
  <c r="F507" i="17"/>
  <c r="F508" i="17"/>
  <c r="F509" i="17"/>
  <c r="F510" i="17"/>
  <c r="F511" i="17"/>
  <c r="F512" i="17"/>
  <c r="F513" i="17"/>
  <c r="F514" i="17"/>
  <c r="F515" i="17"/>
  <c r="F516" i="17"/>
  <c r="F517" i="17"/>
  <c r="F518" i="17"/>
  <c r="F519" i="17"/>
  <c r="F520" i="17"/>
  <c r="F522" i="17"/>
  <c r="F523" i="17"/>
  <c r="F524" i="17"/>
  <c r="F525" i="17"/>
  <c r="F526" i="17"/>
  <c r="F527" i="17"/>
  <c r="F528" i="17"/>
  <c r="F529" i="17"/>
  <c r="F530" i="17"/>
  <c r="F531" i="17"/>
  <c r="F532" i="17"/>
  <c r="F533" i="17"/>
  <c r="F534" i="17"/>
  <c r="F535" i="17"/>
  <c r="F536" i="17"/>
  <c r="F537" i="17"/>
  <c r="F539" i="17"/>
  <c r="F540" i="17"/>
  <c r="F541" i="17"/>
  <c r="F542" i="17"/>
  <c r="F543" i="17"/>
  <c r="F544" i="17"/>
  <c r="F545" i="17"/>
  <c r="F546" i="17"/>
  <c r="F547" i="17"/>
  <c r="F548" i="17"/>
  <c r="F549" i="17"/>
  <c r="F550" i="17"/>
  <c r="F551" i="17"/>
  <c r="F552" i="17"/>
  <c r="F553" i="17"/>
  <c r="F554" i="17"/>
  <c r="F555" i="17"/>
  <c r="F556" i="17"/>
  <c r="F557" i="17"/>
  <c r="F558"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9" i="17"/>
  <c r="F610" i="17"/>
  <c r="F611" i="17"/>
  <c r="F612" i="17"/>
  <c r="F613" i="17"/>
  <c r="F614" i="17"/>
  <c r="F615" i="17"/>
  <c r="F617" i="17"/>
  <c r="F618" i="17"/>
  <c r="F619" i="17"/>
  <c r="F620" i="17"/>
  <c r="F621" i="17"/>
  <c r="F622" i="17"/>
  <c r="F623" i="17"/>
  <c r="F624" i="17"/>
  <c r="F625" i="17"/>
  <c r="F626" i="17"/>
  <c r="F627" i="17"/>
  <c r="F628" i="17"/>
  <c r="F629" i="17"/>
  <c r="F630" i="17"/>
  <c r="F631"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9" i="17"/>
  <c r="F720" i="17"/>
  <c r="F721" i="17"/>
  <c r="F722" i="17"/>
  <c r="F723" i="17"/>
  <c r="F724" i="17"/>
  <c r="F725" i="17"/>
  <c r="F726" i="17"/>
  <c r="F727" i="17"/>
  <c r="F728" i="17"/>
  <c r="F729" i="17"/>
  <c r="F730" i="17"/>
  <c r="F731" i="17"/>
  <c r="F732" i="17"/>
  <c r="F733" i="17"/>
  <c r="F734" i="17"/>
  <c r="F735" i="17"/>
  <c r="F736" i="17"/>
  <c r="F737" i="17"/>
  <c r="F738" i="17"/>
  <c r="F739" i="17"/>
  <c r="F740" i="17"/>
  <c r="F742" i="17"/>
  <c r="F743" i="17"/>
  <c r="F744" i="17"/>
  <c r="F745" i="17"/>
  <c r="F746" i="17"/>
  <c r="F747" i="17"/>
  <c r="F748" i="17"/>
  <c r="F749" i="17"/>
  <c r="F750" i="17"/>
  <c r="F751" i="17"/>
  <c r="F752" i="17"/>
  <c r="F753" i="17"/>
  <c r="F754" i="17"/>
  <c r="F755" i="17"/>
  <c r="F757" i="17"/>
  <c r="F758" i="17"/>
  <c r="F759" i="17"/>
  <c r="F760" i="17"/>
  <c r="F761" i="17"/>
  <c r="F762" i="17"/>
  <c r="F763" i="17"/>
  <c r="F764" i="17"/>
  <c r="F765" i="17"/>
  <c r="F766" i="17"/>
  <c r="F767" i="17"/>
  <c r="F768"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40" i="17"/>
  <c r="F841" i="17"/>
  <c r="F842" i="17"/>
  <c r="F843" i="17"/>
  <c r="F845" i="17"/>
  <c r="F846" i="17"/>
  <c r="F847" i="17"/>
  <c r="F848" i="17"/>
  <c r="F849" i="17"/>
  <c r="F850" i="17"/>
  <c r="F851" i="17"/>
  <c r="F852" i="17"/>
  <c r="F853" i="17"/>
  <c r="F854" i="17"/>
  <c r="F855" i="17"/>
  <c r="F856" i="17"/>
  <c r="F857"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61" i="17"/>
  <c r="F962" i="17"/>
  <c r="F963" i="17"/>
  <c r="F964" i="17"/>
  <c r="F965" i="17"/>
  <c r="F966" i="17"/>
  <c r="F967" i="17"/>
  <c r="F968" i="17"/>
  <c r="F969" i="17"/>
  <c r="F970" i="17"/>
  <c r="F971" i="17"/>
  <c r="F972" i="17"/>
  <c r="F973" i="17"/>
  <c r="F974" i="17"/>
  <c r="F975" i="17"/>
  <c r="F976" i="17"/>
  <c r="F977" i="17"/>
  <c r="F978" i="17"/>
  <c r="F979" i="17"/>
  <c r="F981" i="17"/>
  <c r="F982" i="17"/>
  <c r="F983" i="17"/>
  <c r="F984" i="17"/>
  <c r="F985" i="17"/>
  <c r="F986" i="17"/>
  <c r="F987" i="17"/>
  <c r="F988" i="17"/>
  <c r="F989" i="17"/>
  <c r="F990" i="17"/>
  <c r="F991" i="17"/>
  <c r="F992" i="17"/>
  <c r="F993" i="17"/>
  <c r="F994" i="17"/>
  <c r="F995" i="17"/>
  <c r="F996" i="17"/>
  <c r="F997" i="17"/>
  <c r="F998" i="17"/>
  <c r="F999" i="17"/>
  <c r="F1000" i="17"/>
  <c r="F1001" i="17"/>
  <c r="Q3" i="20"/>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47">
    <bk>
      <extLst>
        <ext uri="{3e2802c4-a4d2-4d8b-9148-e3be6c30e623}">
          <xlrd:rvb i="0"/>
        </ext>
      </extLst>
    </bk>
    <bk>
      <extLst>
        <ext uri="{3e2802c4-a4d2-4d8b-9148-e3be6c30e623}">
          <xlrd:rvb i="14"/>
        </ext>
      </extLst>
    </bk>
    <bk>
      <extLst>
        <ext uri="{3e2802c4-a4d2-4d8b-9148-e3be6c30e623}">
          <xlrd:rvb i="27"/>
        </ext>
      </extLst>
    </bk>
    <bk>
      <extLst>
        <ext uri="{3e2802c4-a4d2-4d8b-9148-e3be6c30e623}">
          <xlrd:rvb i="36"/>
        </ext>
      </extLst>
    </bk>
    <bk>
      <extLst>
        <ext uri="{3e2802c4-a4d2-4d8b-9148-e3be6c30e623}">
          <xlrd:rvb i="48"/>
        </ext>
      </extLst>
    </bk>
    <bk>
      <extLst>
        <ext uri="{3e2802c4-a4d2-4d8b-9148-e3be6c30e623}">
          <xlrd:rvb i="60"/>
        </ext>
      </extLst>
    </bk>
    <bk>
      <extLst>
        <ext uri="{3e2802c4-a4d2-4d8b-9148-e3be6c30e623}">
          <xlrd:rvb i="69"/>
        </ext>
      </extLst>
    </bk>
    <bk>
      <extLst>
        <ext uri="{3e2802c4-a4d2-4d8b-9148-e3be6c30e623}">
          <xlrd:rvb i="82"/>
        </ext>
      </extLst>
    </bk>
    <bk>
      <extLst>
        <ext uri="{3e2802c4-a4d2-4d8b-9148-e3be6c30e623}">
          <xlrd:rvb i="93"/>
        </ext>
      </extLst>
    </bk>
    <bk>
      <extLst>
        <ext uri="{3e2802c4-a4d2-4d8b-9148-e3be6c30e623}">
          <xlrd:rvb i="138"/>
        </ext>
      </extLst>
    </bk>
    <bk>
      <extLst>
        <ext uri="{3e2802c4-a4d2-4d8b-9148-e3be6c30e623}">
          <xlrd:rvb i="145"/>
        </ext>
      </extLst>
    </bk>
    <bk>
      <extLst>
        <ext uri="{3e2802c4-a4d2-4d8b-9148-e3be6c30e623}">
          <xlrd:rvb i="156"/>
        </ext>
      </extLst>
    </bk>
    <bk>
      <extLst>
        <ext uri="{3e2802c4-a4d2-4d8b-9148-e3be6c30e623}">
          <xlrd:rvb i="168"/>
        </ext>
      </extLst>
    </bk>
    <bk>
      <extLst>
        <ext uri="{3e2802c4-a4d2-4d8b-9148-e3be6c30e623}">
          <xlrd:rvb i="179"/>
        </ext>
      </extLst>
    </bk>
    <bk>
      <extLst>
        <ext uri="{3e2802c4-a4d2-4d8b-9148-e3be6c30e623}">
          <xlrd:rvb i="187"/>
        </ext>
      </extLst>
    </bk>
    <bk>
      <extLst>
        <ext uri="{3e2802c4-a4d2-4d8b-9148-e3be6c30e623}">
          <xlrd:rvb i="198"/>
        </ext>
      </extLst>
    </bk>
    <bk>
      <extLst>
        <ext uri="{3e2802c4-a4d2-4d8b-9148-e3be6c30e623}">
          <xlrd:rvb i="210"/>
        </ext>
      </extLst>
    </bk>
    <bk>
      <extLst>
        <ext uri="{3e2802c4-a4d2-4d8b-9148-e3be6c30e623}">
          <xlrd:rvb i="222"/>
        </ext>
      </extLst>
    </bk>
    <bk>
      <extLst>
        <ext uri="{3e2802c4-a4d2-4d8b-9148-e3be6c30e623}">
          <xlrd:rvb i="235"/>
        </ext>
      </extLst>
    </bk>
    <bk>
      <extLst>
        <ext uri="{3e2802c4-a4d2-4d8b-9148-e3be6c30e623}">
          <xlrd:rvb i="248"/>
        </ext>
      </extLst>
    </bk>
    <bk>
      <extLst>
        <ext uri="{3e2802c4-a4d2-4d8b-9148-e3be6c30e623}">
          <xlrd:rvb i="259"/>
        </ext>
      </extLst>
    </bk>
    <bk>
      <extLst>
        <ext uri="{3e2802c4-a4d2-4d8b-9148-e3be6c30e623}">
          <xlrd:rvb i="266"/>
        </ext>
      </extLst>
    </bk>
    <bk>
      <extLst>
        <ext uri="{3e2802c4-a4d2-4d8b-9148-e3be6c30e623}">
          <xlrd:rvb i="283"/>
        </ext>
      </extLst>
    </bk>
    <bk>
      <extLst>
        <ext uri="{3e2802c4-a4d2-4d8b-9148-e3be6c30e623}">
          <xlrd:rvb i="291"/>
        </ext>
      </extLst>
    </bk>
    <bk>
      <extLst>
        <ext uri="{3e2802c4-a4d2-4d8b-9148-e3be6c30e623}">
          <xlrd:rvb i="303"/>
        </ext>
      </extLst>
    </bk>
    <bk>
      <extLst>
        <ext uri="{3e2802c4-a4d2-4d8b-9148-e3be6c30e623}">
          <xlrd:rvb i="315"/>
        </ext>
      </extLst>
    </bk>
    <bk>
      <extLst>
        <ext uri="{3e2802c4-a4d2-4d8b-9148-e3be6c30e623}">
          <xlrd:rvb i="328"/>
        </ext>
      </extLst>
    </bk>
    <bk>
      <extLst>
        <ext uri="{3e2802c4-a4d2-4d8b-9148-e3be6c30e623}">
          <xlrd:rvb i="334"/>
        </ext>
      </extLst>
    </bk>
    <bk>
      <extLst>
        <ext uri="{3e2802c4-a4d2-4d8b-9148-e3be6c30e623}">
          <xlrd:rvb i="346"/>
        </ext>
      </extLst>
    </bk>
    <bk>
      <extLst>
        <ext uri="{3e2802c4-a4d2-4d8b-9148-e3be6c30e623}">
          <xlrd:rvb i="358"/>
        </ext>
      </extLst>
    </bk>
    <bk>
      <extLst>
        <ext uri="{3e2802c4-a4d2-4d8b-9148-e3be6c30e623}">
          <xlrd:rvb i="369"/>
        </ext>
      </extLst>
    </bk>
    <bk>
      <extLst>
        <ext uri="{3e2802c4-a4d2-4d8b-9148-e3be6c30e623}">
          <xlrd:rvb i="381"/>
        </ext>
      </extLst>
    </bk>
    <bk>
      <extLst>
        <ext uri="{3e2802c4-a4d2-4d8b-9148-e3be6c30e623}">
          <xlrd:rvb i="393"/>
        </ext>
      </extLst>
    </bk>
    <bk>
      <extLst>
        <ext uri="{3e2802c4-a4d2-4d8b-9148-e3be6c30e623}">
          <xlrd:rvb i="406"/>
        </ext>
      </extLst>
    </bk>
    <bk>
      <extLst>
        <ext uri="{3e2802c4-a4d2-4d8b-9148-e3be6c30e623}">
          <xlrd:rvb i="417"/>
        </ext>
      </extLst>
    </bk>
    <bk>
      <extLst>
        <ext uri="{3e2802c4-a4d2-4d8b-9148-e3be6c30e623}">
          <xlrd:rvb i="425"/>
        </ext>
      </extLst>
    </bk>
    <bk>
      <extLst>
        <ext uri="{3e2802c4-a4d2-4d8b-9148-e3be6c30e623}">
          <xlrd:rvb i="438"/>
        </ext>
      </extLst>
    </bk>
    <bk>
      <extLst>
        <ext uri="{3e2802c4-a4d2-4d8b-9148-e3be6c30e623}">
          <xlrd:rvb i="449"/>
        </ext>
      </extLst>
    </bk>
    <bk>
      <extLst>
        <ext uri="{3e2802c4-a4d2-4d8b-9148-e3be6c30e623}">
          <xlrd:rvb i="456"/>
        </ext>
      </extLst>
    </bk>
    <bk>
      <extLst>
        <ext uri="{3e2802c4-a4d2-4d8b-9148-e3be6c30e623}">
          <xlrd:rvb i="509"/>
        </ext>
      </extLst>
    </bk>
    <bk>
      <extLst>
        <ext uri="{3e2802c4-a4d2-4d8b-9148-e3be6c30e623}">
          <xlrd:rvb i="520"/>
        </ext>
      </extLst>
    </bk>
    <bk>
      <extLst>
        <ext uri="{3e2802c4-a4d2-4d8b-9148-e3be6c30e623}">
          <xlrd:rvb i="526"/>
        </ext>
      </extLst>
    </bk>
    <bk>
      <extLst>
        <ext uri="{3e2802c4-a4d2-4d8b-9148-e3be6c30e623}">
          <xlrd:rvb i="537"/>
        </ext>
      </extLst>
    </bk>
    <bk>
      <extLst>
        <ext uri="{3e2802c4-a4d2-4d8b-9148-e3be6c30e623}">
          <xlrd:rvb i="548"/>
        </ext>
      </extLst>
    </bk>
    <bk>
      <extLst>
        <ext uri="{3e2802c4-a4d2-4d8b-9148-e3be6c30e623}">
          <xlrd:rvb i="559"/>
        </ext>
      </extLst>
    </bk>
    <bk>
      <extLst>
        <ext uri="{3e2802c4-a4d2-4d8b-9148-e3be6c30e623}">
          <xlrd:rvb i="570"/>
        </ext>
      </extLst>
    </bk>
    <bk>
      <extLst>
        <ext uri="{3e2802c4-a4d2-4d8b-9148-e3be6c30e623}">
          <xlrd:rvb i="581"/>
        </ext>
      </extLst>
    </bk>
    <bk>
      <extLst>
        <ext uri="{3e2802c4-a4d2-4d8b-9148-e3be6c30e623}">
          <xlrd:rvb i="592"/>
        </ext>
      </extLst>
    </bk>
    <bk>
      <extLst>
        <ext uri="{3e2802c4-a4d2-4d8b-9148-e3be6c30e623}">
          <xlrd:rvb i="603"/>
        </ext>
      </extLst>
    </bk>
    <bk>
      <extLst>
        <ext uri="{3e2802c4-a4d2-4d8b-9148-e3be6c30e623}">
          <xlrd:rvb i="615"/>
        </ext>
      </extLst>
    </bk>
    <bk>
      <extLst>
        <ext uri="{3e2802c4-a4d2-4d8b-9148-e3be6c30e623}">
          <xlrd:rvb i="626"/>
        </ext>
      </extLst>
    </bk>
    <bk>
      <extLst>
        <ext uri="{3e2802c4-a4d2-4d8b-9148-e3be6c30e623}">
          <xlrd:rvb i="638"/>
        </ext>
      </extLst>
    </bk>
    <bk>
      <extLst>
        <ext uri="{3e2802c4-a4d2-4d8b-9148-e3be6c30e623}">
          <xlrd:rvb i="649"/>
        </ext>
      </extLst>
    </bk>
    <bk>
      <extLst>
        <ext uri="{3e2802c4-a4d2-4d8b-9148-e3be6c30e623}">
          <xlrd:rvb i="659"/>
        </ext>
      </extLst>
    </bk>
    <bk>
      <extLst>
        <ext uri="{3e2802c4-a4d2-4d8b-9148-e3be6c30e623}">
          <xlrd:rvb i="670"/>
        </ext>
      </extLst>
    </bk>
    <bk>
      <extLst>
        <ext uri="{3e2802c4-a4d2-4d8b-9148-e3be6c30e623}">
          <xlrd:rvb i="680"/>
        </ext>
      </extLst>
    </bk>
    <bk>
      <extLst>
        <ext uri="{3e2802c4-a4d2-4d8b-9148-e3be6c30e623}">
          <xlrd:rvb i="692"/>
        </ext>
      </extLst>
    </bk>
    <bk>
      <extLst>
        <ext uri="{3e2802c4-a4d2-4d8b-9148-e3be6c30e623}">
          <xlrd:rvb i="704"/>
        </ext>
      </extLst>
    </bk>
    <bk>
      <extLst>
        <ext uri="{3e2802c4-a4d2-4d8b-9148-e3be6c30e623}">
          <xlrd:rvb i="715"/>
        </ext>
      </extLst>
    </bk>
    <bk>
      <extLst>
        <ext uri="{3e2802c4-a4d2-4d8b-9148-e3be6c30e623}">
          <xlrd:rvb i="724"/>
        </ext>
      </extLst>
    </bk>
    <bk>
      <extLst>
        <ext uri="{3e2802c4-a4d2-4d8b-9148-e3be6c30e623}">
          <xlrd:rvb i="736"/>
        </ext>
      </extLst>
    </bk>
    <bk>
      <extLst>
        <ext uri="{3e2802c4-a4d2-4d8b-9148-e3be6c30e623}">
          <xlrd:rvb i="747"/>
        </ext>
      </extLst>
    </bk>
    <bk>
      <extLst>
        <ext uri="{3e2802c4-a4d2-4d8b-9148-e3be6c30e623}">
          <xlrd:rvb i="755"/>
        </ext>
      </extLst>
    </bk>
    <bk>
      <extLst>
        <ext uri="{3e2802c4-a4d2-4d8b-9148-e3be6c30e623}">
          <xlrd:rvb i="765"/>
        </ext>
      </extLst>
    </bk>
    <bk>
      <extLst>
        <ext uri="{3e2802c4-a4d2-4d8b-9148-e3be6c30e623}">
          <xlrd:rvb i="776"/>
        </ext>
      </extLst>
    </bk>
    <bk>
      <extLst>
        <ext uri="{3e2802c4-a4d2-4d8b-9148-e3be6c30e623}">
          <xlrd:rvb i="787"/>
        </ext>
      </extLst>
    </bk>
    <bk>
      <extLst>
        <ext uri="{3e2802c4-a4d2-4d8b-9148-e3be6c30e623}">
          <xlrd:rvb i="794"/>
        </ext>
      </extLst>
    </bk>
    <bk>
      <extLst>
        <ext uri="{3e2802c4-a4d2-4d8b-9148-e3be6c30e623}">
          <xlrd:rvb i="805"/>
        </ext>
      </extLst>
    </bk>
    <bk>
      <extLst>
        <ext uri="{3e2802c4-a4d2-4d8b-9148-e3be6c30e623}">
          <xlrd:rvb i="816"/>
        </ext>
      </extLst>
    </bk>
    <bk>
      <extLst>
        <ext uri="{3e2802c4-a4d2-4d8b-9148-e3be6c30e623}">
          <xlrd:rvb i="823"/>
        </ext>
      </extLst>
    </bk>
    <bk>
      <extLst>
        <ext uri="{3e2802c4-a4d2-4d8b-9148-e3be6c30e623}">
          <xlrd:rvb i="834"/>
        </ext>
      </extLst>
    </bk>
    <bk>
      <extLst>
        <ext uri="{3e2802c4-a4d2-4d8b-9148-e3be6c30e623}">
          <xlrd:rvb i="845"/>
        </ext>
      </extLst>
    </bk>
    <bk>
      <extLst>
        <ext uri="{3e2802c4-a4d2-4d8b-9148-e3be6c30e623}">
          <xlrd:rvb i="856"/>
        </ext>
      </extLst>
    </bk>
    <bk>
      <extLst>
        <ext uri="{3e2802c4-a4d2-4d8b-9148-e3be6c30e623}">
          <xlrd:rvb i="868"/>
        </ext>
      </extLst>
    </bk>
    <bk>
      <extLst>
        <ext uri="{3e2802c4-a4d2-4d8b-9148-e3be6c30e623}">
          <xlrd:rvb i="879"/>
        </ext>
      </extLst>
    </bk>
    <bk>
      <extLst>
        <ext uri="{3e2802c4-a4d2-4d8b-9148-e3be6c30e623}">
          <xlrd:rvb i="889"/>
        </ext>
      </extLst>
    </bk>
    <bk>
      <extLst>
        <ext uri="{3e2802c4-a4d2-4d8b-9148-e3be6c30e623}">
          <xlrd:rvb i="900"/>
        </ext>
      </extLst>
    </bk>
    <bk>
      <extLst>
        <ext uri="{3e2802c4-a4d2-4d8b-9148-e3be6c30e623}">
          <xlrd:rvb i="906"/>
        </ext>
      </extLst>
    </bk>
    <bk>
      <extLst>
        <ext uri="{3e2802c4-a4d2-4d8b-9148-e3be6c30e623}">
          <xlrd:rvb i="918"/>
        </ext>
      </extLst>
    </bk>
    <bk>
      <extLst>
        <ext uri="{3e2802c4-a4d2-4d8b-9148-e3be6c30e623}">
          <xlrd:rvb i="926"/>
        </ext>
      </extLst>
    </bk>
    <bk>
      <extLst>
        <ext uri="{3e2802c4-a4d2-4d8b-9148-e3be6c30e623}">
          <xlrd:rvb i="933"/>
        </ext>
      </extLst>
    </bk>
    <bk>
      <extLst>
        <ext uri="{3e2802c4-a4d2-4d8b-9148-e3be6c30e623}">
          <xlrd:rvb i="945"/>
        </ext>
      </extLst>
    </bk>
    <bk>
      <extLst>
        <ext uri="{3e2802c4-a4d2-4d8b-9148-e3be6c30e623}">
          <xlrd:rvb i="954"/>
        </ext>
      </extLst>
    </bk>
    <bk>
      <extLst>
        <ext uri="{3e2802c4-a4d2-4d8b-9148-e3be6c30e623}">
          <xlrd:rvb i="964"/>
        </ext>
      </extLst>
    </bk>
    <bk>
      <extLst>
        <ext uri="{3e2802c4-a4d2-4d8b-9148-e3be6c30e623}">
          <xlrd:rvb i="970"/>
        </ext>
      </extLst>
    </bk>
    <bk>
      <extLst>
        <ext uri="{3e2802c4-a4d2-4d8b-9148-e3be6c30e623}">
          <xlrd:rvb i="982"/>
        </ext>
      </extLst>
    </bk>
    <bk>
      <extLst>
        <ext uri="{3e2802c4-a4d2-4d8b-9148-e3be6c30e623}">
          <xlrd:rvb i="989"/>
        </ext>
      </extLst>
    </bk>
    <bk>
      <extLst>
        <ext uri="{3e2802c4-a4d2-4d8b-9148-e3be6c30e623}">
          <xlrd:rvb i="1000"/>
        </ext>
      </extLst>
    </bk>
    <bk>
      <extLst>
        <ext uri="{3e2802c4-a4d2-4d8b-9148-e3be6c30e623}">
          <xlrd:rvb i="1011"/>
        </ext>
      </extLst>
    </bk>
    <bk>
      <extLst>
        <ext uri="{3e2802c4-a4d2-4d8b-9148-e3be6c30e623}">
          <xlrd:rvb i="1022"/>
        </ext>
      </extLst>
    </bk>
    <bk>
      <extLst>
        <ext uri="{3e2802c4-a4d2-4d8b-9148-e3be6c30e623}">
          <xlrd:rvb i="1028"/>
        </ext>
      </extLst>
    </bk>
    <bk>
      <extLst>
        <ext uri="{3e2802c4-a4d2-4d8b-9148-e3be6c30e623}">
          <xlrd:rvb i="1034"/>
        </ext>
      </extLst>
    </bk>
    <bk>
      <extLst>
        <ext uri="{3e2802c4-a4d2-4d8b-9148-e3be6c30e623}">
          <xlrd:rvb i="1043"/>
        </ext>
      </extLst>
    </bk>
    <bk>
      <extLst>
        <ext uri="{3e2802c4-a4d2-4d8b-9148-e3be6c30e623}">
          <xlrd:rvb i="1054"/>
        </ext>
      </extLst>
    </bk>
    <bk>
      <extLst>
        <ext uri="{3e2802c4-a4d2-4d8b-9148-e3be6c30e623}">
          <xlrd:rvb i="1065"/>
        </ext>
      </extLst>
    </bk>
    <bk>
      <extLst>
        <ext uri="{3e2802c4-a4d2-4d8b-9148-e3be6c30e623}">
          <xlrd:rvb i="1076"/>
        </ext>
      </extLst>
    </bk>
    <bk>
      <extLst>
        <ext uri="{3e2802c4-a4d2-4d8b-9148-e3be6c30e623}">
          <xlrd:rvb i="1088"/>
        </ext>
      </extLst>
    </bk>
    <bk>
      <extLst>
        <ext uri="{3e2802c4-a4d2-4d8b-9148-e3be6c30e623}">
          <xlrd:rvb i="1097"/>
        </ext>
      </extLst>
    </bk>
    <bk>
      <extLst>
        <ext uri="{3e2802c4-a4d2-4d8b-9148-e3be6c30e623}">
          <xlrd:rvb i="1110"/>
        </ext>
      </extLst>
    </bk>
    <bk>
      <extLst>
        <ext uri="{3e2802c4-a4d2-4d8b-9148-e3be6c30e623}">
          <xlrd:rvb i="1118"/>
        </ext>
      </extLst>
    </bk>
    <bk>
      <extLst>
        <ext uri="{3e2802c4-a4d2-4d8b-9148-e3be6c30e623}">
          <xlrd:rvb i="1126"/>
        </ext>
      </extLst>
    </bk>
    <bk>
      <extLst>
        <ext uri="{3e2802c4-a4d2-4d8b-9148-e3be6c30e623}">
          <xlrd:rvb i="1136"/>
        </ext>
      </extLst>
    </bk>
    <bk>
      <extLst>
        <ext uri="{3e2802c4-a4d2-4d8b-9148-e3be6c30e623}">
          <xlrd:rvb i="1146"/>
        </ext>
      </extLst>
    </bk>
    <bk>
      <extLst>
        <ext uri="{3e2802c4-a4d2-4d8b-9148-e3be6c30e623}">
          <xlrd:rvb i="1157"/>
        </ext>
      </extLst>
    </bk>
    <bk>
      <extLst>
        <ext uri="{3e2802c4-a4d2-4d8b-9148-e3be6c30e623}">
          <xlrd:rvb i="1169"/>
        </ext>
      </extLst>
    </bk>
    <bk>
      <extLst>
        <ext uri="{3e2802c4-a4d2-4d8b-9148-e3be6c30e623}">
          <xlrd:rvb i="1175"/>
        </ext>
      </extLst>
    </bk>
    <bk>
      <extLst>
        <ext uri="{3e2802c4-a4d2-4d8b-9148-e3be6c30e623}">
          <xlrd:rvb i="1187"/>
        </ext>
      </extLst>
    </bk>
    <bk>
      <extLst>
        <ext uri="{3e2802c4-a4d2-4d8b-9148-e3be6c30e623}">
          <xlrd:rvb i="1197"/>
        </ext>
      </extLst>
    </bk>
    <bk>
      <extLst>
        <ext uri="{3e2802c4-a4d2-4d8b-9148-e3be6c30e623}">
          <xlrd:rvb i="1203"/>
        </ext>
      </extLst>
    </bk>
    <bk>
      <extLst>
        <ext uri="{3e2802c4-a4d2-4d8b-9148-e3be6c30e623}">
          <xlrd:rvb i="1211"/>
        </ext>
      </extLst>
    </bk>
    <bk>
      <extLst>
        <ext uri="{3e2802c4-a4d2-4d8b-9148-e3be6c30e623}">
          <xlrd:rvb i="1222"/>
        </ext>
      </extLst>
    </bk>
    <bk>
      <extLst>
        <ext uri="{3e2802c4-a4d2-4d8b-9148-e3be6c30e623}">
          <xlrd:rvb i="1234"/>
        </ext>
      </extLst>
    </bk>
    <bk>
      <extLst>
        <ext uri="{3e2802c4-a4d2-4d8b-9148-e3be6c30e623}">
          <xlrd:rvb i="1245"/>
        </ext>
      </extLst>
    </bk>
    <bk>
      <extLst>
        <ext uri="{3e2802c4-a4d2-4d8b-9148-e3be6c30e623}">
          <xlrd:rvb i="1251"/>
        </ext>
      </extLst>
    </bk>
    <bk>
      <extLst>
        <ext uri="{3e2802c4-a4d2-4d8b-9148-e3be6c30e623}">
          <xlrd:rvb i="1259"/>
        </ext>
      </extLst>
    </bk>
    <bk>
      <extLst>
        <ext uri="{3e2802c4-a4d2-4d8b-9148-e3be6c30e623}">
          <xlrd:rvb i="1271"/>
        </ext>
      </extLst>
    </bk>
    <bk>
      <extLst>
        <ext uri="{3e2802c4-a4d2-4d8b-9148-e3be6c30e623}">
          <xlrd:rvb i="1282"/>
        </ext>
      </extLst>
    </bk>
    <bk>
      <extLst>
        <ext uri="{3e2802c4-a4d2-4d8b-9148-e3be6c30e623}">
          <xlrd:rvb i="1289"/>
        </ext>
      </extLst>
    </bk>
    <bk>
      <extLst>
        <ext uri="{3e2802c4-a4d2-4d8b-9148-e3be6c30e623}">
          <xlrd:rvb i="1298"/>
        </ext>
      </extLst>
    </bk>
    <bk>
      <extLst>
        <ext uri="{3e2802c4-a4d2-4d8b-9148-e3be6c30e623}">
          <xlrd:rvb i="1304"/>
        </ext>
      </extLst>
    </bk>
    <bk>
      <extLst>
        <ext uri="{3e2802c4-a4d2-4d8b-9148-e3be6c30e623}">
          <xlrd:rvb i="1315"/>
        </ext>
      </extLst>
    </bk>
    <bk>
      <extLst>
        <ext uri="{3e2802c4-a4d2-4d8b-9148-e3be6c30e623}">
          <xlrd:rvb i="1325"/>
        </ext>
      </extLst>
    </bk>
    <bk>
      <extLst>
        <ext uri="{3e2802c4-a4d2-4d8b-9148-e3be6c30e623}">
          <xlrd:rvb i="1337"/>
        </ext>
      </extLst>
    </bk>
    <bk>
      <extLst>
        <ext uri="{3e2802c4-a4d2-4d8b-9148-e3be6c30e623}">
          <xlrd:rvb i="1347"/>
        </ext>
      </extLst>
    </bk>
    <bk>
      <extLst>
        <ext uri="{3e2802c4-a4d2-4d8b-9148-e3be6c30e623}">
          <xlrd:rvb i="1358"/>
        </ext>
      </extLst>
    </bk>
    <bk>
      <extLst>
        <ext uri="{3e2802c4-a4d2-4d8b-9148-e3be6c30e623}">
          <xlrd:rvb i="1366"/>
        </ext>
      </extLst>
    </bk>
    <bk>
      <extLst>
        <ext uri="{3e2802c4-a4d2-4d8b-9148-e3be6c30e623}">
          <xlrd:rvb i="1372"/>
        </ext>
      </extLst>
    </bk>
    <bk>
      <extLst>
        <ext uri="{3e2802c4-a4d2-4d8b-9148-e3be6c30e623}">
          <xlrd:rvb i="1382"/>
        </ext>
      </extLst>
    </bk>
    <bk>
      <extLst>
        <ext uri="{3e2802c4-a4d2-4d8b-9148-e3be6c30e623}">
          <xlrd:rvb i="1393"/>
        </ext>
      </extLst>
    </bk>
    <bk>
      <extLst>
        <ext uri="{3e2802c4-a4d2-4d8b-9148-e3be6c30e623}">
          <xlrd:rvb i="1404"/>
        </ext>
      </extLst>
    </bk>
    <bk>
      <extLst>
        <ext uri="{3e2802c4-a4d2-4d8b-9148-e3be6c30e623}">
          <xlrd:rvb i="1415"/>
        </ext>
      </extLst>
    </bk>
    <bk>
      <extLst>
        <ext uri="{3e2802c4-a4d2-4d8b-9148-e3be6c30e623}">
          <xlrd:rvb i="1423"/>
        </ext>
      </extLst>
    </bk>
    <bk>
      <extLst>
        <ext uri="{3e2802c4-a4d2-4d8b-9148-e3be6c30e623}">
          <xlrd:rvb i="1434"/>
        </ext>
      </extLst>
    </bk>
    <bk>
      <extLst>
        <ext uri="{3e2802c4-a4d2-4d8b-9148-e3be6c30e623}">
          <xlrd:rvb i="1445"/>
        </ext>
      </extLst>
    </bk>
    <bk>
      <extLst>
        <ext uri="{3e2802c4-a4d2-4d8b-9148-e3be6c30e623}">
          <xlrd:rvb i="1456"/>
        </ext>
      </extLst>
    </bk>
    <bk>
      <extLst>
        <ext uri="{3e2802c4-a4d2-4d8b-9148-e3be6c30e623}">
          <xlrd:rvb i="1467"/>
        </ext>
      </extLst>
    </bk>
    <bk>
      <extLst>
        <ext uri="{3e2802c4-a4d2-4d8b-9148-e3be6c30e623}">
          <xlrd:rvb i="1478"/>
        </ext>
      </extLst>
    </bk>
    <bk>
      <extLst>
        <ext uri="{3e2802c4-a4d2-4d8b-9148-e3be6c30e623}">
          <xlrd:rvb i="1486"/>
        </ext>
      </extLst>
    </bk>
    <bk>
      <extLst>
        <ext uri="{3e2802c4-a4d2-4d8b-9148-e3be6c30e623}">
          <xlrd:rvb i="1497"/>
        </ext>
      </extLst>
    </bk>
    <bk>
      <extLst>
        <ext uri="{3e2802c4-a4d2-4d8b-9148-e3be6c30e623}">
          <xlrd:rvb i="1506"/>
        </ext>
      </extLst>
    </bk>
    <bk>
      <extLst>
        <ext uri="{3e2802c4-a4d2-4d8b-9148-e3be6c30e623}">
          <xlrd:rvb i="1513"/>
        </ext>
      </extLst>
    </bk>
    <bk>
      <extLst>
        <ext uri="{3e2802c4-a4d2-4d8b-9148-e3be6c30e623}">
          <xlrd:rvb i="1521"/>
        </ext>
      </extLst>
    </bk>
    <bk>
      <extLst>
        <ext uri="{3e2802c4-a4d2-4d8b-9148-e3be6c30e623}">
          <xlrd:rvb i="1532"/>
        </ext>
      </extLst>
    </bk>
    <bk>
      <extLst>
        <ext uri="{3e2802c4-a4d2-4d8b-9148-e3be6c30e623}">
          <xlrd:rvb i="1542"/>
        </ext>
      </extLst>
    </bk>
    <bk>
      <extLst>
        <ext uri="{3e2802c4-a4d2-4d8b-9148-e3be6c30e623}">
          <xlrd:rvb i="1550"/>
        </ext>
      </extLst>
    </bk>
    <bk>
      <extLst>
        <ext uri="{3e2802c4-a4d2-4d8b-9148-e3be6c30e623}">
          <xlrd:rvb i="1560"/>
        </ext>
      </extLst>
    </bk>
    <bk>
      <extLst>
        <ext uri="{3e2802c4-a4d2-4d8b-9148-e3be6c30e623}">
          <xlrd:rvb i="1570"/>
        </ext>
      </extLst>
    </bk>
    <bk>
      <extLst>
        <ext uri="{3e2802c4-a4d2-4d8b-9148-e3be6c30e623}">
          <xlrd:rvb i="1578"/>
        </ext>
      </extLst>
    </bk>
    <bk>
      <extLst>
        <ext uri="{3e2802c4-a4d2-4d8b-9148-e3be6c30e623}">
          <xlrd:rvb i="1584"/>
        </ext>
      </extLst>
    </bk>
    <bk>
      <extLst>
        <ext uri="{3e2802c4-a4d2-4d8b-9148-e3be6c30e623}">
          <xlrd:rvb i="1593"/>
        </ext>
      </extLst>
    </bk>
    <bk>
      <extLst>
        <ext uri="{3e2802c4-a4d2-4d8b-9148-e3be6c30e623}">
          <xlrd:rvb i="1604"/>
        </ext>
      </extLst>
    </bk>
    <bk>
      <extLst>
        <ext uri="{3e2802c4-a4d2-4d8b-9148-e3be6c30e623}">
          <xlrd:rvb i="1615"/>
        </ext>
      </extLst>
    </bk>
    <bk>
      <extLst>
        <ext uri="{3e2802c4-a4d2-4d8b-9148-e3be6c30e623}">
          <xlrd:rvb i="1623"/>
        </ext>
      </extLst>
    </bk>
    <bk>
      <extLst>
        <ext uri="{3e2802c4-a4d2-4d8b-9148-e3be6c30e623}">
          <xlrd:rvb i="1634"/>
        </ext>
      </extLst>
    </bk>
    <bk>
      <extLst>
        <ext uri="{3e2802c4-a4d2-4d8b-9148-e3be6c30e623}">
          <xlrd:rvb i="1646"/>
        </ext>
      </extLst>
    </bk>
    <bk>
      <extLst>
        <ext uri="{3e2802c4-a4d2-4d8b-9148-e3be6c30e623}">
          <xlrd:rvb i="1657"/>
        </ext>
      </extLst>
    </bk>
    <bk>
      <extLst>
        <ext uri="{3e2802c4-a4d2-4d8b-9148-e3be6c30e623}">
          <xlrd:rvb i="1668"/>
        </ext>
      </extLst>
    </bk>
    <bk>
      <extLst>
        <ext uri="{3e2802c4-a4d2-4d8b-9148-e3be6c30e623}">
          <xlrd:rvb i="1680"/>
        </ext>
      </extLst>
    </bk>
    <bk>
      <extLst>
        <ext uri="{3e2802c4-a4d2-4d8b-9148-e3be6c30e623}">
          <xlrd:rvb i="1690"/>
        </ext>
      </extLst>
    </bk>
    <bk>
      <extLst>
        <ext uri="{3e2802c4-a4d2-4d8b-9148-e3be6c30e623}">
          <xlrd:rvb i="1701"/>
        </ext>
      </extLst>
    </bk>
    <bk>
      <extLst>
        <ext uri="{3e2802c4-a4d2-4d8b-9148-e3be6c30e623}">
          <xlrd:rvb i="1711"/>
        </ext>
      </extLst>
    </bk>
    <bk>
      <extLst>
        <ext uri="{3e2802c4-a4d2-4d8b-9148-e3be6c30e623}">
          <xlrd:rvb i="1761"/>
        </ext>
      </extLst>
    </bk>
    <bk>
      <extLst>
        <ext uri="{3e2802c4-a4d2-4d8b-9148-e3be6c30e623}">
          <xlrd:rvb i="1772"/>
        </ext>
      </extLst>
    </bk>
    <bk>
      <extLst>
        <ext uri="{3e2802c4-a4d2-4d8b-9148-e3be6c30e623}">
          <xlrd:rvb i="1781"/>
        </ext>
      </extLst>
    </bk>
    <bk>
      <extLst>
        <ext uri="{3e2802c4-a4d2-4d8b-9148-e3be6c30e623}">
          <xlrd:rvb i="1791"/>
        </ext>
      </extLst>
    </bk>
    <bk>
      <extLst>
        <ext uri="{3e2802c4-a4d2-4d8b-9148-e3be6c30e623}">
          <xlrd:rvb i="1801"/>
        </ext>
      </extLst>
    </bk>
    <bk>
      <extLst>
        <ext uri="{3e2802c4-a4d2-4d8b-9148-e3be6c30e623}">
          <xlrd:rvb i="1812"/>
        </ext>
      </extLst>
    </bk>
    <bk>
      <extLst>
        <ext uri="{3e2802c4-a4d2-4d8b-9148-e3be6c30e623}">
          <xlrd:rvb i="1823"/>
        </ext>
      </extLst>
    </bk>
    <bk>
      <extLst>
        <ext uri="{3e2802c4-a4d2-4d8b-9148-e3be6c30e623}">
          <xlrd:rvb i="1832"/>
        </ext>
      </extLst>
    </bk>
    <bk>
      <extLst>
        <ext uri="{3e2802c4-a4d2-4d8b-9148-e3be6c30e623}">
          <xlrd:rvb i="1841"/>
        </ext>
      </extLst>
    </bk>
    <bk>
      <extLst>
        <ext uri="{3e2802c4-a4d2-4d8b-9148-e3be6c30e623}">
          <xlrd:rvb i="1849"/>
        </ext>
      </extLst>
    </bk>
    <bk>
      <extLst>
        <ext uri="{3e2802c4-a4d2-4d8b-9148-e3be6c30e623}">
          <xlrd:rvb i="1860"/>
        </ext>
      </extLst>
    </bk>
    <bk>
      <extLst>
        <ext uri="{3e2802c4-a4d2-4d8b-9148-e3be6c30e623}">
          <xlrd:rvb i="1868"/>
        </ext>
      </extLst>
    </bk>
    <bk>
      <extLst>
        <ext uri="{3e2802c4-a4d2-4d8b-9148-e3be6c30e623}">
          <xlrd:rvb i="1876"/>
        </ext>
      </extLst>
    </bk>
    <bk>
      <extLst>
        <ext uri="{3e2802c4-a4d2-4d8b-9148-e3be6c30e623}">
          <xlrd:rvb i="1954"/>
        </ext>
      </extLst>
    </bk>
    <bk>
      <extLst>
        <ext uri="{3e2802c4-a4d2-4d8b-9148-e3be6c30e623}">
          <xlrd:rvb i="1965"/>
        </ext>
      </extLst>
    </bk>
    <bk>
      <extLst>
        <ext uri="{3e2802c4-a4d2-4d8b-9148-e3be6c30e623}">
          <xlrd:rvb i="1977"/>
        </ext>
      </extLst>
    </bk>
    <bk>
      <extLst>
        <ext uri="{3e2802c4-a4d2-4d8b-9148-e3be6c30e623}">
          <xlrd:rvb i="1985"/>
        </ext>
      </extLst>
    </bk>
    <bk>
      <extLst>
        <ext uri="{3e2802c4-a4d2-4d8b-9148-e3be6c30e623}">
          <xlrd:rvb i="1991"/>
        </ext>
      </extLst>
    </bk>
    <bk>
      <extLst>
        <ext uri="{3e2802c4-a4d2-4d8b-9148-e3be6c30e623}">
          <xlrd:rvb i="2001"/>
        </ext>
      </extLst>
    </bk>
    <bk>
      <extLst>
        <ext uri="{3e2802c4-a4d2-4d8b-9148-e3be6c30e623}">
          <xlrd:rvb i="2012"/>
        </ext>
      </extLst>
    </bk>
    <bk>
      <extLst>
        <ext uri="{3e2802c4-a4d2-4d8b-9148-e3be6c30e623}">
          <xlrd:rvb i="2022"/>
        </ext>
      </extLst>
    </bk>
    <bk>
      <extLst>
        <ext uri="{3e2802c4-a4d2-4d8b-9148-e3be6c30e623}">
          <xlrd:rvb i="2033"/>
        </ext>
      </extLst>
    </bk>
    <bk>
      <extLst>
        <ext uri="{3e2802c4-a4d2-4d8b-9148-e3be6c30e623}">
          <xlrd:rvb i="2044"/>
        </ext>
      </extLst>
    </bk>
    <bk>
      <extLst>
        <ext uri="{3e2802c4-a4d2-4d8b-9148-e3be6c30e623}">
          <xlrd:rvb i="2056"/>
        </ext>
      </extLst>
    </bk>
    <bk>
      <extLst>
        <ext uri="{3e2802c4-a4d2-4d8b-9148-e3be6c30e623}">
          <xlrd:rvb i="2064"/>
        </ext>
      </extLst>
    </bk>
    <bk>
      <extLst>
        <ext uri="{3e2802c4-a4d2-4d8b-9148-e3be6c30e623}">
          <xlrd:rvb i="2073"/>
        </ext>
      </extLst>
    </bk>
    <bk>
      <extLst>
        <ext uri="{3e2802c4-a4d2-4d8b-9148-e3be6c30e623}">
          <xlrd:rvb i="2084"/>
        </ext>
      </extLst>
    </bk>
    <bk>
      <extLst>
        <ext uri="{3e2802c4-a4d2-4d8b-9148-e3be6c30e623}">
          <xlrd:rvb i="2095"/>
        </ext>
      </extLst>
    </bk>
    <bk>
      <extLst>
        <ext uri="{3e2802c4-a4d2-4d8b-9148-e3be6c30e623}">
          <xlrd:rvb i="2105"/>
        </ext>
      </extLst>
    </bk>
    <bk>
      <extLst>
        <ext uri="{3e2802c4-a4d2-4d8b-9148-e3be6c30e623}">
          <xlrd:rvb i="267"/>
        </ext>
      </extLst>
    </bk>
    <bk>
      <extLst>
        <ext uri="{3e2802c4-a4d2-4d8b-9148-e3be6c30e623}">
          <xlrd:rvb i="2113"/>
        </ext>
      </extLst>
    </bk>
    <bk>
      <extLst>
        <ext uri="{3e2802c4-a4d2-4d8b-9148-e3be6c30e623}">
          <xlrd:rvb i="2124"/>
        </ext>
      </extLst>
    </bk>
    <bk>
      <extLst>
        <ext uri="{3e2802c4-a4d2-4d8b-9148-e3be6c30e623}">
          <xlrd:rvb i="2135"/>
        </ext>
      </extLst>
    </bk>
    <bk>
      <extLst>
        <ext uri="{3e2802c4-a4d2-4d8b-9148-e3be6c30e623}">
          <xlrd:rvb i="2145"/>
        </ext>
      </extLst>
    </bk>
    <bk>
      <extLst>
        <ext uri="{3e2802c4-a4d2-4d8b-9148-e3be6c30e623}">
          <xlrd:rvb i="2155"/>
        </ext>
      </extLst>
    </bk>
    <bk>
      <extLst>
        <ext uri="{3e2802c4-a4d2-4d8b-9148-e3be6c30e623}">
          <xlrd:rvb i="463"/>
        </ext>
      </extLst>
    </bk>
    <bk>
      <extLst>
        <ext uri="{3e2802c4-a4d2-4d8b-9148-e3be6c30e623}">
          <xlrd:rvb i="2166"/>
        </ext>
      </extLst>
    </bk>
    <bk>
      <extLst>
        <ext uri="{3e2802c4-a4d2-4d8b-9148-e3be6c30e623}">
          <xlrd:rvb i="2174"/>
        </ext>
      </extLst>
    </bk>
    <bk>
      <extLst>
        <ext uri="{3e2802c4-a4d2-4d8b-9148-e3be6c30e623}">
          <xlrd:rvb i="2185"/>
        </ext>
      </extLst>
    </bk>
    <bk>
      <extLst>
        <ext uri="{3e2802c4-a4d2-4d8b-9148-e3be6c30e623}">
          <xlrd:rvb i="2197"/>
        </ext>
      </extLst>
    </bk>
    <bk>
      <extLst>
        <ext uri="{3e2802c4-a4d2-4d8b-9148-e3be6c30e623}">
          <xlrd:rvb i="2208"/>
        </ext>
      </extLst>
    </bk>
    <bk>
      <extLst>
        <ext uri="{3e2802c4-a4d2-4d8b-9148-e3be6c30e623}">
          <xlrd:rvb i="2220"/>
        </ext>
      </extLst>
    </bk>
    <bk>
      <extLst>
        <ext uri="{3e2802c4-a4d2-4d8b-9148-e3be6c30e623}">
          <xlrd:rvb i="2231"/>
        </ext>
      </extLst>
    </bk>
    <bk>
      <extLst>
        <ext uri="{3e2802c4-a4d2-4d8b-9148-e3be6c30e623}">
          <xlrd:rvb i="2241"/>
        </ext>
      </extLst>
    </bk>
    <bk>
      <extLst>
        <ext uri="{3e2802c4-a4d2-4d8b-9148-e3be6c30e623}">
          <xlrd:rvb i="2250"/>
        </ext>
      </extLst>
    </bk>
    <bk>
      <extLst>
        <ext uri="{3e2802c4-a4d2-4d8b-9148-e3be6c30e623}">
          <xlrd:rvb i="2260"/>
        </ext>
      </extLst>
    </bk>
    <bk>
      <extLst>
        <ext uri="{3e2802c4-a4d2-4d8b-9148-e3be6c30e623}">
          <xlrd:rvb i="2271"/>
        </ext>
      </extLst>
    </bk>
    <bk>
      <extLst>
        <ext uri="{3e2802c4-a4d2-4d8b-9148-e3be6c30e623}">
          <xlrd:rvb i="2284"/>
        </ext>
      </extLst>
    </bk>
    <bk>
      <extLst>
        <ext uri="{3e2802c4-a4d2-4d8b-9148-e3be6c30e623}">
          <xlrd:rvb i="2290"/>
        </ext>
      </extLst>
    </bk>
    <bk>
      <extLst>
        <ext uri="{3e2802c4-a4d2-4d8b-9148-e3be6c30e623}">
          <xlrd:rvb i="2299"/>
        </ext>
      </extLst>
    </bk>
    <bk>
      <extLst>
        <ext uri="{3e2802c4-a4d2-4d8b-9148-e3be6c30e623}">
          <xlrd:rvb i="2307"/>
        </ext>
      </extLst>
    </bk>
    <bk>
      <extLst>
        <ext uri="{3e2802c4-a4d2-4d8b-9148-e3be6c30e623}">
          <xlrd:rvb i="2318"/>
        </ext>
      </extLst>
    </bk>
    <bk>
      <extLst>
        <ext uri="{3e2802c4-a4d2-4d8b-9148-e3be6c30e623}">
          <xlrd:rvb i="2329"/>
        </ext>
      </extLst>
    </bk>
    <bk>
      <extLst>
        <ext uri="{3e2802c4-a4d2-4d8b-9148-e3be6c30e623}">
          <xlrd:rvb i="2339"/>
        </ext>
      </extLst>
    </bk>
    <bk>
      <extLst>
        <ext uri="{3e2802c4-a4d2-4d8b-9148-e3be6c30e623}">
          <xlrd:rvb i="2350"/>
        </ext>
      </extLst>
    </bk>
    <bk>
      <extLst>
        <ext uri="{3e2802c4-a4d2-4d8b-9148-e3be6c30e623}">
          <xlrd:rvb i="2359"/>
        </ext>
      </extLst>
    </bk>
    <bk>
      <extLst>
        <ext uri="{3e2802c4-a4d2-4d8b-9148-e3be6c30e623}">
          <xlrd:rvb i="2366"/>
        </ext>
      </extLst>
    </bk>
    <bk>
      <extLst>
        <ext uri="{3e2802c4-a4d2-4d8b-9148-e3be6c30e623}">
          <xlrd:rvb i="2377"/>
        </ext>
      </extLst>
    </bk>
    <bk>
      <extLst>
        <ext uri="{3e2802c4-a4d2-4d8b-9148-e3be6c30e623}">
          <xlrd:rvb i="2384"/>
        </ext>
      </extLst>
    </bk>
    <bk>
      <extLst>
        <ext uri="{3e2802c4-a4d2-4d8b-9148-e3be6c30e623}">
          <xlrd:rvb i="2402"/>
        </ext>
      </extLst>
    </bk>
    <bk>
      <extLst>
        <ext uri="{3e2802c4-a4d2-4d8b-9148-e3be6c30e623}">
          <xlrd:rvb i="2408"/>
        </ext>
      </extLst>
    </bk>
    <bk>
      <extLst>
        <ext uri="{3e2802c4-a4d2-4d8b-9148-e3be6c30e623}">
          <xlrd:rvb i="2419"/>
        </ext>
      </extLst>
    </bk>
    <bk>
      <extLst>
        <ext uri="{3e2802c4-a4d2-4d8b-9148-e3be6c30e623}">
          <xlrd:rvb i="2433"/>
        </ext>
      </extLst>
    </bk>
    <bk>
      <extLst>
        <ext uri="{3e2802c4-a4d2-4d8b-9148-e3be6c30e623}">
          <xlrd:rvb i="2443"/>
        </ext>
      </extLst>
    </bk>
    <bk>
      <extLst>
        <ext uri="{3e2802c4-a4d2-4d8b-9148-e3be6c30e623}">
          <xlrd:rvb i="2454"/>
        </ext>
      </extLst>
    </bk>
    <bk>
      <extLst>
        <ext uri="{3e2802c4-a4d2-4d8b-9148-e3be6c30e623}">
          <xlrd:rvb i="2461"/>
        </ext>
      </extLst>
    </bk>
    <bk>
      <extLst>
        <ext uri="{3e2802c4-a4d2-4d8b-9148-e3be6c30e623}">
          <xlrd:rvb i="2473"/>
        </ext>
      </extLst>
    </bk>
    <bk>
      <extLst>
        <ext uri="{3e2802c4-a4d2-4d8b-9148-e3be6c30e623}">
          <xlrd:rvb i="2481"/>
        </ext>
      </extLst>
    </bk>
    <bk>
      <extLst>
        <ext uri="{3e2802c4-a4d2-4d8b-9148-e3be6c30e623}">
          <xlrd:rvb i="2488"/>
        </ext>
      </extLst>
    </bk>
    <bk>
      <extLst>
        <ext uri="{3e2802c4-a4d2-4d8b-9148-e3be6c30e623}">
          <xlrd:rvb i="2496"/>
        </ext>
      </extLst>
    </bk>
    <bk>
      <extLst>
        <ext uri="{3e2802c4-a4d2-4d8b-9148-e3be6c30e623}">
          <xlrd:rvb i="2502"/>
        </ext>
      </extLst>
    </bk>
    <bk>
      <extLst>
        <ext uri="{3e2802c4-a4d2-4d8b-9148-e3be6c30e623}">
          <xlrd:rvb i="2510"/>
        </ext>
      </extLst>
    </bk>
    <bk>
      <extLst>
        <ext uri="{3e2802c4-a4d2-4d8b-9148-e3be6c30e623}">
          <xlrd:rvb i="2516"/>
        </ext>
      </extLst>
    </bk>
    <bk>
      <extLst>
        <ext uri="{3e2802c4-a4d2-4d8b-9148-e3be6c30e623}">
          <xlrd:rvb i="2525"/>
        </ext>
      </extLst>
    </bk>
    <bk>
      <extLst>
        <ext uri="{3e2802c4-a4d2-4d8b-9148-e3be6c30e623}">
          <xlrd:rvb i="2532"/>
        </ext>
      </extLst>
    </bk>
    <bk>
      <extLst>
        <ext uri="{3e2802c4-a4d2-4d8b-9148-e3be6c30e623}">
          <xlrd:rvb i="2539"/>
        </ext>
      </extLst>
    </bk>
    <bk>
      <extLst>
        <ext uri="{3e2802c4-a4d2-4d8b-9148-e3be6c30e623}">
          <xlrd:rvb i="2547"/>
        </ext>
      </extLst>
    </bk>
    <bk>
      <extLst>
        <ext uri="{3e2802c4-a4d2-4d8b-9148-e3be6c30e623}">
          <xlrd:rvb i="2558"/>
        </ext>
      </extLst>
    </bk>
    <bk>
      <extLst>
        <ext uri="{3e2802c4-a4d2-4d8b-9148-e3be6c30e623}">
          <xlrd:rvb i="2569"/>
        </ext>
      </extLst>
    </bk>
    <bk>
      <extLst>
        <ext uri="{3e2802c4-a4d2-4d8b-9148-e3be6c30e623}">
          <xlrd:rvb i="2580"/>
        </ext>
      </extLst>
    </bk>
    <bk>
      <extLst>
        <ext uri="{3e2802c4-a4d2-4d8b-9148-e3be6c30e623}">
          <xlrd:rvb i="2588"/>
        </ext>
      </extLst>
    </bk>
    <bk>
      <extLst>
        <ext uri="{3e2802c4-a4d2-4d8b-9148-e3be6c30e623}">
          <xlrd:rvb i="2599"/>
        </ext>
      </extLst>
    </bk>
    <bk>
      <extLst>
        <ext uri="{3e2802c4-a4d2-4d8b-9148-e3be6c30e623}">
          <xlrd:rvb i="2605"/>
        </ext>
      </extLst>
    </bk>
    <bk>
      <extLst>
        <ext uri="{3e2802c4-a4d2-4d8b-9148-e3be6c30e623}">
          <xlrd:rvb i="2612"/>
        </ext>
      </extLst>
    </bk>
    <bk>
      <extLst>
        <ext uri="{3e2802c4-a4d2-4d8b-9148-e3be6c30e623}">
          <xlrd:rvb i="94"/>
        </ext>
      </extLst>
    </bk>
    <bk>
      <extLst>
        <ext uri="{3e2802c4-a4d2-4d8b-9148-e3be6c30e623}">
          <xlrd:rvb i="2618"/>
        </ext>
      </extLst>
    </bk>
    <bk>
      <extLst>
        <ext uri="{3e2802c4-a4d2-4d8b-9148-e3be6c30e623}">
          <xlrd:rvb i="2629"/>
        </ext>
      </extLst>
    </bk>
    <bk>
      <extLst>
        <ext uri="{3e2802c4-a4d2-4d8b-9148-e3be6c30e623}">
          <xlrd:rvb i="2640"/>
        </ext>
      </extLst>
    </bk>
    <bk>
      <extLst>
        <ext uri="{3e2802c4-a4d2-4d8b-9148-e3be6c30e623}">
          <xlrd:rvb i="2647"/>
        </ext>
      </extLst>
    </bk>
    <bk>
      <extLst>
        <ext uri="{3e2802c4-a4d2-4d8b-9148-e3be6c30e623}">
          <xlrd:rvb i="2658"/>
        </ext>
      </extLst>
    </bk>
    <bk>
      <extLst>
        <ext uri="{3e2802c4-a4d2-4d8b-9148-e3be6c30e623}">
          <xlrd:rvb i="2669"/>
        </ext>
      </extLst>
    </bk>
    <bk>
      <extLst>
        <ext uri="{3e2802c4-a4d2-4d8b-9148-e3be6c30e623}">
          <xlrd:rvb i="2680"/>
        </ext>
      </extLst>
    </bk>
    <bk>
      <extLst>
        <ext uri="{3e2802c4-a4d2-4d8b-9148-e3be6c30e623}">
          <xlrd:rvb i="2690"/>
        </ext>
      </extLst>
    </bk>
    <bk>
      <extLst>
        <ext uri="{3e2802c4-a4d2-4d8b-9148-e3be6c30e623}">
          <xlrd:rvb i="2699"/>
        </ext>
      </extLst>
    </bk>
    <bk>
      <extLst>
        <ext uri="{3e2802c4-a4d2-4d8b-9148-e3be6c30e623}">
          <xlrd:rvb i="2710"/>
        </ext>
      </extLst>
    </bk>
    <bk>
      <extLst>
        <ext uri="{3e2802c4-a4d2-4d8b-9148-e3be6c30e623}">
          <xlrd:rvb i="2719"/>
        </ext>
      </extLst>
    </bk>
    <bk>
      <extLst>
        <ext uri="{3e2802c4-a4d2-4d8b-9148-e3be6c30e623}">
          <xlrd:rvb i="2730"/>
        </ext>
      </extLst>
    </bk>
    <bk>
      <extLst>
        <ext uri="{3e2802c4-a4d2-4d8b-9148-e3be6c30e623}">
          <xlrd:rvb i="2739"/>
        </ext>
      </extLst>
    </bk>
    <bk>
      <extLst>
        <ext uri="{3e2802c4-a4d2-4d8b-9148-e3be6c30e623}">
          <xlrd:rvb i="2746"/>
        </ext>
      </extLst>
    </bk>
    <bk>
      <extLst>
        <ext uri="{3e2802c4-a4d2-4d8b-9148-e3be6c30e623}">
          <xlrd:rvb i="2752"/>
        </ext>
      </extLst>
    </bk>
    <bk>
      <extLst>
        <ext uri="{3e2802c4-a4d2-4d8b-9148-e3be6c30e623}">
          <xlrd:rvb i="2763"/>
        </ext>
      </extLst>
    </bk>
    <bk>
      <extLst>
        <ext uri="{3e2802c4-a4d2-4d8b-9148-e3be6c30e623}">
          <xlrd:rvb i="2770"/>
        </ext>
      </extLst>
    </bk>
    <bk>
      <extLst>
        <ext uri="{3e2802c4-a4d2-4d8b-9148-e3be6c30e623}">
          <xlrd:rvb i="2782"/>
        </ext>
      </extLst>
    </bk>
    <bk>
      <extLst>
        <ext uri="{3e2802c4-a4d2-4d8b-9148-e3be6c30e623}">
          <xlrd:rvb i="2793"/>
        </ext>
      </extLst>
    </bk>
    <bk>
      <extLst>
        <ext uri="{3e2802c4-a4d2-4d8b-9148-e3be6c30e623}">
          <xlrd:rvb i="2804"/>
        </ext>
      </extLst>
    </bk>
    <bk>
      <extLst>
        <ext uri="{3e2802c4-a4d2-4d8b-9148-e3be6c30e623}">
          <xlrd:rvb i="2811"/>
        </ext>
      </extLst>
    </bk>
    <bk>
      <extLst>
        <ext uri="{3e2802c4-a4d2-4d8b-9148-e3be6c30e623}">
          <xlrd:rvb i="2818"/>
        </ext>
      </extLst>
    </bk>
    <bk>
      <extLst>
        <ext uri="{3e2802c4-a4d2-4d8b-9148-e3be6c30e623}">
          <xlrd:rvb i="2828"/>
        </ext>
      </extLst>
    </bk>
    <bk>
      <extLst>
        <ext uri="{3e2802c4-a4d2-4d8b-9148-e3be6c30e623}">
          <xlrd:rvb i="2839"/>
        </ext>
      </extLst>
    </bk>
    <bk>
      <extLst>
        <ext uri="{3e2802c4-a4d2-4d8b-9148-e3be6c30e623}">
          <xlrd:rvb i="2850"/>
        </ext>
      </extLst>
    </bk>
    <bk>
      <extLst>
        <ext uri="{3e2802c4-a4d2-4d8b-9148-e3be6c30e623}">
          <xlrd:rvb i="2858"/>
        </ext>
      </extLst>
    </bk>
    <bk>
      <extLst>
        <ext uri="{3e2802c4-a4d2-4d8b-9148-e3be6c30e623}">
          <xlrd:rvb i="2867"/>
        </ext>
      </extLst>
    </bk>
    <bk>
      <extLst>
        <ext uri="{3e2802c4-a4d2-4d8b-9148-e3be6c30e623}">
          <xlrd:rvb i="2877"/>
        </ext>
      </extLst>
    </bk>
    <bk>
      <extLst>
        <ext uri="{3e2802c4-a4d2-4d8b-9148-e3be6c30e623}">
          <xlrd:rvb i="2885"/>
        </ext>
      </extLst>
    </bk>
    <bk>
      <extLst>
        <ext uri="{3e2802c4-a4d2-4d8b-9148-e3be6c30e623}">
          <xlrd:rvb i="2893"/>
        </ext>
      </extLst>
    </bk>
    <bk>
      <extLst>
        <ext uri="{3e2802c4-a4d2-4d8b-9148-e3be6c30e623}">
          <xlrd:rvb i="2901"/>
        </ext>
      </extLst>
    </bk>
    <bk>
      <extLst>
        <ext uri="{3e2802c4-a4d2-4d8b-9148-e3be6c30e623}">
          <xlrd:rvb i="2911"/>
        </ext>
      </extLst>
    </bk>
    <bk>
      <extLst>
        <ext uri="{3e2802c4-a4d2-4d8b-9148-e3be6c30e623}">
          <xlrd:rvb i="2917"/>
        </ext>
      </extLst>
    </bk>
    <bk>
      <extLst>
        <ext uri="{3e2802c4-a4d2-4d8b-9148-e3be6c30e623}">
          <xlrd:rvb i="2928"/>
        </ext>
      </extLst>
    </bk>
    <bk>
      <extLst>
        <ext uri="{3e2802c4-a4d2-4d8b-9148-e3be6c30e623}">
          <xlrd:rvb i="2938"/>
        </ext>
      </extLst>
    </bk>
    <bk>
      <extLst>
        <ext uri="{3e2802c4-a4d2-4d8b-9148-e3be6c30e623}">
          <xlrd:rvb i="2946"/>
        </ext>
      </extLst>
    </bk>
    <bk>
      <extLst>
        <ext uri="{3e2802c4-a4d2-4d8b-9148-e3be6c30e623}">
          <xlrd:rvb i="2957"/>
        </ext>
      </extLst>
    </bk>
    <bk>
      <extLst>
        <ext uri="{3e2802c4-a4d2-4d8b-9148-e3be6c30e623}">
          <xlrd:rvb i="2964"/>
        </ext>
      </extLst>
    </bk>
    <bk>
      <extLst>
        <ext uri="{3e2802c4-a4d2-4d8b-9148-e3be6c30e623}">
          <xlrd:rvb i="2977"/>
        </ext>
      </extLst>
    </bk>
    <bk>
      <extLst>
        <ext uri="{3e2802c4-a4d2-4d8b-9148-e3be6c30e623}">
          <xlrd:rvb i="2988"/>
        </ext>
      </extLst>
    </bk>
    <bk>
      <extLst>
        <ext uri="{3e2802c4-a4d2-4d8b-9148-e3be6c30e623}">
          <xlrd:rvb i="2999"/>
        </ext>
      </extLst>
    </bk>
    <bk>
      <extLst>
        <ext uri="{3e2802c4-a4d2-4d8b-9148-e3be6c30e623}">
          <xlrd:rvb i="3010"/>
        </ext>
      </extLst>
    </bk>
    <bk>
      <extLst>
        <ext uri="{3e2802c4-a4d2-4d8b-9148-e3be6c30e623}">
          <xlrd:rvb i="3016"/>
        </ext>
      </extLst>
    </bk>
    <bk>
      <extLst>
        <ext uri="{3e2802c4-a4d2-4d8b-9148-e3be6c30e623}">
          <xlrd:rvb i="3027"/>
        </ext>
      </extLst>
    </bk>
    <bk>
      <extLst>
        <ext uri="{3e2802c4-a4d2-4d8b-9148-e3be6c30e623}">
          <xlrd:rvb i="3038"/>
        </ext>
      </extLst>
    </bk>
    <bk>
      <extLst>
        <ext uri="{3e2802c4-a4d2-4d8b-9148-e3be6c30e623}">
          <xlrd:rvb i="3047"/>
        </ext>
      </extLst>
    </bk>
    <bk>
      <extLst>
        <ext uri="{3e2802c4-a4d2-4d8b-9148-e3be6c30e623}">
          <xlrd:rvb i="3058"/>
        </ext>
      </extLst>
    </bk>
    <bk>
      <extLst>
        <ext uri="{3e2802c4-a4d2-4d8b-9148-e3be6c30e623}">
          <xlrd:rvb i="3064"/>
        </ext>
      </extLst>
    </bk>
    <bk>
      <extLst>
        <ext uri="{3e2802c4-a4d2-4d8b-9148-e3be6c30e623}">
          <xlrd:rvb i="3075"/>
        </ext>
      </extLst>
    </bk>
    <bk>
      <extLst>
        <ext uri="{3e2802c4-a4d2-4d8b-9148-e3be6c30e623}">
          <xlrd:rvb i="3083"/>
        </ext>
      </extLst>
    </bk>
    <bk>
      <extLst>
        <ext uri="{3e2802c4-a4d2-4d8b-9148-e3be6c30e623}">
          <xlrd:rvb i="3094"/>
        </ext>
      </extLst>
    </bk>
    <bk>
      <extLst>
        <ext uri="{3e2802c4-a4d2-4d8b-9148-e3be6c30e623}">
          <xlrd:rvb i="3105"/>
        </ext>
      </extLst>
    </bk>
    <bk>
      <extLst>
        <ext uri="{3e2802c4-a4d2-4d8b-9148-e3be6c30e623}">
          <xlrd:rvb i="3112"/>
        </ext>
      </extLst>
    </bk>
    <bk>
      <extLst>
        <ext uri="{3e2802c4-a4d2-4d8b-9148-e3be6c30e623}">
          <xlrd:rvb i="3122"/>
        </ext>
      </extLst>
    </bk>
    <bk>
      <extLst>
        <ext uri="{3e2802c4-a4d2-4d8b-9148-e3be6c30e623}">
          <xlrd:rvb i="3129"/>
        </ext>
      </extLst>
    </bk>
    <bk>
      <extLst>
        <ext uri="{3e2802c4-a4d2-4d8b-9148-e3be6c30e623}">
          <xlrd:rvb i="3141"/>
        </ext>
      </extLst>
    </bk>
    <bk>
      <extLst>
        <ext uri="{3e2802c4-a4d2-4d8b-9148-e3be6c30e623}">
          <xlrd:rvb i="3151"/>
        </ext>
      </extLst>
    </bk>
    <bk>
      <extLst>
        <ext uri="{3e2802c4-a4d2-4d8b-9148-e3be6c30e623}">
          <xlrd:rvb i="3162"/>
        </ext>
      </extLst>
    </bk>
    <bk>
      <extLst>
        <ext uri="{3e2802c4-a4d2-4d8b-9148-e3be6c30e623}">
          <xlrd:rvb i="3169"/>
        </ext>
      </extLst>
    </bk>
    <bk>
      <extLst>
        <ext uri="{3e2802c4-a4d2-4d8b-9148-e3be6c30e623}">
          <xlrd:rvb i="3175"/>
        </ext>
      </extLst>
    </bk>
    <bk>
      <extLst>
        <ext uri="{3e2802c4-a4d2-4d8b-9148-e3be6c30e623}">
          <xlrd:rvb i="3184"/>
        </ext>
      </extLst>
    </bk>
    <bk>
      <extLst>
        <ext uri="{3e2802c4-a4d2-4d8b-9148-e3be6c30e623}">
          <xlrd:rvb i="3190"/>
        </ext>
      </extLst>
    </bk>
    <bk>
      <extLst>
        <ext uri="{3e2802c4-a4d2-4d8b-9148-e3be6c30e623}">
          <xlrd:rvb i="3202"/>
        </ext>
      </extLst>
    </bk>
    <bk>
      <extLst>
        <ext uri="{3e2802c4-a4d2-4d8b-9148-e3be6c30e623}">
          <xlrd:rvb i="3212"/>
        </ext>
      </extLst>
    </bk>
    <bk>
      <extLst>
        <ext uri="{3e2802c4-a4d2-4d8b-9148-e3be6c30e623}">
          <xlrd:rvb i="3223"/>
        </ext>
      </extLst>
    </bk>
    <bk>
      <extLst>
        <ext uri="{3e2802c4-a4d2-4d8b-9148-e3be6c30e623}">
          <xlrd:rvb i="3234"/>
        </ext>
      </extLst>
    </bk>
    <bk>
      <extLst>
        <ext uri="{3e2802c4-a4d2-4d8b-9148-e3be6c30e623}">
          <xlrd:rvb i="3240"/>
        </ext>
      </extLst>
    </bk>
    <bk>
      <extLst>
        <ext uri="{3e2802c4-a4d2-4d8b-9148-e3be6c30e623}">
          <xlrd:rvb i="3247"/>
        </ext>
      </extLst>
    </bk>
    <bk>
      <extLst>
        <ext uri="{3e2802c4-a4d2-4d8b-9148-e3be6c30e623}">
          <xlrd:rvb i="3248"/>
        </ext>
      </extLst>
    </bk>
    <bk>
      <extLst>
        <ext uri="{3e2802c4-a4d2-4d8b-9148-e3be6c30e623}">
          <xlrd:rvb i="3255"/>
        </ext>
      </extLst>
    </bk>
    <bk>
      <extLst>
        <ext uri="{3e2802c4-a4d2-4d8b-9148-e3be6c30e623}">
          <xlrd:rvb i="3266"/>
        </ext>
      </extLst>
    </bk>
    <bk>
      <extLst>
        <ext uri="{3e2802c4-a4d2-4d8b-9148-e3be6c30e623}">
          <xlrd:rvb i="3275"/>
        </ext>
      </extLst>
    </bk>
    <bk>
      <extLst>
        <ext uri="{3e2802c4-a4d2-4d8b-9148-e3be6c30e623}">
          <xlrd:rvb i="3286"/>
        </ext>
      </extLst>
    </bk>
    <bk>
      <extLst>
        <ext uri="{3e2802c4-a4d2-4d8b-9148-e3be6c30e623}">
          <xlrd:rvb i="3296"/>
        </ext>
      </extLst>
    </bk>
    <bk>
      <extLst>
        <ext uri="{3e2802c4-a4d2-4d8b-9148-e3be6c30e623}">
          <xlrd:rvb i="3302"/>
        </ext>
      </extLst>
    </bk>
    <bk>
      <extLst>
        <ext uri="{3e2802c4-a4d2-4d8b-9148-e3be6c30e623}">
          <xlrd:rvb i="3313"/>
        </ext>
      </extLst>
    </bk>
    <bk>
      <extLst>
        <ext uri="{3e2802c4-a4d2-4d8b-9148-e3be6c30e623}">
          <xlrd:rvb i="3325"/>
        </ext>
      </extLst>
    </bk>
    <bk>
      <extLst>
        <ext uri="{3e2802c4-a4d2-4d8b-9148-e3be6c30e623}">
          <xlrd:rvb i="3335"/>
        </ext>
      </extLst>
    </bk>
    <bk>
      <extLst>
        <ext uri="{3e2802c4-a4d2-4d8b-9148-e3be6c30e623}">
          <xlrd:rvb i="3346"/>
        </ext>
      </extLst>
    </bk>
    <bk>
      <extLst>
        <ext uri="{3e2802c4-a4d2-4d8b-9148-e3be6c30e623}">
          <xlrd:rvb i="3358"/>
        </ext>
      </extLst>
    </bk>
    <bk>
      <extLst>
        <ext uri="{3e2802c4-a4d2-4d8b-9148-e3be6c30e623}">
          <xlrd:rvb i="3369"/>
        </ext>
      </extLst>
    </bk>
    <bk>
      <extLst>
        <ext uri="{3e2802c4-a4d2-4d8b-9148-e3be6c30e623}">
          <xlrd:rvb i="3376"/>
        </ext>
      </extLst>
    </bk>
    <bk>
      <extLst>
        <ext uri="{3e2802c4-a4d2-4d8b-9148-e3be6c30e623}">
          <xlrd:rvb i="3388"/>
        </ext>
      </extLst>
    </bk>
    <bk>
      <extLst>
        <ext uri="{3e2802c4-a4d2-4d8b-9148-e3be6c30e623}">
          <xlrd:rvb i="3399"/>
        </ext>
      </extLst>
    </bk>
    <bk>
      <extLst>
        <ext uri="{3e2802c4-a4d2-4d8b-9148-e3be6c30e623}">
          <xlrd:rvb i="3406"/>
        </ext>
      </extLst>
    </bk>
    <bk>
      <extLst>
        <ext uri="{3e2802c4-a4d2-4d8b-9148-e3be6c30e623}">
          <xlrd:rvb i="3414"/>
        </ext>
      </extLst>
    </bk>
    <bk>
      <extLst>
        <ext uri="{3e2802c4-a4d2-4d8b-9148-e3be6c30e623}">
          <xlrd:rvb i="3425"/>
        </ext>
      </extLst>
    </bk>
    <bk>
      <extLst>
        <ext uri="{3e2802c4-a4d2-4d8b-9148-e3be6c30e623}">
          <xlrd:rvb i="3432"/>
        </ext>
      </extLst>
    </bk>
    <bk>
      <extLst>
        <ext uri="{3e2802c4-a4d2-4d8b-9148-e3be6c30e623}">
          <xlrd:rvb i="3444"/>
        </ext>
      </extLst>
    </bk>
    <bk>
      <extLst>
        <ext uri="{3e2802c4-a4d2-4d8b-9148-e3be6c30e623}">
          <xlrd:rvb i="3455"/>
        </ext>
      </extLst>
    </bk>
    <bk>
      <extLst>
        <ext uri="{3e2802c4-a4d2-4d8b-9148-e3be6c30e623}">
          <xlrd:rvb i="3463"/>
        </ext>
      </extLst>
    </bk>
    <bk>
      <extLst>
        <ext uri="{3e2802c4-a4d2-4d8b-9148-e3be6c30e623}">
          <xlrd:rvb i="3470"/>
        </ext>
      </extLst>
    </bk>
    <bk>
      <extLst>
        <ext uri="{3e2802c4-a4d2-4d8b-9148-e3be6c30e623}">
          <xlrd:rvb i="3482"/>
        </ext>
      </extLst>
    </bk>
    <bk>
      <extLst>
        <ext uri="{3e2802c4-a4d2-4d8b-9148-e3be6c30e623}">
          <xlrd:rvb i="3489"/>
        </ext>
      </extLst>
    </bk>
    <bk>
      <extLst>
        <ext uri="{3e2802c4-a4d2-4d8b-9148-e3be6c30e623}">
          <xlrd:rvb i="3495"/>
        </ext>
      </extLst>
    </bk>
    <bk>
      <extLst>
        <ext uri="{3e2802c4-a4d2-4d8b-9148-e3be6c30e623}">
          <xlrd:rvb i="3505"/>
        </ext>
      </extLst>
    </bk>
    <bk>
      <extLst>
        <ext uri="{3e2802c4-a4d2-4d8b-9148-e3be6c30e623}">
          <xlrd:rvb i="3512"/>
        </ext>
      </extLst>
    </bk>
    <bk>
      <extLst>
        <ext uri="{3e2802c4-a4d2-4d8b-9148-e3be6c30e623}">
          <xlrd:rvb i="3521"/>
        </ext>
      </extLst>
    </bk>
    <bk>
      <extLst>
        <ext uri="{3e2802c4-a4d2-4d8b-9148-e3be6c30e623}">
          <xlrd:rvb i="3530"/>
        </ext>
      </extLst>
    </bk>
    <bk>
      <extLst>
        <ext uri="{3e2802c4-a4d2-4d8b-9148-e3be6c30e623}">
          <xlrd:rvb i="3538"/>
        </ext>
      </extLst>
    </bk>
    <bk>
      <extLst>
        <ext uri="{3e2802c4-a4d2-4d8b-9148-e3be6c30e623}">
          <xlrd:rvb i="3549"/>
        </ext>
      </extLst>
    </bk>
  </futureMetadata>
  <valueMetadata count="347">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valueMetadata>
</metadata>
</file>

<file path=xl/sharedStrings.xml><?xml version="1.0" encoding="utf-8"?>
<sst xmlns="http://schemas.openxmlformats.org/spreadsheetml/2006/main" count="12153" uniqueCount="6237">
  <si>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</si>
  <si>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</si>
  <si>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</si>
  <si>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</si>
  <si>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</si>
  <si>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</si>
  <si>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</si>
  <si>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</si>
  <si>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</si>
  <si>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</si>
  <si>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</si>
  <si>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</si>
  <si>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</si>
  <si>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</si>
  <si>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</si>
  <si>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</si>
  <si>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</si>
  <si>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</si>
  <si>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</si>
  <si>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</si>
  <si>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</si>
  <si>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</si>
  <si>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</si>
  <si>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</si>
  <si>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</si>
  <si>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</si>
  <si>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</si>
  <si>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</si>
  <si>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</si>
  <si>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</si>
  <si>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</si>
  <si>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</si>
  <si>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</si>
  <si>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</si>
  <si>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</si>
  <si>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</si>
  <si>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</si>
  <si>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</si>
  <si>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</si>
  <si>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</si>
  <si>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</si>
  <si>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</si>
  <si>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</si>
  <si>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</si>
  <si>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</si>
  <si>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</si>
  <si>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</si>
  <si>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</si>
  <si>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</si>
  <si>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</si>
  <si>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</si>
  <si>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</si>
  <si>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</si>
  <si>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</si>
  <si>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</si>
  <si>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</si>
  <si>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</si>
  <si>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</si>
  <si>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</si>
  <si>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</si>
  <si>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</si>
  <si>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</si>
  <si>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</si>
  <si>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</si>
  <si>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</si>
  <si>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</si>
  <si>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</si>
  <si>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</si>
  <si>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</si>
  <si>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</si>
  <si>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</si>
  <si>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</si>
  <si>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</si>
  <si>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</si>
  <si>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</si>
  <si>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</si>
  <si>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</si>
  <si>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</si>
  <si>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</si>
  <si>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</si>
  <si>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</si>
  <si>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</si>
  <si>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</si>
  <si>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</si>
  <si>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</si>
  <si>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</si>
  <si>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</si>
  <si>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</si>
  <si>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</si>
  <si>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</si>
  <si>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</si>
  <si>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</si>
  <si>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</si>
  <si>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</si>
  <si>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</si>
  <si>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</si>
  <si>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</si>
  <si>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</si>
  <si>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</si>
  <si>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</si>
  <si>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</si>
  <si>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</si>
  <si>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</si>
  <si>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</si>
  <si>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</si>
  <si>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</si>
  <si>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</si>
  <si>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</si>
  <si>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</si>
  <si>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</si>
  <si>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</si>
  <si>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</si>
  <si>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</si>
  <si>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</si>
  <si>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</si>
  <si>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</si>
  <si>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</si>
  <si>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</si>
  <si>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</si>
  <si>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</si>
  <si>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</si>
  <si>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</si>
  <si>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</si>
  <si>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</si>
  <si>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</si>
  <si>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</si>
  <si>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</si>
  <si>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</si>
  <si>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</si>
  <si>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</si>
  <si>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</si>
  <si>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</si>
  <si>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</si>
  <si>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</si>
  <si>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</si>
  <si>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</si>
  <si>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</si>
  <si>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</si>
  <si>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</si>
  <si>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</si>
  <si>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</si>
  <si>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</si>
  <si>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</si>
  <si>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</si>
  <si>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</si>
  <si>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</si>
  <si>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</si>
  <si>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</si>
  <si>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</si>
  <si>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</si>
  <si>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</si>
  <si>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</si>
  <si>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</si>
  <si>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</si>
  <si>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</si>
  <si>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</si>
  <si>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</si>
  <si>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</si>
  <si>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</si>
  <si>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</si>
  <si>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</si>
  <si>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</si>
  <si>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</si>
  <si>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</si>
  <si>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</si>
  <si>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</si>
  <si>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</si>
  <si>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</si>
  <si>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</si>
  <si>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</si>
  <si>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</si>
  <si>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</si>
  <si>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</si>
  <si>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</si>
  <si>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</si>
  <si>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</si>
  <si>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</si>
  <si>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</si>
  <si>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</si>
  <si>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</si>
  <si>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</si>
  <si>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</si>
  <si>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</si>
  <si>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</si>
  <si>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</si>
  <si>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</si>
  <si>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</si>
  <si>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</si>
  <si>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</si>
  <si>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</si>
  <si>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</si>
  <si>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</si>
  <si>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</si>
  <si>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</si>
  <si>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</si>
  <si>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</si>
  <si>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</si>
  <si>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</si>
  <si>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</si>
  <si>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</si>
  <si>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</si>
  <si>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</si>
  <si>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</si>
  <si>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</si>
  <si>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</si>
  <si>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</si>
  <si>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</si>
  <si>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</si>
  <si>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</si>
  <si>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</si>
  <si>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</si>
  <si>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</si>
  <si>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</si>
  <si>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</si>
  <si>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</si>
  <si>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</si>
  <si>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</si>
  <si>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</si>
  <si>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</si>
  <si>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</si>
  <si>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</si>
  <si>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</si>
  <si>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</si>
  <si>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</si>
  <si>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</si>
  <si>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</si>
  <si>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</si>
  <si>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</si>
  <si>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</si>
  <si>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</si>
  <si>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</si>
  <si>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</si>
  <si>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</si>
  <si>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</si>
  <si>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</si>
  <si>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</si>
  <si>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</si>
  <si>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</si>
  <si>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</si>
  <si>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</si>
  <si>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</si>
  <si>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</si>
  <si>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</si>
  <si>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</si>
  <si>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</si>
  <si>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</si>
  <si>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</si>
  <si>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</si>
  <si>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</si>
  <si>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</si>
  <si>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</si>
  <si>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</si>
  <si>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</si>
  <si>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</si>
  <si>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</si>
  <si>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</si>
  <si>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</si>
  <si>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</si>
  <si>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</si>
  <si>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</si>
  <si>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</si>
  <si>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</si>
  <si>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</si>
  <si>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</si>
  <si>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</si>
  <si>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</si>
  <si>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</si>
  <si>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</si>
  <si>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</si>
  <si>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</si>
  <si>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</si>
  <si>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</si>
  <si>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</si>
  <si>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</si>
  <si>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</si>
  <si>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</si>
  <si>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</si>
  <si>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</si>
  <si>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</si>
  <si>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</si>
  <si>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</si>
  <si>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</si>
  <si>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</si>
  <si>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</si>
  <si>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</si>
  <si>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</si>
  <si>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</si>
  <si>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</si>
  <si>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</si>
  <si>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</si>
  <si>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</si>
  <si>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</si>
  <si>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</si>
  <si>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</si>
  <si>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</si>
  <si>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</si>
  <si>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</si>
  <si>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</si>
  <si>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</si>
  <si>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</si>
  <si>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</si>
  <si>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</si>
  <si>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</si>
  <si>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</si>
  <si>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</si>
  <si>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</si>
  <si>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</si>
  <si>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</si>
  <si>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</si>
  <si>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</si>
  <si>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</si>
  <si>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</si>
  <si>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</si>
  <si>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</si>
  <si>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</si>
  <si>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</si>
  <si>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</si>
  <si>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</si>
  <si>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</si>
  <si>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</si>
  <si>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</si>
  <si>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</si>
  <si>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</si>
  <si>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</si>
  <si>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</si>
  <si>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</si>
  <si>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</si>
  <si>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</si>
  <si>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</si>
  <si>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</si>
  <si>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</si>
  <si>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</si>
  <si>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</si>
  <si>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</si>
  <si>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</si>
  <si>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</si>
  <si>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</si>
  <si>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</si>
  <si>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</si>
  <si>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</si>
  <si>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</si>
  <si>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</si>
  <si>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</si>
  <si>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</si>
  <si>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</si>
  <si>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</si>
  <si>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</si>
  <si>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</si>
  <si>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</si>
  <si>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</si>
  <si>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</si>
  <si>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</si>
  <si>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</si>
  <si>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</si>
  <si>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</si>
  <si>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</si>
  <si>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</si>
  <si>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</si>
  <si>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</si>
  <si>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</si>
  <si>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</si>
  <si>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</si>
  <si>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</si>
  <si>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</si>
  <si>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</si>
  <si>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</si>
  <si>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</si>
  <si>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</si>
  <si>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</si>
  <si>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</si>
  <si>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</si>
  <si>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</si>
  <si>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</si>
  <si>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</si>
  <si>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</si>
  <si>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</si>
  <si>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</si>
  <si>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</si>
  <si>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</si>
  <si>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</si>
  <si>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</si>
  <si>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</si>
  <si>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</si>
  <si>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</si>
  <si>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</si>
  <si>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</si>
  <si>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</si>
  <si>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</si>
  <si>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</si>
  <si>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</si>
  <si>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</si>
  <si>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</si>
  <si>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</si>
  <si>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</si>
  <si>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</si>
  <si>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</si>
  <si>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</si>
  <si>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</si>
  <si>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</si>
  <si>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</si>
  <si>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</si>
  <si>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</si>
  <si>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</si>
  <si>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</si>
  <si>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</si>
  <si>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</si>
  <si>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</si>
  <si>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</si>
  <si>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</si>
  <si>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</si>
  <si>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</si>
  <si>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</si>
  <si>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</si>
  <si>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</si>
  <si>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</si>
  <si>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</si>
  <si>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</si>
  <si>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</si>
  <si>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</si>
  <si>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</si>
  <si>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</si>
  <si>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</si>
  <si>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</si>
  <si>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</si>
  <si>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</si>
  <si>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</si>
  <si>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</si>
  <si>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</si>
  <si>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</si>
  <si>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</si>
  <si>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</si>
  <si>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</si>
  <si>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</si>
  <si>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</si>
  <si>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</si>
  <si>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</si>
  <si>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</si>
  <si>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</si>
  <si>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</si>
  <si>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</si>
  <si>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</si>
  <si>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</si>
  <si>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</si>
  <si>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</si>
  <si>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</si>
  <si>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</si>
  <si>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</si>
  <si>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</si>
  <si>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</si>
  <si>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</si>
  <si>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</si>
  <si>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</si>
  <si>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</si>
  <si>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</si>
  <si>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</si>
  <si>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</si>
  <si>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</si>
  <si>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</si>
  <si>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</si>
  <si>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</si>
  <si>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</si>
  <si>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</si>
  <si>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</si>
  <si>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</si>
  <si>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</si>
  <si>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</si>
  <si>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</si>
  <si>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</si>
  <si>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</si>
  <si>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</si>
  <si>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</si>
  <si>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</si>
  <si>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</si>
  <si>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</si>
  <si>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</si>
  <si>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</si>
  <si>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</si>
  <si>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</si>
  <si>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</si>
  <si>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</si>
  <si>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</si>
  <si>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</si>
  <si>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</si>
  <si>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</si>
  <si>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</si>
  <si>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</si>
  <si>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</si>
  <si>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</si>
  <si>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</si>
  <si>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</si>
  <si>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</si>
  <si>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</si>
  <si>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</si>
  <si>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</si>
  <si>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</si>
  <si>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</si>
  <si>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</si>
  <si>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</si>
  <si>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</si>
  <si>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</si>
  <si>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</si>
  <si>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</si>
  <si>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</si>
  <si>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</si>
  <si>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</si>
  <si>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</si>
  <si>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</si>
  <si>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</si>
  <si>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</si>
  <si>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</si>
  <si>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</si>
  <si>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</si>
  <si>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</si>
  <si>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</si>
  <si>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</si>
  <si>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</si>
  <si>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</si>
  <si>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</si>
  <si>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</si>
  <si>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</si>
  <si>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</si>
  <si>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</si>
  <si>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</si>
  <si>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</si>
  <si>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</si>
  <si>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</si>
  <si>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</si>
  <si>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</si>
  <si>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</si>
  <si>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</si>
  <si>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</si>
  <si>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</si>
  <si>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</si>
  <si>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</si>
  <si>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</si>
  <si>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</si>
  <si>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</si>
  <si>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</si>
  <si>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</si>
  <si>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</si>
  <si>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</si>
  <si>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</si>
  <si>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</si>
  <si>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</si>
  <si>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</si>
  <si>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</si>
  <si>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</si>
  <si>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</si>
  <si>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</si>
  <si>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</si>
  <si>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</si>
  <si>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</si>
  <si>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</si>
  <si>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</si>
  <si>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</si>
  <si>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</si>
  <si>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</si>
  <si>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</si>
  <si>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</si>
  <si>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</si>
  <si>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</si>
  <si>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</si>
  <si>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</si>
  <si>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</si>
  <si>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</si>
  <si>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</si>
  <si>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</si>
  <si>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</si>
  <si>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</si>
  <si>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</si>
  <si>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</si>
  <si>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</si>
  <si>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</si>
  <si>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</si>
  <si>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</si>
  <si>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</si>
  <si>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</si>
  <si>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</si>
  <si>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</si>
  <si>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</si>
  <si>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</si>
  <si>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</si>
  <si>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</si>
  <si>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</si>
  <si>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</si>
  <si>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</si>
  <si>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</si>
  <si>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</si>
  <si>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</si>
  <si>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</si>
  <si>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</si>
  <si>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</si>
  <si>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</si>
  <si>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</si>
  <si>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</si>
  <si>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</si>
  <si>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</si>
  <si>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</si>
  <si>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</si>
  <si>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</si>
  <si>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</si>
  <si>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</si>
  <si>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</si>
  <si>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</si>
  <si>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</si>
  <si>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</si>
  <si>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</si>
  <si>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</si>
  <si>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</si>
  <si>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</si>
  <si>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</si>
  <si>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</si>
  <si>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</si>
  <si>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</si>
  <si>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</si>
  <si>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</si>
  <si>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</si>
  <si>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</si>
  <si>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</si>
  <si>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</si>
  <si>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</si>
  <si>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</si>
  <si>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</si>
  <si>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</si>
  <si>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</si>
  <si>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</si>
  <si>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</si>
  <si>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</si>
  <si>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</si>
  <si>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</si>
  <si>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</si>
  <si>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</si>
  <si>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</si>
  <si>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</si>
  <si>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</si>
  <si>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</si>
  <si>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</si>
  <si>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</si>
  <si>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</si>
  <si>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</si>
  <si>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</si>
  <si>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</si>
  <si>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</si>
  <si>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</si>
  <si>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</si>
  <si>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</si>
  <si>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</si>
  <si>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</si>
  <si>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</si>
  <si>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</si>
  <si>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</si>
  <si>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</si>
  <si>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</si>
  <si>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</si>
  <si>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</si>
  <si>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</si>
  <si>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</si>
  <si>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</si>
  <si>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</si>
  <si>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</si>
  <si>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</si>
  <si>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</si>
  <si>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</si>
  <si>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</si>
  <si>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</si>
  <si>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</si>
  <si>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</si>
  <si>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</si>
  <si>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</si>
  <si>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</si>
  <si>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</si>
  <si>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</si>
  <si>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</si>
  <si>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</si>
  <si>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</si>
  <si>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</si>
  <si>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</si>
  <si>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</si>
  <si>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</si>
  <si>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</si>
  <si>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</si>
  <si>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</si>
  <si>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</si>
  <si>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</si>
  <si>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</si>
  <si>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</si>
  <si>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</si>
  <si>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</si>
  <si>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</si>
  <si>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</si>
  <si>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</si>
  <si>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</si>
  <si>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</si>
  <si>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</si>
  <si>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</si>
  <si>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</si>
  <si>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</si>
  <si>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</si>
  <si>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</si>
  <si>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</si>
  <si>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</si>
  <si>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</si>
  <si>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</si>
  <si>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</si>
  <si>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</si>
  <si>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</si>
  <si>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</si>
  <si>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</si>
  <si>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</si>
  <si>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</si>
  <si>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</si>
  <si>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</si>
  <si>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</si>
  <si>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</si>
  <si>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</si>
  <si>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</si>
  <si>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</si>
  <si>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</si>
  <si>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</si>
  <si>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</si>
  <si>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</si>
  <si>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</si>
  <si>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</si>
  <si>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</si>
  <si>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</si>
  <si>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</si>
  <si>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</si>
  <si>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</si>
  <si>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</si>
  <si>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</si>
  <si>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</si>
  <si>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</si>
  <si>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</si>
  <si>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</si>
  <si>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</si>
  <si>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</si>
  <si>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</si>
  <si>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</si>
  <si>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</si>
  <si>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</si>
  <si>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</si>
  <si>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</si>
  <si>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</si>
  <si>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</si>
  <si>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</si>
  <si>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</si>
  <si>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</si>
  <si>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</si>
  <si>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</si>
  <si>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</si>
  <si>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</si>
  <si>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</si>
  <si>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</si>
  <si>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</si>
  <si>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</si>
  <si>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</si>
  <si>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</si>
  <si>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</si>
  <si>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</si>
  <si>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</si>
  <si>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</si>
  <si>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</si>
  <si>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</si>
  <si>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</si>
  <si>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</si>
  <si>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</si>
  <si>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</si>
  <si>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</si>
  <si>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</si>
  <si>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</si>
  <si>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</si>
  <si>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</si>
  <si>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</si>
  <si>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</si>
  <si>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</si>
  <si>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</si>
  <si>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</si>
  <si>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</si>
  <si>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</si>
  <si>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</si>
  <si>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</si>
  <si>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</si>
  <si>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</si>
  <si>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</si>
  <si>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</si>
  <si>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</si>
  <si>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</si>
  <si>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</si>
  <si>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</si>
  <si>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</si>
  <si>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</si>
  <si>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</si>
  <si>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</si>
  <si>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</si>
  <si>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</si>
  <si>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</si>
  <si>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</si>
  <si>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</si>
  <si>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</si>
  <si>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</si>
  <si>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</si>
  <si>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</si>
  <si>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</si>
  <si>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</si>
  <si>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</si>
  <si>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</si>
  <si>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</si>
  <si>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</si>
  <si>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</si>
  <si>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</si>
  <si>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</si>
  <si>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</si>
  <si>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</si>
  <si>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</si>
  <si>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</si>
  <si>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</si>
  <si>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</si>
  <si>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</si>
  <si>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</si>
  <si>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</si>
  <si>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</si>
  <si>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</si>
  <si>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</si>
  <si>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</si>
  <si>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</si>
  <si>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</si>
  <si>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</si>
  <si>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</si>
  <si>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</si>
  <si>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</si>
  <si>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</si>
  <si>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</si>
  <si>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</si>
  <si>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</si>
  <si>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</si>
  <si>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</si>
  <si>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</si>
  <si>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</si>
  <si>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</si>
  <si>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</si>
  <si>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</si>
  <si>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</si>
  <si>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</si>
  <si>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</si>
  <si>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</si>
  <si>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</si>
  <si>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</si>
  <si>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</si>
  <si>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</si>
  <si>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</si>
  <si>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</si>
  <si>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</si>
  <si>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</si>
  <si>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</si>
  <si>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</si>
  <si>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</si>
  <si>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</si>
  <si>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</si>
  <si>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</si>
  <si>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</si>
  <si>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</si>
  <si>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</si>
  <si>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</si>
  <si>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</si>
  <si>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</si>
  <si>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</si>
  <si>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</si>
  <si>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</si>
  <si>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</si>
  <si>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</si>
  <si>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</si>
  <si>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</si>
  <si>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</si>
  <si>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</si>
  <si>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</si>
  <si>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</si>
  <si>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</si>
  <si>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</si>
  <si>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</si>
  <si>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</si>
  <si>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</si>
  <si>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</si>
  <si>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</si>
  <si>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</si>
  <si>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</si>
  <si>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</si>
  <si>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</si>
  <si>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</si>
  <si>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</si>
  <si>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</si>
  <si>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</si>
  <si>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</si>
  <si>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</si>
  <si>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</si>
  <si>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</si>
  <si>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</si>
  <si>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</si>
  <si>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</si>
  <si>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</si>
  <si>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</si>
  <si>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</si>
  <si>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</si>
  <si>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</si>
  <si>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</si>
  <si>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</si>
  <si>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</si>
  <si>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</si>
  <si>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</si>
  <si>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</si>
  <si>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</si>
  <si>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</si>
  <si>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</si>
  <si>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</si>
  <si>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</si>
  <si>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</si>
  <si>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</si>
  <si>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</si>
  <si>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</si>
  <si>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</si>
  <si>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</si>
  <si>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</si>
  <si>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</si>
  <si>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</si>
  <si>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</si>
  <si>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</si>
  <si>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</si>
  <si>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</si>
  <si>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</si>
  <si>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</si>
  <si>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</si>
  <si>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</si>
  <si>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</si>
  <si>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</si>
  <si>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</si>
  <si>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</si>
  <si>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</si>
  <si>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</si>
  <si>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</si>
  <si>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</si>
  <si>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</si>
  <si>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</si>
  <si>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</si>
  <si>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</si>
  <si>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</si>
  <si>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</si>
  <si>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</si>
  <si>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</si>
  <si>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</si>
  <si>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</si>
  <si>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</si>
  <si>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</si>
  <si>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</si>
  <si>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</si>
  <si>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</si>
  <si>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</si>
  <si>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</si>
  <si>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</si>
  <si>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</si>
  <si>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</si>
  <si>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</si>
  <si>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</si>
  <si>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</si>
  <si>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</si>
  <si>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</si>
  <si>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</si>
  <si>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</si>
  <si>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</si>
  <si>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</si>
  <si>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</si>
  <si>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</si>
  <si>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</si>
  <si>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</si>
  <si>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</si>
  <si>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</si>
  <si>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</si>
  <si>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</si>
  <si>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</si>
  <si>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</si>
  <si>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</si>
  <si>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</si>
  <si>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</si>
  <si>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</si>
  <si>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</si>
  <si>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</si>
  <si>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</si>
  <si>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</si>
  <si>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</si>
  <si>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</si>
  <si>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</si>
  <si>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</si>
  <si>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</si>
  <si>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</si>
  <si>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</si>
  <si>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</si>
  <si>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</si>
  <si>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</si>
  <si>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</si>
  <si>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</si>
  <si>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</si>
  <si>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</si>
  <si>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</si>
  <si>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</si>
  <si>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</si>
  <si>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</si>
  <si>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</si>
  <si>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</si>
  <si>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</si>
  <si>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</si>
  <si>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</si>
  <si>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</si>
  <si>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</si>
  <si>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</si>
  <si>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</si>
  <si>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</si>
  <si>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</si>
  <si>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</si>
  <si>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</si>
  <si>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</si>
  <si>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</si>
  <si>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</si>
  <si>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</si>
  <si>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</si>
  <si>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</si>
  <si>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</si>
  <si>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</si>
  <si>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</si>
  <si>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</si>
  <si>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</si>
  <si>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</si>
  <si>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</si>
  <si>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</si>
  <si>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</si>
  <si>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</si>
  <si>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</si>
  <si>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</si>
  <si>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</si>
  <si>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</si>
  <si>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</si>
  <si>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</si>
  <si>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</si>
  <si>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</si>
  <si>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</si>
  <si>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</si>
  <si>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</si>
  <si>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</si>
  <si>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</si>
  <si>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</si>
  <si>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</si>
  <si>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</si>
  <si>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</si>
  <si>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</si>
  <si>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</si>
  <si>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</si>
  <si>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</si>
  <si>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</si>
  <si>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</si>
  <si>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</si>
  <si>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</si>
  <si>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</si>
  <si>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</si>
  <si>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</si>
  <si>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</si>
  <si>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</si>
  <si>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</si>
  <si>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</si>
  <si>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</si>
  <si>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</si>
  <si>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</si>
  <si>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</si>
  <si>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</si>
  <si>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</si>
  <si>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</si>
  <si>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</si>
  <si>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</si>
  <si>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</si>
  <si>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</si>
  <si>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</si>
  <si>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</si>
  <si>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</si>
  <si>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</si>
  <si>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</si>
  <si>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</si>
  <si>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</si>
  <si>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</si>
  <si>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</si>
  <si>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</si>
  <si>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</si>
  <si>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</si>
  <si>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</si>
  <si>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</si>
  <si>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</si>
  <si>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</si>
  <si>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</si>
  <si>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</si>
  <si>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</si>
  <si>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</si>
  <si>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</si>
  <si>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</si>
  <si>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</si>
  <si>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</si>
  <si>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</si>
  <si>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</si>
  <si>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</si>
  <si>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</si>
  <si>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</si>
  <si>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</si>
  <si>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</si>
  <si>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</si>
  <si>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</si>
  <si>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</si>
  <si>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</si>
  <si>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</si>
  <si>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</si>
  <si>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</si>
  <si>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</si>
  <si>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</si>
  <si>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</si>
  <si>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</si>
  <si>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</si>
  <si>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</si>
  <si>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</si>
  <si>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</si>
  <si>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</si>
  <si>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</si>
  <si>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</si>
  <si>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</si>
  <si>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</si>
  <si>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</si>
  <si>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</si>
  <si>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</si>
  <si>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</si>
  <si>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</si>
  <si>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</si>
  <si>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</si>
  <si>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</si>
  <si>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</si>
  <si>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</si>
  <si>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</si>
  <si>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</si>
  <si>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</si>
  <si>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</si>
  <si>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</si>
  <si>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</si>
  <si>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</si>
  <si>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</si>
  <si>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</si>
  <si>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</si>
  <si>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</si>
  <si>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</si>
  <si>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</si>
  <si>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</si>
  <si>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</si>
  <si>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</si>
  <si>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</si>
  <si>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</si>
  <si>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</si>
  <si>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</si>
  <si>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</si>
  <si>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</si>
  <si>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</si>
  <si>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</si>
  <si>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</si>
  <si>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</si>
  <si>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</si>
  <si>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</si>
  <si>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</si>
  <si>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</si>
  <si>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</si>
  <si>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</si>
  <si>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</si>
  <si>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</si>
  <si>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</si>
  <si>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</si>
  <si>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</si>
  <si>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</si>
  <si>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</si>
  <si>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</si>
  <si>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</si>
  <si>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</si>
  <si>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</si>
  <si>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</si>
  <si>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</si>
  <si>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</si>
  <si>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</si>
  <si>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</si>
  <si>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</si>
  <si>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</si>
  <si>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</si>
  <si>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</si>
  <si>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</si>
  <si>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</si>
  <si>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</si>
  <si>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</si>
  <si>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</si>
  <si>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</si>
  <si>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</si>
  <si>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</si>
  <si>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</si>
  <si>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</si>
  <si>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</si>
  <si>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</si>
  <si>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</si>
  <si>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</si>
  <si>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</si>
  <si>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</si>
  <si>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</si>
  <si>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</si>
  <si>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</si>
  <si>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</si>
  <si>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</si>
  <si>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</si>
  <si>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</si>
  <si>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</si>
  <si>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</si>
  <si>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</si>
  <si>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</si>
  <si>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</si>
  <si>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</si>
  <si>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</si>
  <si>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</si>
  <si>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</si>
  <si>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</si>
  <si>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</si>
  <si>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</si>
  <si>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</si>
  <si>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</si>
  <si>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</si>
  <si>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</si>
  <si>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</si>
  <si>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</si>
  <si>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</si>
  <si>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</si>
  <si>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</si>
  <si>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</si>
  <si>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</si>
  <si>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</si>
  <si>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</si>
  <si>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</si>
  <si>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</si>
  <si>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</si>
  <si>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</si>
  <si>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</si>
  <si>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</si>
  <si>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</si>
  <si>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</si>
  <si>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</si>
  <si>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</si>
  <si>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</si>
  <si>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</si>
  <si>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</si>
  <si>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</si>
  <si>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</si>
  <si>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</si>
  <si>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</si>
  <si>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</si>
  <si>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</si>
  <si>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</si>
  <si>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</si>
  <si>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</si>
  <si>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</si>
  <si>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</si>
  <si>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</si>
  <si>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</si>
  <si>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</si>
  <si>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</si>
  <si>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</si>
  <si>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</si>
  <si>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</si>
  <si>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</si>
  <si>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</si>
  <si>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</si>
  <si>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</si>
  <si>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</si>
  <si>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</si>
  <si>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</si>
  <si>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</si>
  <si>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</si>
  <si>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</si>
  <si>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</si>
  <si>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</si>
  <si>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</si>
  <si>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</si>
  <si>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</si>
  <si>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</si>
  <si>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</si>
  <si>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</si>
  <si>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</si>
  <si>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</si>
  <si>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</si>
  <si>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</si>
  <si>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</si>
  <si>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</si>
  <si>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</si>
  <si>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</si>
  <si>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</si>
  <si>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</si>
  <si>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</si>
  <si>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</si>
  <si>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</si>
  <si>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</si>
  <si>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</si>
  <si>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</si>
  <si>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</si>
  <si>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</si>
  <si>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</si>
  <si>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</si>
  <si>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</si>
  <si>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</si>
  <si>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</si>
  <si>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</si>
  <si>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</si>
  <si>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</si>
  <si>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</si>
  <si>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</si>
  <si>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</si>
  <si>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</si>
  <si>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</si>
  <si>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</si>
  <si>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</si>
  <si>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</si>
  <si>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</si>
  <si>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</si>
  <si>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</si>
  <si>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</si>
  <si>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</si>
  <si>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</si>
  <si>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</si>
  <si>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</si>
  <si>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</si>
  <si>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</si>
  <si>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</si>
  <si>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</si>
  <si>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</si>
  <si>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</si>
  <si>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</si>
  <si>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</si>
  <si>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</si>
  <si>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</si>
  <si>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</si>
  <si>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</si>
  <si>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</si>
  <si>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</si>
  <si>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</si>
  <si>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</si>
  <si>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</si>
  <si>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</si>
  <si>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</si>
  <si>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</si>
  <si>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</si>
  <si>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</si>
  <si>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</si>
  <si>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</si>
  <si>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</si>
  <si>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</si>
  <si>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</si>
  <si>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</si>
  <si>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</si>
  <si>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</si>
  <si>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</si>
  <si>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</si>
  <si>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</si>
  <si>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</si>
  <si>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</si>
  <si>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</si>
  <si>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</si>
  <si>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</si>
  <si>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</si>
  <si>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</si>
  <si>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</si>
  <si>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</si>
  <si>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</si>
  <si>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</si>
  <si>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</si>
  <si>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</si>
  <si>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</si>
  <si>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</si>
  <si>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</si>
  <si>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</si>
  <si>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</si>
  <si>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</si>
  <si>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</si>
  <si>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</si>
  <si>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</si>
  <si>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</si>
  <si>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</si>
  <si>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</si>
  <si>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</si>
  <si>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</si>
  <si>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</si>
  <si>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</si>
  <si>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</si>
  <si>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</si>
  <si>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</si>
  <si>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</si>
  <si>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</si>
  <si>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</si>
  <si>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</si>
  <si>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</si>
  <si>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</si>
  <si>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</si>
  <si>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</si>
  <si>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</si>
  <si>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</si>
  <si>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</si>
  <si>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</si>
  <si>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</si>
  <si>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</si>
  <si>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</si>
  <si>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</si>
  <si>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</si>
  <si>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</si>
  <si>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</si>
  <si>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</si>
  <si>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</si>
  <si>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</si>
  <si>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</si>
  <si>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</si>
  <si>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</si>
  <si>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</si>
  <si>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</si>
  <si>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</si>
  <si>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</si>
  <si>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</si>
  <si>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</si>
  <si>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</si>
  <si>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</si>
  <si>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</si>
  <si>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</si>
  <si>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</si>
  <si>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</si>
  <si>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</si>
  <si>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</si>
  <si>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</si>
  <si>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</si>
  <si>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</si>
  <si>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</si>
  <si>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</si>
  <si>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</si>
  <si>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</si>
  <si>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</si>
  <si>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</si>
  <si>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</si>
  <si>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</si>
  <si>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</si>
  <si>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</si>
  <si>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</si>
  <si>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</si>
  <si>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</si>
  <si>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</si>
  <si>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</si>
  <si>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</si>
  <si>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</si>
  <si>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</si>
  <si>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</si>
  <si>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</si>
  <si>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</si>
  <si>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</si>
  <si>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</si>
  <si>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</si>
  <si>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</si>
  <si>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</si>
  <si>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</si>
  <si>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</si>
  <si>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</si>
  <si>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</si>
  <si>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</si>
  <si>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</si>
  <si>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</si>
  <si>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</si>
  <si>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</si>
  <si>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</si>
  <si>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</si>
  <si>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</si>
  <si>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</si>
  <si>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</si>
  <si>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</si>
  <si>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</si>
  <si>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</si>
  <si>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</si>
  <si>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</si>
  <si>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</si>
  <si>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</si>
  <si>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</si>
  <si>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</si>
  <si>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</si>
  <si>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</si>
  <si>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</si>
  <si>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</si>
  <si>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</si>
  <si>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</si>
  <si>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</si>
  <si>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</si>
  <si>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</si>
  <si>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</si>
  <si>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</si>
  <si>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</si>
  <si>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</si>
  <si>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</si>
  <si>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</si>
  <si>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</si>
  <si>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</si>
  <si>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</si>
  <si>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</si>
  <si>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</si>
  <si>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</si>
  <si>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</si>
  <si>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</si>
  <si>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</si>
  <si>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</si>
  <si>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</si>
  <si>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</si>
  <si>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</si>
  <si>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</si>
  <si>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</si>
  <si>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</si>
  <si>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</si>
  <si>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</si>
  <si>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</si>
  <si>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</si>
  <si>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</si>
  <si>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</si>
  <si>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</si>
  <si>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</si>
  <si>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</si>
  <si>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</si>
  <si>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</si>
  <si>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</si>
  <si>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</si>
  <si>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</si>
  <si>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</si>
  <si>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</si>
  <si>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</si>
  <si>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</si>
  <si>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</si>
  <si>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</si>
  <si>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</si>
  <si>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</si>
  <si>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</si>
  <si>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</si>
  <si>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</si>
  <si>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</si>
  <si>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</si>
  <si>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</si>
  <si>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</si>
  <si>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</si>
  <si>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</si>
  <si>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</si>
  <si>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</si>
  <si>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</si>
  <si>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</si>
  <si>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</si>
  <si>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</si>
  <si>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</si>
  <si>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</si>
  <si>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</si>
  <si>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</si>
  <si>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</si>
  <si>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</si>
  <si>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</si>
  <si>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</si>
  <si>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</si>
  <si>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</si>
  <si>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</si>
  <si>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</si>
  <si>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</si>
  <si>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</si>
  <si>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</si>
  <si>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</si>
  <si>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</si>
  <si>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</si>
  <si>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</si>
  <si>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</si>
  <si>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</si>
  <si>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</si>
  <si>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</si>
  <si>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</si>
  <si>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</si>
  <si>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</si>
  <si>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</si>
  <si>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</si>
  <si>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</si>
  <si>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</si>
  <si>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</si>
  <si>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</si>
  <si>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</si>
  <si>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</si>
  <si>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</si>
  <si>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</si>
  <si>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</si>
  <si>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</si>
  <si>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</si>
  <si>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</si>
  <si>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</si>
  <si>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</si>
  <si>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</si>
  <si>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</si>
  <si>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</si>
  <si>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</si>
  <si>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</si>
  <si>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</si>
  <si>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</si>
  <si>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</si>
  <si>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</si>
  <si>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</si>
  <si>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</si>
  <si>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</si>
  <si>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</si>
  <si>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</si>
  <si>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</si>
  <si>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</si>
  <si>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</si>
  <si>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</si>
  <si>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</si>
  <si>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</si>
  <si>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</si>
  <si>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</si>
  <si>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</si>
  <si>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</si>
  <si>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</si>
  <si>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</si>
  <si>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</si>
  <si>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</si>
  <si>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</si>
  <si>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</si>
  <si>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</si>
  <si>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</si>
  <si>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</si>
  <si>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</si>
  <si>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</si>
  <si>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</si>
  <si>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</si>
  <si>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</si>
  <si>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</si>
  <si>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</si>
  <si>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</si>
  <si>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</si>
  <si>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</si>
  <si>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</si>
  <si>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</si>
  <si>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</si>
  <si>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</si>
  <si>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</si>
  <si>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</si>
  <si>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</si>
  <si>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</si>
  <si>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</si>
  <si>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</si>
  <si>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</si>
  <si>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</si>
  <si>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</si>
  <si>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</si>
  <si>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</si>
  <si>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</si>
  <si>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</si>
  <si>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</si>
  <si>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</si>
  <si>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</si>
  <si>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</si>
  <si>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</si>
  <si>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</si>
  <si>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</si>
  <si>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</si>
  <si>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</si>
  <si>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</si>
  <si>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</si>
  <si>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</si>
  <si>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</si>
  <si>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</si>
  <si>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</si>
  <si>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</si>
  <si>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</si>
  <si>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</si>
  <si>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</si>
  <si>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</si>
  <si>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</si>
  <si>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</si>
  <si>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</si>
  <si>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</si>
  <si>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</si>
  <si>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</si>
  <si>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</si>
  <si>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</si>
  <si>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</si>
  <si>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</si>
  <si>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</si>
  <si>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</si>
  <si>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</si>
  <si>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</si>
  <si>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</si>
  <si>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</si>
  <si>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</si>
  <si>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</si>
  <si>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</si>
  <si>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</si>
  <si>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</si>
  <si>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</si>
  <si>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</si>
  <si>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</si>
  <si>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</si>
  <si>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</si>
  <si>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</si>
  <si>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</si>
  <si>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</si>
  <si>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</si>
  <si>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</si>
  <si>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</si>
  <si>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</si>
  <si>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</si>
  <si>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</si>
  <si>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</si>
  <si>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</si>
  <si>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</si>
  <si>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</si>
  <si>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</si>
  <si>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</si>
  <si>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</si>
  <si>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</si>
  <si>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</si>
  <si>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</si>
  <si>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</si>
  <si>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</si>
  <si>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</si>
  <si>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</si>
  <si>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</si>
  <si>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</si>
  <si>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</si>
  <si>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</si>
  <si>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</si>
  <si>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</si>
  <si>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</si>
  <si>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</si>
  <si>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</si>
  <si>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</si>
  <si>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</si>
  <si>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</si>
  <si>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</si>
  <si>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</si>
  <si>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</si>
  <si>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</si>
  <si>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</si>
  <si>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</si>
  <si>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</si>
  <si>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</si>
  <si>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</si>
  <si>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</si>
  <si>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</si>
  <si>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</si>
  <si>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</si>
  <si>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</si>
  <si>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</si>
  <si>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</si>
  <si>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</si>
  <si>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</si>
  <si>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</si>
  <si>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</si>
  <si>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</si>
  <si>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</si>
  <si>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</si>
  <si>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</si>
  <si>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</si>
  <si>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</si>
  <si>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</si>
  <si>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</si>
  <si>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</si>
  <si>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</si>
  <si>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</si>
  <si>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</si>
  <si>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</si>
  <si>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</si>
  <si>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</si>
  <si>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</si>
  <si>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</si>
  <si>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</si>
  <si>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</si>
  <si>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</si>
  <si>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</si>
  <si>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</si>
  <si>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</si>
  <si>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</si>
  <si>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</si>
  <si>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</si>
  <si>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</si>
  <si>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</si>
  <si>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</si>
  <si>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</si>
  <si>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</si>
  <si>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</si>
  <si>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</si>
  <si>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</si>
  <si>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</si>
  <si>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</si>
  <si>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</si>
  <si>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</si>
  <si>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</si>
  <si>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</si>
  <si>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</si>
  <si>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</si>
  <si>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</si>
  <si>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</si>
  <si>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</si>
  <si>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</si>
  <si>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</si>
  <si>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</si>
  <si>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</si>
  <si>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</si>
  <si>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</si>
  <si>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</si>
  <si>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</si>
  <si>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</si>
  <si>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</si>
  <si>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</si>
  <si>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</si>
  <si>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</si>
  <si>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</si>
  <si>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</si>
  <si>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</si>
  <si>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</si>
  <si>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</si>
  <si>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</si>
  <si>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</si>
  <si>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</si>
  <si>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</si>
  <si>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</si>
  <si>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</si>
  <si>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</si>
  <si>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</si>
  <si>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</si>
  <si>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</si>
  <si>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</si>
  <si>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</si>
  <si>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</si>
  <si>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</si>
  <si>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</si>
  <si>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</si>
  <si>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</si>
  <si>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</si>
  <si>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</si>
  <si>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</si>
  <si>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</si>
  <si>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</si>
  <si>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</si>
  <si>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</si>
  <si>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</si>
  <si>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</si>
  <si>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</si>
  <si>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</si>
  <si>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</si>
  <si>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</si>
  <si>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</si>
  <si>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</si>
  <si>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</si>
  <si>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</si>
  <si>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</si>
  <si>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</si>
  <si>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</si>
  <si>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</si>
  <si>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</si>
  <si>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</si>
  <si>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</si>
  <si>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</si>
  <si>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</si>
  <si>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</si>
  <si>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</si>
  <si>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</si>
  <si>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</si>
  <si>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</si>
  <si>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</si>
  <si>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</si>
  <si>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</si>
  <si>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</si>
  <si>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</si>
  <si>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</si>
  <si>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</si>
  <si>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</si>
  <si>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</si>
  <si>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</si>
  <si>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</si>
  <si>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</si>
  <si>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</si>
  <si>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</si>
  <si>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</si>
  <si>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</si>
  <si>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</si>
  <si>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</si>
  <si>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</si>
  <si>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</si>
  <si>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</si>
  <si>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</si>
  <si>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</si>
  <si>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</si>
  <si>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</si>
  <si>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</si>
  <si>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</si>
  <si>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</si>
  <si>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</si>
  <si>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</si>
  <si>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</si>
  <si>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</si>
  <si>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</si>
  <si>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</si>
  <si>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</si>
  <si>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</si>
  <si>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</si>
  <si>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</si>
  <si>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</si>
  <si>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</si>
  <si>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</si>
  <si>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</si>
  <si>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</si>
  <si>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</si>
  <si>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</si>
  <si>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</si>
  <si>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</si>
  <si>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</si>
  <si>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</si>
  <si>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</si>
  <si>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</si>
  <si>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</si>
  <si>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</si>
  <si>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</si>
  <si>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</si>
  <si>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</si>
  <si>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</si>
  <si>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</si>
  <si>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</si>
  <si>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</si>
  <si>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</si>
  <si>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</si>
  <si>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</si>
  <si>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</si>
  <si>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</si>
  <si>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</si>
  <si>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</si>
  <si>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</si>
  <si>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</si>
  <si>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</si>
  <si>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</si>
  <si>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</si>
  <si>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</si>
  <si>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</si>
  <si>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</si>
  <si>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</si>
  <si>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</si>
  <si>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</si>
  <si>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</si>
  <si>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</si>
  <si>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</si>
  <si>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</si>
  <si>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</si>
  <si>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</si>
  <si>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</si>
  <si>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</si>
  <si>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</si>
  <si>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</si>
  <si>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</si>
  <si>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</si>
  <si>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</si>
  <si>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</si>
  <si>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</si>
  <si>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</si>
  <si>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</si>
  <si>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</si>
  <si>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</si>
  <si>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</si>
  <si>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</si>
  <si>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</si>
  <si>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</si>
  <si>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</si>
  <si>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</si>
  <si>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</si>
  <si>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</si>
  <si>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</si>
  <si>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</si>
  <si>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</si>
  <si>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</si>
  <si>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</si>
  <si>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</si>
  <si>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</si>
  <si>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</si>
  <si>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</si>
  <si>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</si>
  <si>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</si>
  <si>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</si>
  <si>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</si>
  <si>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</si>
  <si>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</si>
  <si>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</si>
  <si>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</si>
  <si>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</si>
  <si>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</si>
  <si>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</si>
  <si>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</si>
  <si>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</si>
  <si>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</si>
  <si>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</si>
  <si>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</si>
  <si>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</si>
  <si>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</si>
  <si>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</si>
  <si>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</si>
  <si>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</si>
  <si>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</si>
  <si>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</si>
  <si>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</si>
  <si>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</si>
  <si>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</si>
  <si>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</si>
  <si>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</si>
  <si>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</si>
  <si>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</si>
  <si>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</si>
  <si>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</si>
  <si>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</si>
  <si>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</si>
  <si>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</si>
  <si>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</si>
  <si>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</si>
  <si>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</si>
  <si>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</si>
  <si>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</si>
  <si>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</si>
  <si>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</si>
  <si>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</si>
  <si>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</si>
  <si>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</si>
  <si>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</si>
  <si>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</si>
  <si>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</si>
  <si>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</si>
  <si>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</si>
  <si>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</si>
  <si>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</si>
  <si>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</si>
  <si>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</si>
  <si>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</si>
  <si>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</si>
  <si>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</si>
  <si>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</si>
  <si>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</si>
  <si>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</si>
  <si>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</si>
  <si>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</si>
  <si>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</si>
  <si>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</si>
  <si>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</si>
  <si>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</si>
  <si>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</si>
  <si>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</si>
  <si>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</si>
  <si>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</si>
  <si>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</si>
  <si>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</si>
  <si>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</si>
  <si>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</si>
  <si>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</si>
  <si>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</si>
  <si>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</si>
  <si>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</si>
  <si>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</si>
  <si>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</si>
  <si>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</si>
  <si>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</si>
  <si>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</si>
  <si>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</si>
  <si>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</si>
  <si>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</si>
  <si>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</si>
  <si>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</si>
  <si>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</si>
  <si>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</si>
  <si>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</si>
  <si>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</si>
  <si>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</si>
  <si>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</si>
  <si>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</si>
  <si>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</si>
  <si>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</si>
  <si>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</si>
  <si>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</si>
  <si>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</si>
  <si>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</si>
  <si>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</si>
  <si>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</si>
  <si>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</si>
  <si>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</si>
  <si>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</si>
  <si>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</si>
  <si>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</si>
  <si>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</si>
  <si>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</si>
  <si>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</si>
  <si>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</si>
  <si>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</si>
  <si>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</si>
  <si>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</si>
  <si>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</si>
  <si>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</si>
  <si>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</si>
  <si>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</si>
  <si>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</si>
  <si>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</si>
  <si>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</si>
  <si>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</si>
  <si>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</si>
  <si>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</si>
  <si>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</si>
  <si>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</si>
  <si>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</si>
  <si>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</si>
  <si>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</si>
  <si>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</si>
  <si>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</si>
  <si>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</si>
  <si>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</si>
  <si>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</si>
  <si>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</si>
  <si>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</si>
  <si>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</si>
  <si>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</si>
  <si>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</si>
  <si>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</si>
  <si>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</si>
  <si>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</si>
  <si>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</si>
  <si>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</si>
  <si>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</si>
  <si>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</si>
  <si>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</si>
  <si>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</si>
  <si>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</si>
  <si>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</si>
  <si>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</si>
  <si>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</si>
  <si>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</si>
  <si>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</si>
  <si>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</si>
  <si>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</si>
  <si>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</si>
  <si>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</si>
  <si>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</si>
  <si>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</si>
  <si>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</si>
  <si>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</si>
  <si>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</si>
  <si>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</si>
  <si>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</si>
  <si>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</si>
  <si>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</si>
  <si>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</si>
  <si>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</si>
  <si>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</si>
  <si>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</si>
  <si>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</si>
  <si>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</si>
  <si>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</si>
  <si>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</si>
  <si>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</si>
  <si>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</si>
  <si>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</si>
  <si>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</si>
  <si>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</si>
  <si>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</si>
  <si>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</si>
  <si>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</si>
  <si>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</si>
  <si>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</si>
  <si>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</si>
  <si>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</si>
  <si>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</si>
  <si>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</si>
  <si>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</si>
  <si>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</si>
  <si>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</si>
  <si>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</si>
  <si>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</si>
  <si>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</si>
  <si>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</si>
  <si>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</si>
  <si>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</si>
  <si>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</si>
  <si>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</si>
  <si>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</si>
  <si>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</si>
  <si>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</si>
  <si>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</si>
  <si>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</si>
  <si>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</si>
  <si>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</si>
  <si>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</si>
  <si>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</si>
  <si>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</si>
  <si>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</si>
  <si>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</si>
  <si>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</si>
  <si>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</si>
  <si>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</si>
  <si>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</si>
  <si>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</si>
  <si>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</si>
  <si>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</si>
  <si>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</si>
  <si>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</si>
  <si>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</si>
  <si>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</si>
  <si>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</si>
  <si>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</si>
  <si>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</si>
  <si>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</si>
  <si>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</si>
  <si>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</si>
  <si>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</si>
  <si>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</si>
  <si>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</si>
  <si>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</si>
  <si>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</si>
  <si>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</si>
  <si>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</si>
  <si>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</si>
  <si>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</si>
  <si>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</si>
  <si>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</si>
  <si>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</si>
  <si>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</si>
  <si>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</si>
  <si>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</si>
  <si>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</si>
  <si>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</si>
  <si>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</si>
  <si>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</si>
  <si>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</si>
  <si>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</si>
  <si>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</si>
  <si>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</si>
  <si>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</si>
  <si>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</si>
  <si>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</si>
  <si>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</si>
  <si>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</si>
  <si>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</si>
  <si>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</si>
  <si>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</si>
  <si>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</si>
  <si>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</si>
  <si>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</si>
  <si>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</si>
  <si>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</si>
  <si>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</si>
  <si>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</si>
  <si>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</si>
  <si>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</si>
  <si>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</si>
  <si>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</si>
  <si>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</si>
  <si>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</si>
  <si>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</si>
  <si>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</si>
  <si>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</si>
  <si>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</si>
  <si>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</si>
  <si>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</si>
  <si>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</si>
  <si>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</si>
  <si>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</si>
  <si>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</si>
  <si>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</si>
  <si>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</si>
  <si>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</si>
  <si>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</si>
  <si>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</si>
  <si>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</si>
  <si>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</si>
  <si>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</si>
  <si>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</si>
  <si>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</si>
  <si>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</si>
  <si>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</si>
  <si>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</si>
  <si>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</si>
  <si>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</si>
  <si>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</si>
  <si>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</si>
  <si>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</si>
  <si>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</si>
  <si>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</si>
  <si>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</si>
  <si>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</si>
  <si>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</si>
  <si>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</si>
  <si>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</si>
  <si>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</si>
  <si>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</si>
  <si>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</si>
  <si>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</si>
  <si>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</si>
  <si>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</si>
  <si>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</si>
  <si>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</si>
  <si>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</si>
  <si>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</si>
  <si>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</si>
  <si>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</si>
  <si>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</si>
  <si>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</si>
  <si>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</si>
  <si>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</si>
  <si>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</si>
  <si>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</si>
  <si>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</si>
  <si>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</si>
  <si>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</si>
  <si>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</si>
  <si>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</si>
  <si>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</si>
  <si>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</si>
  <si>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</si>
  <si>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</si>
  <si>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</si>
  <si>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</si>
  <si>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</si>
  <si>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</si>
  <si>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</si>
  <si>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</si>
  <si>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</si>
  <si>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</si>
  <si>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</si>
  <si>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</si>
  <si>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</si>
  <si>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</si>
  <si>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</si>
  <si>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</si>
  <si>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</si>
  <si>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</si>
  <si>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</si>
  <si>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</si>
  <si>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</si>
  <si>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</si>
  <si>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</si>
  <si>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</si>
  <si>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</si>
  <si>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</si>
  <si>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</si>
  <si>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</si>
  <si>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</si>
  <si>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</si>
  <si>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</si>
  <si>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</si>
  <si>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</si>
  <si>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</si>
  <si>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</si>
  <si>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</si>
  <si>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</si>
  <si>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</si>
  <si>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</si>
  <si>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</si>
  <si>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</si>
  <si>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</si>
  <si>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</si>
  <si>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</si>
  <si>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</si>
  <si>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</si>
  <si>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</si>
  <si>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</si>
  <si>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</si>
  <si>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</si>
  <si>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</si>
  <si>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</si>
  <si>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</si>
  <si>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</si>
  <si>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</si>
  <si>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</si>
  <si>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</si>
  <si>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</si>
  <si>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</si>
  <si>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</si>
  <si>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</si>
  <si>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</si>
  <si>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</si>
  <si>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</si>
  <si>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</si>
  <si>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</si>
  <si>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</si>
  <si>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</si>
  <si>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</si>
  <si>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</si>
  <si>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</si>
  <si>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</si>
  <si>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</si>
  <si>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</si>
  <si>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</si>
  <si>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</si>
  <si>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</si>
  <si>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</si>
  <si>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</si>
  <si>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</si>
  <si>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</si>
  <si>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</si>
  <si>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</si>
  <si>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</si>
  <si>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</si>
  <si>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</si>
  <si>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</si>
  <si>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</si>
  <si>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</si>
  <si>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</si>
  <si>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</si>
  <si>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</si>
  <si>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</si>
  <si>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</si>
  <si>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</si>
  <si>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</si>
  <si>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</si>
  <si>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</si>
  <si>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</si>
  <si>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</si>
  <si>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</si>
  <si>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</si>
  <si>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</si>
  <si>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</si>
  <si>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</si>
  <si>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</si>
  <si>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</si>
  <si>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</si>
  <si>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</si>
  <si>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</si>
  <si>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</si>
  <si>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</si>
  <si>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</si>
  <si>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</si>
  <si>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</si>
  <si>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</si>
  <si>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</si>
  <si>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</si>
  <si>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</si>
  <si>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</si>
  <si>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</si>
  <si>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</si>
  <si>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</si>
  <si>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</si>
  <si>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</si>
  <si>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</si>
  <si>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</si>
  <si>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</si>
  <si>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</si>
  <si>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</si>
  <si>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</si>
  <si>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</si>
  <si>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</si>
  <si>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</si>
  <si>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</si>
  <si>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</si>
  <si>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</si>
  <si>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</si>
  <si>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</si>
  <si>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</si>
  <si>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</si>
  <si>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</si>
  <si>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</si>
  <si>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</si>
  <si>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</si>
  <si>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</si>
  <si>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</si>
  <si>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</si>
  <si>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</si>
  <si>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</si>
  <si>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</si>
  <si>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</si>
  <si>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</si>
  <si>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</si>
  <si>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</si>
  <si>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</si>
  <si>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</si>
  <si>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</si>
  <si>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</si>
  <si>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</si>
  <si>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</si>
  <si>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</si>
  <si>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</si>
  <si>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</si>
  <si>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</si>
  <si>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</si>
  <si>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</si>
  <si>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</si>
  <si>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</si>
  <si>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</si>
  <si>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</si>
  <si>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</si>
  <si>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</si>
  <si>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</si>
  <si>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</si>
  <si>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</si>
  <si>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</si>
  <si>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</si>
  <si>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</si>
  <si>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</si>
  <si>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</si>
  <si>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</si>
  <si>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</si>
  <si>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</si>
  <si>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</si>
  <si>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</si>
  <si>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</si>
  <si>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</si>
  <si>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</si>
  <si>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</si>
  <si>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</si>
  <si>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</si>
  <si>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</si>
  <si>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</si>
  <si>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</si>
  <si>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</si>
  <si>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</si>
  <si>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</si>
  <si>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</si>
  <si>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</si>
  <si>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</si>
  <si>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</si>
  <si>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</si>
  <si>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</si>
  <si>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</si>
  <si>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</si>
  <si>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</si>
  <si>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</si>
  <si>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</si>
  <si>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</si>
  <si>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</si>
  <si>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</si>
  <si>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</si>
  <si>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</si>
  <si>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</si>
  <si>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</si>
  <si>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</si>
  <si>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</si>
  <si>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</si>
  <si>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</si>
  <si>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</si>
  <si>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</si>
  <si>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</si>
  <si>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</si>
  <si>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</si>
  <si>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</si>
  <si>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</si>
  <si>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</si>
  <si>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</si>
  <si>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</si>
  <si>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</si>
  <si>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</si>
  <si>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</si>
  <si>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</si>
  <si>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</si>
  <si>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</si>
  <si>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</si>
  <si>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</si>
  <si>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</si>
  <si>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</si>
  <si>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</si>
  <si>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</si>
  <si>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</si>
  <si>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</si>
  <si>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</si>
  <si>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</si>
  <si>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</si>
  <si>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</si>
  <si>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</si>
  <si>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</si>
  <si>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</si>
  <si>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</si>
  <si>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</si>
  <si>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</si>
  <si>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</si>
  <si>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</si>
  <si>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</si>
  <si>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</si>
  <si>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</si>
  <si>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</si>
  <si>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</si>
  <si>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</si>
  <si>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</si>
  <si>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</si>
  <si>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</si>
  <si>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</si>
  <si>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</si>
  <si>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</si>
  <si>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</si>
  <si>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</si>
  <si>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</si>
  <si>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</si>
  <si>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</si>
  <si>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</si>
  <si>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</si>
  <si>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</si>
  <si>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</si>
  <si>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</si>
  <si>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</si>
  <si>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</si>
  <si>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</si>
  <si>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</si>
  <si>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</si>
  <si>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</si>
  <si>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</si>
  <si>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</si>
  <si>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</si>
  <si>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</si>
  <si>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</si>
  <si>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</si>
  <si>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</si>
  <si>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</si>
  <si>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</si>
  <si>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</si>
  <si>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</si>
  <si>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</si>
  <si>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</si>
  <si>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</si>
  <si>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</si>
  <si>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</si>
  <si>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</si>
  <si>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</si>
  <si>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</si>
  <si>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</si>
  <si>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</si>
  <si>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</si>
  <si>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</si>
  <si>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</si>
  <si>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</si>
  <si>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</si>
  <si>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</si>
  <si>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</si>
  <si>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</si>
  <si>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</si>
  <si>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</si>
  <si>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</si>
  <si>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</si>
  <si>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</si>
  <si>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</si>
  <si>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</si>
  <si>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</si>
  <si>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</si>
  <si>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</si>
  <si>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</si>
  <si>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</si>
  <si>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</si>
  <si>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</si>
  <si>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</si>
  <si>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</si>
  <si>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</si>
  <si>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</si>
  <si>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</si>
  <si>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</si>
  <si>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</si>
  <si>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</si>
  <si>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</si>
  <si>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</si>
  <si>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</si>
  <si>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</si>
  <si>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</si>
  <si>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</si>
  <si>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</si>
  <si>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</si>
  <si>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</si>
  <si>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</si>
  <si>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</si>
  <si>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</si>
  <si>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</si>
  <si>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</si>
  <si>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</si>
  <si>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</si>
  <si>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</si>
  <si>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</si>
  <si>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</si>
  <si>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</si>
  <si>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</si>
  <si>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</si>
  <si>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</si>
  <si>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</si>
  <si>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</si>
  <si>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</si>
  <si>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</si>
  <si>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</si>
  <si>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</si>
  <si>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</si>
  <si>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</si>
  <si>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</si>
  <si>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</si>
  <si>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</si>
  <si>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</si>
  <si>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</si>
  <si>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</si>
  <si>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</si>
  <si>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</si>
  <si>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</si>
  <si>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</si>
  <si>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</si>
  <si>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</si>
  <si>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</si>
  <si>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</si>
  <si>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</si>
  <si>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</si>
  <si>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</si>
  <si>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</si>
  <si>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</si>
  <si>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</si>
  <si>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</si>
  <si>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</si>
  <si>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</si>
  <si>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</si>
  <si>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</si>
  <si>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</si>
  <si>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</si>
  <si>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</si>
  <si>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</si>
  <si>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</si>
  <si>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</si>
  <si>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</si>
  <si>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</si>
  <si>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</si>
  <si>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</si>
  <si>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</si>
  <si>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</si>
  <si>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</si>
  <si>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</si>
  <si>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</si>
  <si>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</si>
  <si>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</si>
  <si>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</si>
  <si>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</si>
  <si>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</si>
  <si>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</si>
  <si>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</si>
  <si>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</si>
  <si>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</si>
  <si>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</si>
  <si>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</si>
  <si>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</si>
  <si>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</si>
  <si>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</si>
  <si>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</si>
  <si>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</si>
  <si>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</si>
  <si>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</si>
  <si>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</si>
  <si>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</si>
  <si>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</si>
  <si>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</si>
  <si>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</si>
  <si>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</si>
  <si>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</si>
  <si>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</si>
  <si>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</si>
  <si>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</si>
  <si>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</si>
  <si>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</si>
  <si>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</si>
  <si>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</si>
  <si>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</si>
  <si>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</si>
  <si>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</si>
  <si>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</si>
  <si>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</si>
  <si>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</si>
  <si>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</si>
  <si>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</si>
  <si>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</si>
  <si>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</si>
  <si>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</si>
  <si>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</si>
  <si>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</si>
  <si>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</si>
  <si>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</si>
  <si>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</si>
  <si>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</si>
  <si>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</si>
  <si>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</si>
  <si>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</si>
  <si>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</si>
  <si>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</si>
  <si>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</si>
  <si>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</si>
  <si>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</si>
  <si>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</si>
  <si>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</si>
  <si>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</si>
  <si>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</si>
  <si>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</si>
  <si>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</si>
  <si>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</si>
  <si>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</si>
  <si>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</si>
  <si>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</si>
  <si>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</si>
  <si>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</si>
  <si>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</si>
  <si>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</si>
  <si>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</si>
  <si>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</si>
  <si>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</si>
  <si>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</si>
  <si>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</si>
  <si>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</si>
  <si>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</si>
  <si>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</si>
  <si>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</si>
  <si>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</si>
  <si>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</si>
  <si>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</si>
  <si>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</si>
  <si>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</si>
  <si>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</si>
  <si>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</si>
  <si>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</si>
  <si>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</si>
  <si>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</si>
  <si>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</si>
  <si>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</si>
  <si>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</si>
  <si>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</si>
  <si>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</si>
  <si>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</si>
  <si>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</si>
  <si>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</si>
  <si>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</si>
  <si>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</si>
  <si>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</si>
  <si>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</si>
  <si>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</si>
  <si>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</si>
  <si>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</si>
  <si>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</si>
  <si>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</si>
  <si>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</si>
  <si>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</si>
  <si>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</si>
  <si>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</si>
  <si>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</si>
  <si>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</si>
  <si>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</si>
  <si>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</si>
  <si>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</si>
  <si>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</si>
  <si>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</si>
  <si>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</si>
  <si>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</si>
  <si>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</si>
  <si>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</si>
  <si>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</si>
  <si>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</si>
  <si>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</si>
  <si>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</si>
  <si>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</si>
  <si>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</si>
  <si>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</si>
  <si>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</si>
  <si>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</si>
  <si>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</si>
  <si>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</si>
  <si>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</si>
  <si>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</si>
  <si>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</si>
  <si>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</si>
  <si>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</si>
  <si>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</si>
  <si>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</si>
  <si>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</si>
  <si>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</si>
  <si>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</si>
  <si>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</si>
  <si>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</si>
  <si>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</si>
  <si>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</si>
  <si>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</si>
  <si>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</si>
  <si>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</si>
  <si>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</si>
  <si>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</si>
  <si>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</si>
  <si>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</si>
  <si>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</si>
  <si>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</si>
  <si>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</si>
  <si>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</si>
  <si>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</si>
  <si>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</si>
  <si>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</si>
  <si>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</si>
  <si>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</si>
  <si>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</si>
  <si>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</si>
  <si>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</si>
  <si>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</si>
  <si>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</si>
  <si>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</si>
  <si>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</si>
  <si>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</si>
  <si>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</si>
  <si>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</si>
  <si>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</si>
  <si>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</si>
  <si>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</si>
  <si>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</si>
  <si>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</si>
  <si>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</si>
  <si>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</si>
  <si>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</si>
  <si>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</si>
  <si>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</si>
  <si>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</si>
  <si>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</si>
  <si>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</si>
  <si>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</si>
  <si>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</si>
  <si>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</si>
  <si>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</si>
  <si>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</si>
  <si>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</si>
  <si>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</si>
  <si>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</si>
  <si>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</si>
  <si>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</si>
  <si>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</si>
  <si>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</si>
  <si>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</si>
  <si>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</si>
  <si>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</si>
  <si>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</si>
  <si>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</si>
  <si>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</si>
  <si>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</si>
  <si>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</si>
  <si>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</si>
  <si>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</si>
  <si>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</si>
  <si>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</si>
  <si>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</si>
  <si>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</si>
  <si>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</si>
  <si>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</si>
  <si>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</si>
  <si>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</si>
  <si>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</si>
  <si>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</si>
  <si>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</si>
  <si>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</si>
  <si>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</si>
  <si>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</si>
  <si>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</si>
  <si>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</si>
  <si>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</si>
  <si>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</si>
  <si>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</si>
  <si>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</si>
  <si>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</si>
  <si>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</si>
  <si>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</si>
  <si>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</si>
  <si>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</si>
  <si>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</si>
  <si>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</si>
  <si>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</si>
  <si>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</si>
  <si>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</si>
  <si>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</si>
  <si>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</si>
  <si>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</si>
  <si>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</si>
  <si>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</si>
  <si>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</si>
  <si>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</si>
  <si>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</si>
  <si>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</si>
  <si>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</si>
  <si>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</si>
  <si>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</si>
  <si>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</si>
  <si>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</si>
  <si>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</si>
  <si>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</si>
  <si>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</si>
  <si>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</si>
  <si>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</si>
  <si>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</si>
  <si>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</si>
  <si>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</si>
  <si>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</si>
  <si>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</si>
  <si>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</si>
  <si>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</si>
  <si>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</si>
  <si>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</si>
  <si>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</si>
  <si>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</si>
  <si>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</si>
  <si>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</si>
  <si>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</si>
  <si>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</si>
  <si>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</si>
  <si>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</si>
  <si>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</si>
  <si>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</si>
  <si>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</si>
  <si>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</si>
  <si>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</si>
  <si>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</si>
  <si>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</si>
  <si>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</si>
  <si>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</si>
  <si>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</si>
  <si>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</si>
  <si>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</si>
  <si>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</si>
  <si>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</si>
  <si>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</si>
  <si>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</si>
  <si>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</si>
  <si>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</si>
  <si>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</si>
  <si>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</si>
  <si>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</si>
  <si>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</si>
  <si>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</si>
  <si>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</si>
  <si>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</si>
  <si>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</si>
  <si>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</si>
  <si>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</si>
  <si>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</si>
  <si>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</si>
  <si>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</si>
  <si>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</si>
  <si>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</si>
  <si>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</si>
  <si>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</si>
  <si>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</si>
  <si>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</si>
  <si>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</si>
  <si>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</si>
  <si>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</si>
  <si>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</si>
  <si>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</si>
  <si>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</si>
  <si>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</si>
  <si>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</si>
  <si>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</si>
  <si>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</si>
  <si>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</si>
  <si>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</si>
  <si>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</si>
  <si>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</si>
  <si>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</si>
  <si>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</si>
  <si>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</si>
  <si>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</si>
  <si>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</si>
  <si>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</si>
  <si>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</si>
  <si>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</si>
  <si>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</si>
  <si>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</si>
  <si>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</si>
  <si>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</si>
  <si>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</si>
  <si>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</si>
  <si>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</si>
  <si>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</si>
  <si>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</si>
  <si>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</si>
  <si>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</si>
  <si>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</si>
  <si>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</si>
  <si>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</si>
  <si>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</si>
  <si>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</si>
  <si>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</si>
  <si>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</si>
  <si>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</si>
  <si>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</si>
  <si>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</si>
  <si>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</si>
  <si>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</si>
  <si>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</si>
  <si>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</si>
  <si>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</si>
  <si>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</si>
  <si>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</si>
  <si>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</si>
  <si>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</si>
  <si>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</si>
  <si>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</si>
  <si>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</si>
  <si>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</si>
  <si>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</si>
  <si>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</si>
  <si>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</si>
  <si>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</si>
  <si>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</si>
  <si>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</si>
  <si>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</si>
  <si>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</si>
  <si>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</si>
  <si>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</si>
  <si>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</si>
  <si>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</si>
  <si>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</si>
  <si>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</si>
  <si>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</si>
  <si>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</si>
  <si>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</si>
  <si>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</si>
  <si>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</si>
  <si>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</si>
  <si>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</si>
  <si>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</si>
  <si>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</si>
  <si>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</si>
  <si>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</si>
  <si>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</si>
  <si>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</si>
  <si>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</si>
  <si>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</si>
  <si>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</si>
  <si>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</si>
  <si>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</si>
  <si>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</si>
  <si>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</si>
  <si>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</si>
  <si>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</si>
  <si>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</si>
  <si>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</si>
  <si>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</si>
  <si>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</si>
  <si>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</si>
  <si>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</si>
  <si>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</si>
  <si>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</si>
  <si>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</si>
  <si>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</si>
  <si>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</si>
  <si>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</si>
  <si>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</si>
  <si>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</si>
  <si>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</si>
  <si>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</si>
  <si>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</si>
  <si>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</si>
  <si>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</si>
  <si>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</si>
  <si>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</si>
  <si>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</si>
  <si>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</si>
  <si>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</si>
  <si>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</si>
  <si>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</si>
  <si>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</si>
  <si>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</si>
  <si>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</si>
  <si>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</si>
  <si>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</si>
  <si>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</si>
  <si>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</si>
  <si>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</si>
  <si>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</si>
  <si>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</si>
  <si>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</si>
  <si>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</si>
  <si>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</si>
  <si>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</si>
  <si>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</si>
  <si>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</si>
  <si>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</si>
  <si>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</si>
  <si>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</si>
  <si>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</si>
  <si>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</si>
  <si>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</si>
  <si>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</si>
  <si>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</si>
  <si>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</si>
  <si>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</si>
  <si>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</si>
  <si>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</si>
  <si>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</si>
  <si>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</si>
  <si>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</si>
  <si>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</si>
  <si>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</si>
  <si>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</si>
  <si>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</si>
  <si>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</si>
  <si>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</si>
  <si>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</si>
  <si>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</si>
  <si>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</si>
  <si>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</si>
  <si>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</si>
  <si>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</si>
  <si>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</si>
  <si>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</si>
  <si>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</si>
  <si>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</si>
  <si>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</si>
  <si>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</si>
  <si>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</si>
  <si>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</si>
  <si>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</si>
  <si>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</si>
  <si>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</si>
  <si>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</si>
  <si>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</si>
  <si>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</si>
  <si>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</si>
  <si>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</si>
  <si>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</si>
  <si>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</si>
  <si>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</si>
  <si>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</si>
  <si>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</si>
  <si>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</si>
  <si>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</si>
  <si>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</si>
  <si>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</si>
  <si>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</si>
  <si>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</si>
  <si>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</si>
  <si>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</si>
  <si>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</si>
  <si>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</si>
  <si>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</si>
  <si>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</si>
  <si>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</si>
  <si>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</si>
  <si>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</si>
  <si>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</si>
  <si>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</si>
  <si>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</si>
  <si>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</si>
  <si>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</si>
  <si>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</si>
  <si>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</si>
  <si>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</si>
  <si>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</si>
  <si>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</si>
  <si>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</si>
  <si>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</si>
  <si>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</si>
  <si>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</si>
  <si>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</si>
  <si>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</si>
  <si>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</si>
  <si>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</si>
  <si>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</si>
  <si>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</si>
  <si>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</si>
  <si>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</si>
  <si>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</si>
  <si>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</si>
  <si>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</si>
  <si>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</si>
  <si>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</si>
  <si>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</si>
  <si>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</si>
  <si>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</si>
  <si>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</si>
  <si>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</si>
  <si>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</si>
  <si>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</si>
  <si>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</si>
  <si>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</si>
  <si>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</si>
  <si>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</si>
  <si>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</si>
  <si>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</si>
  <si>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</si>
  <si>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</si>
  <si>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</si>
  <si>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</si>
  <si>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</si>
  <si>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</si>
  <si>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</si>
  <si>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</si>
  <si>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</si>
  <si>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</si>
  <si>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</si>
  <si>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</si>
  <si>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</si>
  <si>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</si>
  <si>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</si>
  <si>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</si>
  <si>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</si>
  <si>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</si>
  <si>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</si>
  <si>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</si>
  <si>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</si>
  <si>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</si>
  <si>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</si>
  <si>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</si>
  <si>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</si>
  <si>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</si>
  <si>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</si>
  <si>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</si>
  <si>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</si>
  <si>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</si>
  <si>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</si>
  <si>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</si>
  <si>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</si>
  <si>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</si>
  <si>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</si>
  <si>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</si>
  <si>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</si>
  <si>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</si>
  <si>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</si>
  <si>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</si>
  <si>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</si>
  <si>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</si>
  <si>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</si>
  <si>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</si>
  <si>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</si>
  <si>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</si>
  <si>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</si>
  <si>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</si>
  <si>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</si>
  <si>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</si>
  <si>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</si>
  <si>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</si>
  <si>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</si>
  <si>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</si>
  <si>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</si>
  <si>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</si>
  <si>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</si>
  <si>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</si>
  <si>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</si>
  <si>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</si>
  <si>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</si>
  <si>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</si>
  <si>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</si>
  <si>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</si>
  <si>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</si>
  <si>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</si>
  <si>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</si>
  <si>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</si>
  <si>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</si>
  <si>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</si>
  <si>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</si>
  <si>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</si>
  <si>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</si>
  <si>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</si>
  <si>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</si>
  <si>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</si>
  <si>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</si>
  <si>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</si>
  <si>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</si>
  <si>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</si>
  <si>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</si>
  <si>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</si>
  <si>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</si>
  <si>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</si>
  <si>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</si>
  <si>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</si>
  <si>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</si>
  <si>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</si>
  <si>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</si>
  <si>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</si>
  <si>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</si>
  <si>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</si>
  <si>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</si>
  <si>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</si>
  <si>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</si>
  <si>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</si>
  <si>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</si>
  <si>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</si>
  <si>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</si>
  <si>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</si>
  <si>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</si>
  <si>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</si>
  <si>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</si>
  <si>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</si>
  <si>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</si>
  <si>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</si>
  <si>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</si>
  <si>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</si>
  <si>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</si>
  <si>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</si>
  <si>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</si>
  <si>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</si>
  <si>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</si>
  <si>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</si>
  <si>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</si>
  <si>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</si>
  <si>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</si>
  <si>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</si>
  <si>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</si>
  <si>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</si>
  <si>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</si>
  <si>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</si>
  <si>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</si>
  <si>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</si>
  <si>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</si>
  <si>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</si>
  <si>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</si>
  <si>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</si>
  <si>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</si>
  <si>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</si>
  <si>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</si>
  <si>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</si>
  <si>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</si>
  <si>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</si>
  <si>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</si>
  <si>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</si>
  <si>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</si>
  <si>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</si>
  <si>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</si>
  <si>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</si>
  <si>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</si>
  <si>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</si>
  <si>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</si>
  <si>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</si>
  <si>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</si>
  <si>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</si>
  <si>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</si>
  <si>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</si>
  <si>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</si>
  <si>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</si>
  <si>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</si>
  <si>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</si>
  <si>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</si>
  <si>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</si>
  <si>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</si>
  <si>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</si>
  <si>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</si>
  <si>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</si>
  <si>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</si>
  <si>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</si>
  <si>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</si>
  <si>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</si>
  <si>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</si>
  <si>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</si>
  <si>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</si>
  <si>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</si>
  <si>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</si>
  <si>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</si>
  <si>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</si>
  <si>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</si>
  <si>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</si>
  <si>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</si>
  <si>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</si>
  <si>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</si>
  <si>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</si>
  <si>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</si>
  <si>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</si>
  <si>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</si>
  <si>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</si>
  <si>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</si>
  <si>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</si>
  <si>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</si>
  <si>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</si>
  <si>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</si>
  <si>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</si>
  <si>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</si>
  <si>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</si>
  <si>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</si>
  <si>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</si>
  <si>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</si>
  <si>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</si>
  <si>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</si>
  <si>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</si>
  <si>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</si>
  <si>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</si>
  <si>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</si>
  <si>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</si>
  <si>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</si>
  <si>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</si>
  <si>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</si>
  <si>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</si>
  <si>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</si>
  <si>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</si>
  <si>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</si>
  <si>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</si>
  <si>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</si>
  <si>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</si>
  <si>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</si>
  <si>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</si>
  <si>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</si>
  <si>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</si>
  <si>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</si>
  <si>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</si>
  <si>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</si>
  <si>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</si>
  <si>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</si>
  <si>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</si>
  <si>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</si>
  <si>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</si>
  <si>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</si>
  <si>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</si>
  <si>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</si>
  <si>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</si>
  <si>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</si>
  <si>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</si>
  <si>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</si>
  <si>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</si>
  <si>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</si>
  <si>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</si>
  <si>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</si>
  <si>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</si>
  <si>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</si>
  <si>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</si>
  <si>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</si>
  <si>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</si>
  <si>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</si>
  <si>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</si>
  <si>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</si>
  <si>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</si>
  <si>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</si>
  <si>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</si>
  <si>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</si>
  <si>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</si>
  <si>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</si>
  <si>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</si>
  <si>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</si>
  <si>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</si>
  <si>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</si>
  <si>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</si>
  <si>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</si>
  <si>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</si>
  <si>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</si>
  <si>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</si>
  <si>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</si>
  <si>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</si>
  <si>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</si>
  <si>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</si>
  <si>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</si>
  <si>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</si>
  <si>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</si>
  <si>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</si>
  <si>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</si>
  <si>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</si>
  <si>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</si>
  <si>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</si>
  <si>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</si>
  <si>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</si>
  <si>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</si>
  <si>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</si>
  <si>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</si>
  <si>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</si>
  <si>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</si>
  <si>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</si>
  <si>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</si>
  <si>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</si>
  <si>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</si>
  <si>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</si>
  <si>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</si>
  <si>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</si>
  <si>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</si>
  <si>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</si>
  <si>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</si>
  <si>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</si>
  <si>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</si>
  <si>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</si>
  <si>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</si>
  <si>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</si>
  <si>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</si>
  <si>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</si>
  <si>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</si>
  <si>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</si>
  <si>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</si>
  <si>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</si>
  <si>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</si>
  <si>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</si>
  <si>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</si>
  <si>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</si>
  <si>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</si>
  <si>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</si>
  <si>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</si>
  <si>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</si>
  <si>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</si>
  <si>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</si>
  <si>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</si>
  <si>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</si>
  <si>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</si>
  <si>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</si>
  <si>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</si>
  <si>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</si>
  <si>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</si>
  <si>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</si>
  <si>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</si>
  <si>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</si>
  <si>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</si>
  <si>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</si>
  <si>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</si>
  <si>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</si>
  <si>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</si>
  <si>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</si>
  <si>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</si>
  <si>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</si>
  <si>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</si>
  <si>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</si>
  <si>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</si>
  <si>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</si>
  <si>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</si>
  <si>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</si>
  <si>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</si>
  <si>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</si>
  <si>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</si>
  <si>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</si>
  <si>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</si>
  <si>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</si>
  <si>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</si>
  <si>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</si>
  <si>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</si>
  <si>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</si>
  <si>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</si>
  <si>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</si>
  <si>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</si>
  <si>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</si>
  <si>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</si>
  <si>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</si>
  <si>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</si>
  <si>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</si>
  <si>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</si>
  <si>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</si>
  <si>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</si>
  <si>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</si>
  <si>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</si>
  <si>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</si>
  <si>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</si>
  <si>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</si>
  <si>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</si>
  <si>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</si>
  <si>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</si>
  <si>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</si>
  <si>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</si>
  <si>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</si>
  <si>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</si>
  <si>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</si>
  <si>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</si>
  <si>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</si>
  <si>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</si>
  <si>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</si>
  <si>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</si>
  <si>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</si>
  <si>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</si>
  <si>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</si>
  <si>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</si>
  <si>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</si>
  <si>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</si>
  <si>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</si>
  <si>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</si>
  <si>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</si>
  <si>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</si>
  <si>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</si>
  <si>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</si>
  <si>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</si>
  <si>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</si>
  <si>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</si>
  <si>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</si>
  <si>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</si>
  <si>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</si>
  <si>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</si>
  <si>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</si>
  <si>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</si>
  <si>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</si>
  <si>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</si>
  <si>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</si>
  <si>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</si>
  <si>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</si>
  <si>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</si>
  <si>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</si>
  <si>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</si>
  <si>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</si>
  <si>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</si>
  <si>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</si>
  <si>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</si>
  <si>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</si>
  <si>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</si>
  <si>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</si>
  <si>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</si>
  <si>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</si>
  <si>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</si>
  <si>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</si>
  <si>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</si>
  <si>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</si>
  <si>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</si>
  <si>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</si>
  <si>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</si>
  <si>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</si>
  <si>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</si>
  <si>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</si>
  <si>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</si>
  <si>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</si>
  <si>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</si>
  <si>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</si>
  <si>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</si>
  <si>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</si>
  <si>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</si>
  <si>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</si>
  <si>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</si>
  <si>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</si>
  <si>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</si>
  <si>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</si>
  <si>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</si>
  <si>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</si>
  <si>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</si>
  <si>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</si>
  <si>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</si>
  <si>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</si>
  <si>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</si>
  <si>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</si>
  <si>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</si>
  <si>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</si>
  <si>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</si>
  <si>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</si>
  <si>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</si>
  <si>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</si>
  <si>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</si>
  <si>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</si>
  <si>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</si>
  <si>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</si>
  <si>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</si>
  <si>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</si>
  <si>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</si>
  <si>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</si>
  <si>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</si>
  <si>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</si>
  <si>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</si>
  <si>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</si>
  <si>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</si>
  <si>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</si>
  <si>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</si>
  <si>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</si>
  <si>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</si>
  <si>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</si>
  <si>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</si>
  <si>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</si>
  <si>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</si>
  <si>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</si>
  <si>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</si>
  <si>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</si>
  <si>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</si>
  <si>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</si>
  <si>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</si>
  <si>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</si>
  <si>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</si>
  <si>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</si>
  <si>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</si>
  <si>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</si>
  <si>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</si>
  <si>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</si>
  <si>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</si>
  <si>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</si>
  <si>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</si>
  <si>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</si>
  <si>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</si>
  <si>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</si>
  <si>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</si>
  <si>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</si>
  <si>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</si>
  <si>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</si>
  <si>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</si>
  <si>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</si>
  <si>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</si>
  <si>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</si>
  <si>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</si>
  <si>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</si>
  <si>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</si>
  <si>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</si>
  <si>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</si>
  <si>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</si>
  <si>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</si>
  <si>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</si>
  <si>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</si>
  <si>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</si>
  <si>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</si>
  <si>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</si>
  <si>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</si>
  <si>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</si>
  <si>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</si>
  <si>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</si>
  <si>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</si>
  <si>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</si>
  <si>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</si>
  <si>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</si>
  <si>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</si>
  <si>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</si>
  <si>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</si>
  <si>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</si>
  <si>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</si>
  <si>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</si>
  <si>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</si>
  <si>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</si>
  <si>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</si>
  <si>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</si>
  <si>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</si>
  <si>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</si>
  <si>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</si>
  <si>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</si>
  <si>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</si>
  <si>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</si>
  <si>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</si>
  <si>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</si>
  <si>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</si>
  <si>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</si>
  <si>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</si>
  <si>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</si>
  <si>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</si>
  <si>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</si>
  <si>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</si>
  <si>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</si>
  <si>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</si>
  <si>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</si>
  <si>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</si>
  <si>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</si>
  <si>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</si>
  <si>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</si>
  <si>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</si>
  <si>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</si>
  <si>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</si>
  <si>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</si>
  <si>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</si>
  <si>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</si>
  <si>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</si>
  <si>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</si>
  <si>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</si>
  <si>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</si>
  <si>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</si>
  <si>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</si>
  <si>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</si>
  <si>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</si>
  <si>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</si>
  <si>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</si>
  <si>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</si>
  <si>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</si>
  <si>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</si>
  <si>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</si>
  <si>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</si>
  <si>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</si>
  <si>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</si>
  <si>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</si>
  <si>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</si>
  <si>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</si>
  <si>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</si>
  <si>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</si>
  <si>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</si>
  <si>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</si>
  <si>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</si>
  <si>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</si>
  <si>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</si>
  <si>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</si>
  <si>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</si>
  <si>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</si>
  <si>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</si>
  <si>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</si>
  <si>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</si>
  <si>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</si>
  <si>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</si>
  <si>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</si>
  <si>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</si>
  <si>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</si>
  <si>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</si>
  <si>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</si>
  <si>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</si>
  <si>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</si>
  <si>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</si>
  <si>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</si>
  <si>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</si>
  <si>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</si>
  <si>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</si>
  <si>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</si>
  <si>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</si>
  <si>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</si>
  <si>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</si>
  <si>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</si>
  <si>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</si>
  <si>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</si>
  <si>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</si>
  <si>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</si>
  <si>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</si>
  <si>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</si>
  <si>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</si>
  <si>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</si>
  <si>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</si>
  <si>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</si>
  <si>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</si>
  <si>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</si>
  <si>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</si>
  <si>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</si>
  <si>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</si>
  <si>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</si>
  <si>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</si>
  <si>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</si>
  <si>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</si>
  <si>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</si>
  <si>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</si>
  <si>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</si>
  <si>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</si>
  <si>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</si>
  <si>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</si>
  <si>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</si>
  <si>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</si>
  <si>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</si>
  <si>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</si>
  <si>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</si>
  <si>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</si>
  <si>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</si>
  <si>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</si>
  <si>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</si>
  <si>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</si>
  <si>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</si>
  <si>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</si>
  <si>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</si>
  <si>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</si>
  <si>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</si>
  <si>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</si>
  <si>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</si>
  <si>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</si>
  <si>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</si>
  <si>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</si>
  <si>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</si>
  <si>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</si>
  <si>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</si>
  <si>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</si>
  <si>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</si>
  <si>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</si>
  <si>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</si>
  <si>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</si>
  <si>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</si>
  <si>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</si>
  <si>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</si>
  <si>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</si>
  <si>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</si>
  <si>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</si>
  <si>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</si>
  <si>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</si>
  <si>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</si>
  <si>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</si>
  <si>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</si>
  <si>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</si>
  <si>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</si>
  <si>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</si>
  <si>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</si>
  <si>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</si>
  <si>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</si>
  <si>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</si>
  <si>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</si>
  <si>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</si>
  <si>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</si>
  <si>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</si>
  <si>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</si>
  <si>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</si>
  <si>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</si>
  <si>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</si>
  <si>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</si>
  <si>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</si>
  <si>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</si>
  <si>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</si>
  <si>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</si>
  <si>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</si>
  <si>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</si>
  <si>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</si>
  <si>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</si>
  <si>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</si>
  <si>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</si>
  <si>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</si>
  <si>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</si>
  <si>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</si>
  <si>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</si>
  <si>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</si>
  <si>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</si>
  <si>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</si>
  <si>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</si>
  <si>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</si>
  <si>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</si>
  <si>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</si>
  <si>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</si>
  <si>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</si>
  <si>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</si>
  <si>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</si>
  <si>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</si>
  <si>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</si>
  <si>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</si>
  <si>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</si>
  <si>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</si>
  <si>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</si>
  <si>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</si>
  <si>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</si>
  <si>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</si>
  <si>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</si>
  <si>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</si>
  <si>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</si>
  <si>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</si>
  <si>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</si>
  <si>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</si>
  <si>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</si>
  <si>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</si>
  <si>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</si>
  <si>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</si>
  <si>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</si>
  <si>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</si>
  <si>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</si>
  <si>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</si>
  <si>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</si>
  <si>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</si>
  <si>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</si>
  <si>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</si>
  <si>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</si>
  <si>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</si>
  <si>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</si>
  <si>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</si>
  <si>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</si>
  <si>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</si>
  <si>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</si>
  <si>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</si>
  <si>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</si>
  <si>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</si>
  <si>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</si>
  <si>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</si>
  <si>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</si>
  <si>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</si>
  <si>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</si>
  <si>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</si>
  <si>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</si>
  <si>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</si>
  <si>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</si>
  <si>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</si>
  <si>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</si>
  <si>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</si>
  <si>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</si>
  <si>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</si>
  <si>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</si>
  <si>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</si>
  <si>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</si>
  <si>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</si>
  <si>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</si>
  <si>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</si>
  <si>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</si>
  <si>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</si>
  <si>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</si>
  <si>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</si>
  <si>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</si>
  <si>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</si>
  <si>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</si>
  <si>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</si>
  <si>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</si>
  <si>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</si>
  <si>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</si>
  <si>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</si>
  <si>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</si>
  <si>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</si>
  <si>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</si>
  <si>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</si>
  <si>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</si>
  <si>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</si>
  <si>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</si>
  <si>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</si>
  <si>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</si>
  <si>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</si>
  <si>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</si>
  <si>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</si>
  <si>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</si>
  <si>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</si>
  <si>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</si>
  <si>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</si>
  <si>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</si>
  <si>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</si>
  <si>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</si>
  <si>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</si>
  <si>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</si>
  <si>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</si>
  <si>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</si>
  <si>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</si>
  <si>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</si>
  <si>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</si>
  <si>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</si>
  <si>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</si>
  <si>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</si>
  <si>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</si>
  <si>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</si>
  <si>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</si>
  <si>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</si>
  <si>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</si>
  <si>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</si>
  <si>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</si>
  <si>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</si>
  <si>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</si>
  <si>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</si>
  <si>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</si>
  <si>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</si>
  <si>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</si>
  <si>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</si>
  <si>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</si>
  <si>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</si>
  <si>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</si>
  <si>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</si>
  <si>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</si>
  <si>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</si>
  <si>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</si>
  <si>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</si>
  <si>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</si>
  <si>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</si>
  <si>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</si>
  <si>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</si>
  <si>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</si>
  <si>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</si>
  <si>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</si>
  <si>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</si>
  <si>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</si>
  <si>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</si>
  <si>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</si>
  <si>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</si>
  <si>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</si>
  <si>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</si>
  <si>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</si>
  <si>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</si>
  <si>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</si>
  <si>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</si>
  <si>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</si>
  <si>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</si>
  <si>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</si>
  <si>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</si>
  <si>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</si>
  <si>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</si>
  <si>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</si>
  <si>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</si>
  <si>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</si>
  <si>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</si>
  <si>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</si>
  <si>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</si>
  <si>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</si>
  <si>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</si>
  <si>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</si>
  <si>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</si>
  <si>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</si>
  <si>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</si>
  <si>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</si>
  <si>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</si>
  <si>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</si>
  <si>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</si>
  <si>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</si>
  <si>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</si>
  <si>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</si>
  <si>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</si>
  <si>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</si>
  <si>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</si>
  <si>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</si>
  <si>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</si>
  <si>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</si>
  <si>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</si>
  <si>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</si>
  <si>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</si>
  <si>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</si>
  <si>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</si>
  <si>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</si>
  <si>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</si>
  <si>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</si>
  <si>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</si>
  <si>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</si>
  <si>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</si>
  <si>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</si>
  <si>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</si>
  <si>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</si>
  <si>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</si>
  <si>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</si>
  <si>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</si>
  <si>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</si>
  <si>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</si>
  <si>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</si>
  <si>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</si>
  <si>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</si>
  <si>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</si>
  <si>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</si>
  <si>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</si>
  <si>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</si>
  <si>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</si>
  <si>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</si>
  <si>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</si>
  <si>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</si>
  <si>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</si>
  <si>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</si>
  <si>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</si>
  <si>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</si>
  <si>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</si>
  <si>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</si>
  <si>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</si>
  <si>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</si>
  <si>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</si>
  <si>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</si>
  <si>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</si>
  <si>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</si>
  <si>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</si>
  <si>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</si>
  <si>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</si>
  <si>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</si>
  <si>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</si>
  <si>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</si>
  <si>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</si>
  <si>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</si>
  <si>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</si>
  <si>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</si>
  <si>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</si>
  <si>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</si>
  <si>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</si>
  <si>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</si>
  <si>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</si>
  <si>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</si>
  <si>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</si>
  <si>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</si>
  <si>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</si>
  <si>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</si>
  <si>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</si>
  <si>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</si>
  <si>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</si>
  <si>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</si>
  <si>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</si>
  <si>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</si>
  <si>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</si>
  <si>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</si>
  <si>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</si>
  <si>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</si>
  <si>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</si>
  <si>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</si>
  <si>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</si>
  <si>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</si>
  <si>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</si>
  <si>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</si>
  <si>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</si>
  <si>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</si>
  <si>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</si>
  <si>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</si>
  <si>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</si>
  <si>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</si>
  <si>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</si>
  <si>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</si>
  <si>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</si>
  <si>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</si>
  <si>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</si>
  <si>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</si>
  <si>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</si>
  <si>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</si>
  <si>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</si>
  <si>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</si>
  <si>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</si>
  <si>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</si>
  <si>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</si>
  <si>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</si>
  <si>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</si>
  <si>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</si>
  <si>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</si>
  <si>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</si>
  <si>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</si>
  <si>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</si>
  <si>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</si>
  <si>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</si>
  <si>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</si>
  <si>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</si>
  <si>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</si>
  <si>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</si>
  <si>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</si>
  <si>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</si>
  <si>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</si>
  <si>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</si>
  <si>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</si>
  <si>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</si>
  <si>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</si>
  <si>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</si>
  <si>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</si>
  <si>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</si>
  <si>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</si>
  <si>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</si>
  <si>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</si>
  <si>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</si>
  <si>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</si>
  <si>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</si>
  <si>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</si>
  <si>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</si>
  <si>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</si>
  <si>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</si>
  <si>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</si>
  <si>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</si>
  <si>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</si>
  <si>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</si>
  <si>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</si>
  <si>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</si>
  <si>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</si>
  <si>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</si>
  <si>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</si>
  <si>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</si>
  <si>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</si>
  <si>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</si>
  <si>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</si>
  <si>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</si>
  <si>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</si>
  <si>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</si>
  <si>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</si>
  <si>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</si>
  <si>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</si>
  <si>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</si>
  <si>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</si>
  <si>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</si>
  <si>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</si>
  <si>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</si>
  <si>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</si>
  <si>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</si>
  <si>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</si>
  <si>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</si>
  <si>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</si>
  <si>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</si>
  <si>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</si>
  <si>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</si>
  <si>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</si>
  <si>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</si>
  <si>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</si>
  <si>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</si>
  <si>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</si>
  <si>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</si>
  <si>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</si>
  <si>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</si>
  <si>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</si>
  <si>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</si>
  <si>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</si>
  <si>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</si>
  <si>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</si>
  <si>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</si>
  <si>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</si>
  <si>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</si>
  <si>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</si>
  <si>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</si>
  <si>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</si>
  <si>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</si>
  <si>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</si>
  <si>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</si>
  <si>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</si>
  <si>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</si>
  <si>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</si>
  <si>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</si>
  <si>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</si>
  <si>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</si>
  <si>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</si>
  <si>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</si>
  <si>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</si>
  <si>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</si>
  <si>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</si>
  <si>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</si>
  <si>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</si>
  <si>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</si>
  <si>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</si>
  <si>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</si>
  <si>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</si>
  <si>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</si>
  <si>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</si>
  <si>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</si>
  <si>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</si>
  <si>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</si>
  <si>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</si>
  <si>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</si>
  <si>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</si>
  <si>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</si>
  <si>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</si>
  <si>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</si>
  <si>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</si>
  <si>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</si>
  <si>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</si>
  <si>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</si>
  <si>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</si>
  <si>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</si>
  <si>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</si>
  <si>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</si>
  <si>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</si>
  <si>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</si>
  <si>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</si>
  <si>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</si>
  <si>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</si>
  <si>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</si>
  <si>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</si>
  <si>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</si>
  <si>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</si>
  <si>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</si>
  <si>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</si>
  <si>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</si>
  <si>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</si>
  <si>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</si>
  <si>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</si>
  <si>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</si>
  <si>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</si>
  <si>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</si>
  <si>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</si>
  <si>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</si>
  <si>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</si>
  <si>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</si>
  <si>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</si>
  <si>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</si>
  <si>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</si>
  <si>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</si>
  <si>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</si>
  <si>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</si>
  <si>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</si>
  <si>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</si>
  <si>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</si>
  <si>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</si>
  <si>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</si>
  <si>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</si>
  <si>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</si>
  <si>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</si>
  <si>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</si>
  <si>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</si>
  <si>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</si>
  <si>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</si>
  <si>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</si>
  <si>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</si>
  <si>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</si>
  <si>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</si>
  <si>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</si>
  <si>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</si>
  <si>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</si>
  <si>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</si>
  <si>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</si>
  <si>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</si>
  <si>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</si>
  <si>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</si>
  <si>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</si>
  <si>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</si>
  <si>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</si>
  <si>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</si>
  <si>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</si>
  <si>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</si>
  <si>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</si>
  <si>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</si>
  <si>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</si>
  <si>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</si>
  <si>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</si>
  <si>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</si>
  <si>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</si>
  <si>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</si>
  <si>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</si>
  <si>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</si>
  <si>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</si>
  <si>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</si>
  <si>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</si>
  <si>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</si>
  <si>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</si>
  <si>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</si>
  <si>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</si>
  <si>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</si>
  <si>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</si>
  <si>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</si>
  <si>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</si>
  <si>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</si>
  <si>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</si>
  <si>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</si>
  <si>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</si>
  <si>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</si>
  <si>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</si>
  <si>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</si>
  <si>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</si>
  <si>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</si>
  <si>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</si>
  <si>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</si>
  <si>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</si>
  <si>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</si>
  <si>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</si>
  <si>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</si>
  <si>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</si>
  <si>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</si>
  <si>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</si>
  <si>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</si>
  <si>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</si>
  <si>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</si>
  <si>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</si>
  <si>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</si>
  <si>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</si>
  <si>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</si>
  <si>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</si>
  <si>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</si>
  <si>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</si>
  <si>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</si>
  <si>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</si>
  <si>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</si>
  <si>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</si>
  <si>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</si>
  <si>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</si>
  <si>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</si>
  <si>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</si>
  <si>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</si>
  <si>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</si>
  <si>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</si>
  <si>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</si>
  <si>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</si>
  <si>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</si>
  <si>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</si>
  <si>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</si>
  <si>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</si>
  <si>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</si>
  <si>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</si>
  <si>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</si>
  <si>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</si>
  <si>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</si>
  <si>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</si>
  <si>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</si>
  <si>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</si>
  <si>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</si>
  <si>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</si>
  <si>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</si>
  <si>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</si>
  <si>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</si>
  <si>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</si>
  <si>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</si>
  <si>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</si>
  <si>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</si>
  <si>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</si>
  <si>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</si>
  <si>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</si>
  <si>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</si>
  <si>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</si>
  <si>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</si>
  <si>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</si>
  <si>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</si>
  <si>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</si>
  <si>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</si>
  <si>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</si>
  <si>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</si>
  <si>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</si>
  <si>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</si>
  <si>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</si>
  <si>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</si>
  <si>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</si>
  <si>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</si>
  <si>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</si>
  <si>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</si>
  <si>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</si>
  <si>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</si>
  <si>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</si>
  <si>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</si>
  <si>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</si>
  <si>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</si>
  <si>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</si>
  <si>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</si>
  <si>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</si>
  <si>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</si>
  <si>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</si>
  <si>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</si>
  <si>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</si>
  <si>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</si>
  <si>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</si>
  <si>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</si>
  <si>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</si>
  <si>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</si>
  <si>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</si>
  <si>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</si>
  <si>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</si>
  <si>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</si>
  <si>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</si>
  <si>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</si>
  <si>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</si>
  <si>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</si>
  <si>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</si>
  <si>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</si>
  <si>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</si>
  <si>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</si>
  <si>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</si>
  <si>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</si>
  <si>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</si>
  <si>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</si>
  <si>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</si>
  <si>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</si>
  <si>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</si>
  <si>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</si>
  <si>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</si>
  <si>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</si>
  <si>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</si>
  <si>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</si>
  <si>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</si>
  <si>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</si>
  <si>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</si>
  <si>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</si>
  <si>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</si>
  <si>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</si>
  <si>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</si>
  <si>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</si>
  <si>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</si>
  <si>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</si>
  <si>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</si>
  <si>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</si>
  <si>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</si>
  <si>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</si>
  <si>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</si>
  <si>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</si>
  <si>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</si>
  <si>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</si>
  <si>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</si>
  <si>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</si>
  <si>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</si>
  <si>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</si>
  <si>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</si>
  <si>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</si>
  <si>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</si>
  <si>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</si>
  <si>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</si>
  <si>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</si>
  <si>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</si>
  <si>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</si>
  <si>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</si>
  <si>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</si>
  <si>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</si>
  <si>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</si>
  <si>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</si>
  <si>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</si>
  <si>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</si>
  <si>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</si>
  <si>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</si>
  <si>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</si>
  <si>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</si>
  <si>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</si>
  <si>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</si>
  <si>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</si>
  <si>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</si>
  <si>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</si>
  <si>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</si>
  <si>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</si>
  <si>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</si>
  <si>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</si>
  <si>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</si>
  <si>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</si>
  <si>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</si>
  <si>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</si>
  <si>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</si>
  <si>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</si>
  <si>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</si>
  <si>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</si>
  <si>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</si>
  <si>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</si>
  <si>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</si>
  <si>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</si>
  <si>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</si>
  <si>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</si>
  <si>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</si>
  <si>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</si>
  <si>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</si>
  <si>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</si>
  <si>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</si>
  <si>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</si>
  <si>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</si>
  <si>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</si>
  <si>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</si>
  <si>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</si>
  <si>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</si>
  <si>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</si>
  <si>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</si>
  <si>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</si>
  <si>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</si>
  <si>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</si>
  <si>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</si>
  <si>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</si>
  <si>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</si>
  <si>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</si>
  <si>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</si>
  <si>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</si>
  <si>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</si>
  <si>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</si>
  <si>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</si>
  <si>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</si>
  <si>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</si>
  <si>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</si>
  <si>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</si>
  <si>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</si>
  <si>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</si>
  <si>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</si>
  <si>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</si>
  <si>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</si>
  <si>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</si>
  <si>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</si>
  <si>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</si>
  <si>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</si>
  <si>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</si>
  <si>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</si>
  <si>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</si>
  <si>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</si>
  <si>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</si>
  <si>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</si>
  <si>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</si>
  <si>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</si>
  <si>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</si>
  <si>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</si>
  <si>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</si>
  <si>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</si>
  <si>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</si>
  <si>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</si>
  <si>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</si>
  <si>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</si>
  <si>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</si>
  <si>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</si>
  <si>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</si>
  <si>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</si>
  <si>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</si>
  <si>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</si>
  <si>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</si>
  <si>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</si>
  <si>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</si>
  <si>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</si>
  <si>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</si>
  <si>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</si>
  <si>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</si>
  <si>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</si>
  <si>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</si>
  <si>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</si>
  <si>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</si>
  <si>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</si>
  <si>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</si>
  <si>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</si>
  <si>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</si>
  <si>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</si>
  <si>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</si>
  <si>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</si>
  <si>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</si>
  <si>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</si>
  <si>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</si>
  <si>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</si>
  <si>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</si>
  <si>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</si>
  <si>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</si>
  <si>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</si>
  <si>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</si>
  <si>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</si>
  <si>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</si>
  <si>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</si>
  <si>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</si>
  <si>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</si>
  <si>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</si>
  <si>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</si>
  <si>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</si>
  <si>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</si>
  <si>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</si>
  <si>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</si>
  <si>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</si>
  <si>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</si>
  <si>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</si>
  <si>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</si>
  <si>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</si>
  <si>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</si>
  <si>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</si>
  <si>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</si>
  <si>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</si>
  <si>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</si>
  <si>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</si>
  <si>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</si>
  <si>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</si>
  <si>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</si>
  <si>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</si>
  <si>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</si>
  <si>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</si>
  <si>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</si>
  <si>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</si>
  <si>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</si>
  <si>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</si>
  <si>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</si>
  <si>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</si>
  <si>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</si>
  <si>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</si>
  <si>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</si>
  <si>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</si>
  <si>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</si>
  <si>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</si>
  <si>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</si>
  <si>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</si>
  <si>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</si>
  <si>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</si>
  <si>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</si>
  <si>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</si>
  <si>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</si>
  <si>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</si>
  <si>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</si>
  <si>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</si>
  <si>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</si>
  <si>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</si>
  <si>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</si>
  <si>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</si>
  <si>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</si>
  <si>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</si>
  <si>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</si>
  <si>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</si>
  <si>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</si>
  <si>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</si>
  <si>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</si>
  <si>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</si>
  <si>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</si>
  <si>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</si>
  <si>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</si>
  <si>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</si>
  <si>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</si>
  <si>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</si>
  <si>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</si>
  <si>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</si>
  <si>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</si>
  <si>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</si>
  <si>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</si>
  <si>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</si>
  <si>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</si>
  <si>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</si>
  <si>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</si>
  <si>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</si>
  <si>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</si>
  <si>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</si>
  <si>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</si>
  <si>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</si>
  <si>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</si>
  <si>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</si>
  <si>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</si>
  <si>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</si>
  <si>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</si>
  <si>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</si>
  <si>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</si>
  <si>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</si>
  <si>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</si>
  <si>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</si>
  <si>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</si>
  <si>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</si>
  <si>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</si>
  <si>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</si>
  <si>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</si>
  <si>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</si>
  <si>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</si>
  <si>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</si>
  <si>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</si>
  <si>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</si>
  <si>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</si>
  <si>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</si>
  <si>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</si>
  <si>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</si>
  <si>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</si>
  <si>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</si>
  <si>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</si>
  <si>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</si>
  <si>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</si>
  <si>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</si>
  <si>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</si>
  <si>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</si>
  <si>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</si>
  <si>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</si>
  <si>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</si>
  <si>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</si>
  <si>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</si>
  <si>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</si>
  <si>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</si>
  <si>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</si>
  <si>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</si>
  <si>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</si>
  <si>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</si>
  <si>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</si>
  <si>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</si>
  <si>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</si>
  <si>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</si>
  <si>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</si>
  <si>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</si>
  <si>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</si>
  <si>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</si>
  <si>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</si>
  <si>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</si>
  <si>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</si>
  <si>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</si>
  <si>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</si>
  <si>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</si>
  <si>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</si>
  <si>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</si>
  <si>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</si>
  <si>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</si>
  <si>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</si>
  <si>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</si>
  <si>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</si>
  <si>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</si>
  <si>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</si>
  <si>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</si>
  <si>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</si>
  <si>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</si>
  <si>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</si>
  <si>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</si>
  <si>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</si>
  <si>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</si>
  <si>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</si>
  <si>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</si>
  <si>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</si>
  <si>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</si>
  <si>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</si>
  <si>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</si>
  <si>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</si>
  <si>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</si>
  <si>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</si>
  <si>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</si>
  <si>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</si>
  <si>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</si>
  <si>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</si>
  <si>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</si>
  <si>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</si>
  <si>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</si>
  <si>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</si>
  <si>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</si>
  <si>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</si>
  <si>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</si>
  <si>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</si>
  <si>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</si>
  <si>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</si>
  <si>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</si>
  <si>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</si>
  <si>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</si>
  <si>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</si>
  <si>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</si>
  <si>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</si>
  <si>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</si>
  <si>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</si>
  <si>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</si>
  <si>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</si>
  <si>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</si>
  <si>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</si>
  <si>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</si>
  <si>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</si>
  <si>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</si>
  <si>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</si>
  <si>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</si>
  <si>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</si>
  <si>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</si>
  <si>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</si>
  <si>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</si>
  <si>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</si>
  <si>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</si>
  <si>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</si>
  <si>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</si>
  <si>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</si>
  <si>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</si>
  <si>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</si>
  <si>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</si>
  <si>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</si>
  <si>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</si>
  <si>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</si>
  <si>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</si>
  <si>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</si>
  <si>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</si>
  <si>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</si>
  <si>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</si>
  <si>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</si>
  <si>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</si>
  <si>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</si>
  <si>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</si>
  <si>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</si>
  <si>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</si>
  <si>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</si>
  <si>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</si>
  <si>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</si>
  <si>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</si>
  <si>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</si>
  <si>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</si>
  <si>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</si>
  <si>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</si>
  <si>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</si>
  <si>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</si>
  <si>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</si>
  <si>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</si>
  <si>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</si>
  <si>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</si>
  <si>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</si>
  <si>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</si>
  <si>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</si>
  <si>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</si>
  <si>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</si>
  <si>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</si>
  <si>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</si>
  <si>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</si>
  <si>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</si>
  <si>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</si>
  <si>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</si>
  <si>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</si>
  <si>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</si>
  <si>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</si>
  <si>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</si>
  <si>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</si>
  <si>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</si>
  <si>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</si>
  <si>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</si>
  <si>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</si>
  <si>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</si>
  <si>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</si>
  <si>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</si>
  <si>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</si>
  <si>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</si>
  <si>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</si>
  <si>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</si>
  <si>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</si>
  <si>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</si>
  <si>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</si>
  <si>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</si>
  <si>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</si>
  <si>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</si>
  <si>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</si>
  <si>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</si>
  <si>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</si>
  <si>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</si>
  <si>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</si>
  <si>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</si>
  <si>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</si>
  <si>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</si>
  <si>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</si>
  <si>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</si>
  <si>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</si>
  <si>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</si>
  <si>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</si>
  <si>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</si>
  <si>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</si>
  <si>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</si>
  <si>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</si>
  <si>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</si>
  <si>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</si>
  <si>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</si>
  <si>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</si>
  <si>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</si>
  <si>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</si>
  <si>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</si>
  <si>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</si>
  <si>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</si>
  <si>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</si>
  <si>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</si>
  <si>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</si>
  <si>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</si>
  <si>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</si>
  <si>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</si>
  <si>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</si>
  <si>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</si>
  <si>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</si>
  <si>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</si>
  <si>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</si>
  <si>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</si>
  <si>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</si>
  <si>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</si>
  <si>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</si>
  <si>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</si>
  <si>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</si>
  <si>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</si>
  <si>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</si>
  <si>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</si>
  <si>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</si>
  <si>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</si>
  <si>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</si>
  <si>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</si>
  <si>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</si>
  <si>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</si>
  <si>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</si>
  <si>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</si>
  <si>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</si>
  <si>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</si>
  <si>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</si>
  <si>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</si>
  <si>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</si>
  <si>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</si>
  <si>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</si>
  <si>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</si>
  <si>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</si>
  <si>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</si>
  <si>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</si>
  <si>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</si>
  <si>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</si>
  <si>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</si>
  <si>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</si>
  <si>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</si>
  <si>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</si>
  <si>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</si>
  <si>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</si>
  <si>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</si>
  <si>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</si>
  <si>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</si>
  <si>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</si>
  <si>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</si>
  <si>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</si>
  <si>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</si>
  <si>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</si>
  <si>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</si>
  <si>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</si>
  <si>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</si>
  <si>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</si>
  <si>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</si>
  <si>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</si>
  <si>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</si>
  <si>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</si>
  <si>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</si>
  <si>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</si>
  <si>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</si>
  <si>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</si>
  <si>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</si>
  <si>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</si>
  <si>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</si>
  <si>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</si>
  <si>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</si>
  <si>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</si>
  <si>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</si>
  <si>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</si>
  <si>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</si>
  <si>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</si>
  <si>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</si>
  <si>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</si>
  <si>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</si>
  <si>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</si>
  <si>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</si>
  <si>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</si>
  <si>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</si>
  <si>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</si>
  <si>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</si>
  <si>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</si>
  <si>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</si>
  <si>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</si>
  <si>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</si>
  <si>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</si>
  <si>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</si>
  <si>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</si>
  <si>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</si>
  <si>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</si>
  <si>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</si>
  <si>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</si>
  <si>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</si>
  <si>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</si>
  <si>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</si>
  <si>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</si>
  <si>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</si>
  <si>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</si>
  <si>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</si>
  <si>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</si>
  <si>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</si>
  <si>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</si>
  <si>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</si>
  <si>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</si>
  <si>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</si>
  <si>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</si>
  <si>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</si>
  <si>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</si>
  <si>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</si>
  <si>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</si>
  <si>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</si>
  <si>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</si>
  <si>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</si>
  <si>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</si>
  <si>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</si>
  <si>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</si>
  <si>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</si>
  <si>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</si>
  <si>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</si>
  <si>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</si>
  <si>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</si>
  <si>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</si>
  <si>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</si>
  <si>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</si>
  <si>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</si>
  <si>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</si>
  <si>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</si>
  <si>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</si>
  <si>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</si>
  <si>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</si>
  <si>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</si>
  <si>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</si>
  <si>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</si>
  <si>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</si>
  <si>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</si>
  <si>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</si>
  <si>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</si>
  <si>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</si>
  <si>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</si>
  <si>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</si>
  <si>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</si>
  <si>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</si>
  <si>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</si>
  <si>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</si>
  <si>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</si>
  <si>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</si>
  <si>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</si>
  <si>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</si>
  <si>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</si>
  <si>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</si>
  <si>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</si>
  <si>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</si>
  <si>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</si>
  <si>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</si>
  <si>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</si>
  <si>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</si>
  <si>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</si>
  <si>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</si>
  <si>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</si>
  <si>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</si>
  <si>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</si>
  <si>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</si>
  <si>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</si>
  <si>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</si>
  <si>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</si>
  <si>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</si>
  <si>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</si>
  <si>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</si>
  <si>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</si>
  <si>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</si>
  <si>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</si>
  <si>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</si>
  <si>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</si>
  <si>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</si>
  <si>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</si>
  <si>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</si>
  <si>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</si>
  <si>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</si>
  <si>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</si>
  <si>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</si>
  <si>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</si>
  <si>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</si>
  <si>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</si>
  <si>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</si>
  <si>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</si>
  <si>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</si>
  <si>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</si>
  <si>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</si>
  <si>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</si>
  <si>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</si>
  <si>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</si>
  <si>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</si>
  <si>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</si>
  <si>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</si>
  <si>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</si>
  <si>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</si>
  <si>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</si>
  <si>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</si>
  <si>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</si>
  <si>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</si>
  <si>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</si>
  <si>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</si>
  <si>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</si>
  <si>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</si>
  <si>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</si>
  <si>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</si>
  <si>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</si>
  <si>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</si>
  <si>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</si>
  <si>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</si>
  <si>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</si>
  <si>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</si>
  <si>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</si>
  <si>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</si>
  <si>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</si>
  <si>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</si>
  <si>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</si>
  <si>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</si>
  <si>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</si>
  <si>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</si>
  <si>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</si>
  <si>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</si>
  <si>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</si>
  <si>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</si>
  <si>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</si>
  <si>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</si>
  <si>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</si>
  <si>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</si>
  <si>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</si>
  <si>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</si>
  <si>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</si>
  <si>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</si>
  <si>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</si>
  <si>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</si>
  <si>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</si>
  <si>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</si>
  <si>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</si>
  <si>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</si>
  <si>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</si>
  <si>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</si>
  <si>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</si>
  <si>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</si>
  <si>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</si>
  <si>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</si>
  <si>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</si>
  <si>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</si>
  <si>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</si>
  <si>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</si>
  <si>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</si>
  <si>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</si>
  <si>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</si>
  <si>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</si>
  <si>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</si>
  <si>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</si>
  <si>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</si>
  <si>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</si>
  <si>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</si>
  <si>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</si>
  <si>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</si>
  <si>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</si>
  <si>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</si>
  <si>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</si>
  <si>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</si>
  <si>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</si>
  <si>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</si>
  <si>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</si>
  <si>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</si>
  <si>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</si>
  <si>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</si>
  <si>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</si>
  <si>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</si>
  <si>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</si>
  <si>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</si>
  <si>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</si>
  <si>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</si>
  <si>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</si>
  <si>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</si>
  <si>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</si>
  <si>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</si>
  <si>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</si>
  <si>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</si>
  <si>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</si>
  <si>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</si>
  <si>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</si>
  <si>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</si>
  <si>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</si>
  <si>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</si>
  <si>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</si>
  <si>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</si>
  <si>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</si>
  <si>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</si>
  <si>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</si>
  <si>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</si>
  <si>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</si>
  <si>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</si>
  <si>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</si>
  <si>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</si>
  <si>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</si>
  <si>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</si>
  <si>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</si>
  <si>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</si>
  <si>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</si>
  <si>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</si>
  <si>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</si>
  <si>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</si>
  <si>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</si>
  <si>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</si>
  <si>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</si>
  <si>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</si>
  <si>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</si>
  <si>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</si>
  <si>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</si>
  <si>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</si>
  <si>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</si>
  <si>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</si>
  <si>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</si>
  <si>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</si>
  <si>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</si>
  <si>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</si>
  <si>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</si>
  <si>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</si>
  <si>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</si>
  <si>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</si>
  <si>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</si>
  <si>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</si>
  <si>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</si>
  <si>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</si>
  <si>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</si>
  <si>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</si>
  <si>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</si>
  <si>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</si>
  <si>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</si>
  <si>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</si>
  <si>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</si>
  <si>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</si>
  <si>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</si>
  <si>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</si>
  <si>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</si>
  <si>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</si>
  <si>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</si>
  <si>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</si>
  <si>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</si>
  <si>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</si>
  <si>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</si>
  <si>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</si>
  <si>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</si>
  <si>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</si>
  <si>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</si>
  <si>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</si>
  <si>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</si>
  <si>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</si>
  <si>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</si>
  <si>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</si>
  <si>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</si>
  <si>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</si>
  <si>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</si>
  <si>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</si>
  <si>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</si>
  <si>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</si>
  <si>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</si>
  <si>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</si>
  <si>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</si>
  <si>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</si>
  <si>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</si>
  <si>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</si>
  <si>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</si>
  <si>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</si>
  <si>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</si>
  <si>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</si>
  <si>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</si>
  <si>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</si>
  <si>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</si>
  <si>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</si>
  <si>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</si>
  <si>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</si>
  <si>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</si>
  <si>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</si>
  <si>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</si>
  <si>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</si>
  <si>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</si>
  <si>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</si>
  <si>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</si>
  <si>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</si>
  <si>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</si>
  <si>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</si>
  <si>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</si>
  <si>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</si>
  <si>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</si>
  <si>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</si>
  <si>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</si>
  <si>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</si>
  <si>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</si>
  <si>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</si>
  <si>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</si>
  <si>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</si>
  <si>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</si>
  <si>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</si>
  <si>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</si>
  <si>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</si>
  <si>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</si>
  <si>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</si>
  <si>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</si>
  <si>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</si>
  <si>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</si>
  <si>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</si>
  <si>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</si>
  <si>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</si>
  <si>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</si>
  <si>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</si>
  <si>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</si>
  <si>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</si>
  <si>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</si>
  <si>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</si>
  <si>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</si>
  <si>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</si>
  <si>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</si>
  <si>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</si>
  <si>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</si>
  <si>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</si>
  <si>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</si>
  <si>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</si>
  <si>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</si>
  <si>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</si>
  <si>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</si>
  <si>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</si>
  <si>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</si>
  <si>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</si>
  <si>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</si>
  <si>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</si>
  <si>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</si>
  <si>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</si>
  <si>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</si>
  <si>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</si>
  <si>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</si>
  <si>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</si>
  <si>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</si>
  <si>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</si>
  <si>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</si>
  <si>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</si>
  <si>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</si>
  <si>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</si>
  <si>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</si>
  <si>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</si>
  <si>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</si>
  <si>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</si>
  <si>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</si>
  <si>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</si>
  <si>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</si>
  <si>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</si>
  <si>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</si>
  <si>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</si>
  <si>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</si>
  <si>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</si>
  <si>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</si>
  <si>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</si>
  <si>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</si>
  <si>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</si>
  <si>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</si>
  <si>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</si>
  <si>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</si>
  <si>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</si>
  <si>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</si>
  <si>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</si>
  <si>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</si>
  <si>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</si>
  <si>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</si>
  <si>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</si>
  <si>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</si>
  <si>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</si>
  <si>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</si>
  <si>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</si>
  <si>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</si>
  <si>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</si>
  <si>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</si>
  <si>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</si>
  <si>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</si>
  <si>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</si>
  <si>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</si>
  <si>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</si>
  <si>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</si>
  <si>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</si>
  <si>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</si>
  <si>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</si>
  <si>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</si>
  <si>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</si>
  <si>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</si>
  <si>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</si>
  <si>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</si>
  <si>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</si>
  <si>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</si>
  <si>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</si>
  <si>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</si>
  <si>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</si>
  <si>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</si>
  <si>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</si>
  <si>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</si>
  <si>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</si>
  <si>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</si>
  <si>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</si>
  <si>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</si>
  <si>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</si>
  <si>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</si>
  <si>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</si>
  <si>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</si>
  <si>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</si>
  <si>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</si>
  <si>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</si>
  <si>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</si>
  <si>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</si>
  <si>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</si>
  <si>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</si>
  <si>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</si>
  <si>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</si>
  <si>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</si>
  <si>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</si>
  <si>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</si>
  <si>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</si>
  <si>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</si>
  <si>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</si>
  <si>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</si>
  <si>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</si>
  <si>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</si>
  <si>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</si>
  <si>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</si>
  <si>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</si>
  <si>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</si>
  <si>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</si>
  <si>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</si>
  <si>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</si>
  <si>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</si>
  <si>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</si>
  <si>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</si>
  <si>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</si>
  <si>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</si>
  <si>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</si>
  <si>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</si>
  <si>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</si>
  <si>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</si>
  <si>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</si>
  <si>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</si>
  <si>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</si>
  <si>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</si>
  <si>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</si>
  <si>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</si>
  <si>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</si>
  <si>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</si>
  <si>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</si>
  <si>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</si>
  <si>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</si>
  <si>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</si>
  <si>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</si>
  <si>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</si>
  <si>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</si>
  <si>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</si>
  <si>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</si>
  <si>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</si>
  <si>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</si>
  <si>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</si>
  <si>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</si>
  <si>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</si>
  <si>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</si>
  <si>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</si>
  <si>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</si>
  <si>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</si>
  <si>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</si>
  <si>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</si>
  <si>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</si>
  <si>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</si>
  <si>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</si>
  <si>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</si>
  <si>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</si>
  <si>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</si>
  <si>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</si>
  <si>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</si>
  <si>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</si>
  <si>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</si>
  <si>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</si>
  <si>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</si>
  <si>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</si>
  <si>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</si>
  <si>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</si>
  <si>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</si>
  <si>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</si>
  <si>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</si>
  <si>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</si>
  <si>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</si>
  <si>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</si>
  <si>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</si>
  <si>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</si>
  <si>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</si>
  <si>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</si>
  <si>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</si>
  <si>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</si>
  <si>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</si>
  <si>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</si>
  <si>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</si>
  <si>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</si>
  <si>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</si>
  <si>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</si>
  <si>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</si>
  <si>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</si>
  <si>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</si>
  <si>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</si>
  <si>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</si>
  <si>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</si>
  <si>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</si>
  <si>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</si>
  <si>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</si>
  <si>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</si>
  <si>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</si>
  <si>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</si>
  <si>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</si>
  <si>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</si>
  <si>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</si>
  <si>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</si>
  <si>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</si>
  <si>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</si>
  <si>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</si>
  <si>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</si>
  <si>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</si>
  <si>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</si>
  <si>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</si>
  <si>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</si>
  <si>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</si>
  <si>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</si>
  <si>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</si>
  <si>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</si>
  <si>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</si>
  <si>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</si>
  <si>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</si>
  <si>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</si>
  <si>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</si>
  <si>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</si>
  <si>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</si>
  <si>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</si>
  <si>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</si>
  <si>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</si>
  <si>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</si>
  <si>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</si>
  <si>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</si>
  <si>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</si>
  <si>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</si>
  <si>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</si>
  <si>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</si>
  <si>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</si>
  <si>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</si>
  <si>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</si>
  <si>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</si>
  <si>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</si>
  <si>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</si>
  <si>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</si>
  <si>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</si>
  <si>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</si>
  <si>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</si>
  <si>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</si>
  <si>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</si>
  <si>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</si>
  <si>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</si>
  <si>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</si>
  <si>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</si>
  <si>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</si>
  <si>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</si>
  <si>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</si>
  <si>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</si>
  <si>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</si>
  <si>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</si>
  <si>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</si>
  <si>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</si>
  <si>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</si>
  <si>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</si>
  <si>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</si>
  <si>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</si>
  <si>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</si>
  <si>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</si>
  <si>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</si>
  <si>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</si>
  <si>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</si>
  <si>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</si>
  <si>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</si>
  <si>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</si>
  <si>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</si>
  <si>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</si>
  <si>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</si>
  <si>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</si>
  <si>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</si>
  <si>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</si>
  <si>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</si>
  <si>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</si>
  <si>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</si>
  <si>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</si>
  <si>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</si>
  <si>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</si>
  <si>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</si>
  <si>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</si>
  <si>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</si>
  <si>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</si>
  <si>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</si>
  <si>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</si>
  <si>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</si>
  <si>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</si>
  <si>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</si>
  <si>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</si>
  <si>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</si>
  <si>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</si>
  <si>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</si>
  <si>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</si>
  <si>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</si>
  <si>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</si>
  <si>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</si>
  <si>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</si>
  <si>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</si>
  <si>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</si>
  <si>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</si>
  <si>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</si>
  <si>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</si>
  <si>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</si>
  <si>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</si>
  <si>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</si>
  <si>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</si>
  <si>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</si>
  <si>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</si>
  <si>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</si>
  <si>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</si>
  <si>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</si>
  <si>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</si>
  <si>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</si>
  <si>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</si>
  <si>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</si>
  <si>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</si>
  <si>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</si>
  <si>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</si>
  <si>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</si>
  <si>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</si>
  <si>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</si>
  <si>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</si>
  <si>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</si>
  <si>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</si>
  <si>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</si>
  <si>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</si>
  <si>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</si>
  <si>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</si>
  <si>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</si>
  <si>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</si>
  <si>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</si>
  <si>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</si>
  <si>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</si>
  <si>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</si>
  <si>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</si>
  <si>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</si>
  <si>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</si>
  <si>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</si>
  <si>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</si>
  <si>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</si>
  <si>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</si>
  <si>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</si>
  <si>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</si>
  <si>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</si>
  <si>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</si>
  <si>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</si>
  <si>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</si>
  <si>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</si>
  <si>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</si>
  <si>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</si>
  <si>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</si>
  <si>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</si>
  <si>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</si>
  <si>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</si>
  <si>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</si>
  <si>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</si>
  <si>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</si>
  <si>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</si>
  <si>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</si>
  <si>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</si>
  <si>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</si>
  <si>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</si>
  <si>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</si>
  <si>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</si>
  <si>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</si>
  <si>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</si>
  <si>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</si>
  <si>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</si>
  <si>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</si>
  <si>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</si>
  <si>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</si>
  <si>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</si>
  <si>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</si>
  <si>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</si>
  <si>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</si>
  <si>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</si>
  <si>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</si>
  <si>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</si>
  <si>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</si>
  <si>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</si>
  <si>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</si>
  <si>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</si>
  <si>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</si>
  <si>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</si>
  <si>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</si>
  <si>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</si>
  <si>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</si>
  <si>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</si>
  <si>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</si>
  <si>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</si>
  <si>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</si>
  <si>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</si>
  <si>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</si>
  <si>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</si>
  <si>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</si>
  <si>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</si>
  <si>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</si>
  <si>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</si>
  <si>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</si>
  <si>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</si>
  <si>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</si>
  <si>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</si>
  <si>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</si>
  <si>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</si>
  <si>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</si>
  <si>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</si>
  <si>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</si>
  <si>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</si>
  <si>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</si>
  <si>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</si>
  <si>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</si>
  <si>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</si>
  <si>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</si>
  <si>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</si>
  <si>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</si>
  <si>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</si>
  <si>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</si>
  <si>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</si>
  <si>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</si>
  <si>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</si>
  <si>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</si>
  <si>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</si>
  <si>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</si>
  <si>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</si>
  <si>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</si>
  <si>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</si>
  <si>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</si>
  <si>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</si>
  <si>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</si>
  <si>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</si>
  <si>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</si>
  <si>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</si>
  <si>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</si>
  <si>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</si>
  <si>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</si>
  <si>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</si>
  <si>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</si>
  <si>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</si>
  <si>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</si>
  <si>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</si>
  <si>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</si>
  <si>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</si>
  <si>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</si>
  <si>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</si>
  <si>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</si>
  <si>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</si>
  <si>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</si>
  <si>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</si>
  <si>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</si>
  <si>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</si>
  <si>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</si>
  <si>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</si>
  <si>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</si>
  <si>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</si>
  <si>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</si>
  <si>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</si>
  <si>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</si>
  <si>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</si>
  <si>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</si>
  <si>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</si>
  <si>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</si>
  <si>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</si>
  <si>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</si>
  <si>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</si>
  <si>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</si>
  <si>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</si>
  <si>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</si>
  <si>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</si>
  <si>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</si>
  <si>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</si>
  <si>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</si>
  <si>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</si>
  <si>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</si>
  <si>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</si>
  <si>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</si>
  <si>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</si>
  <si>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</si>
  <si>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</si>
  <si>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</si>
  <si>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</si>
  <si>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</si>
  <si>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</si>
  <si>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</si>
  <si>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</si>
  <si>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</si>
  <si>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</si>
  <si>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</si>
  <si>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</si>
  <si>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</si>
  <si>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</si>
  <si>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</si>
  <si>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</si>
  <si>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</si>
  <si>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</si>
  <si>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</si>
  <si>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</si>
  <si>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</si>
  <si>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</si>
  <si>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</si>
  <si>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</si>
  <si>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</si>
  <si>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</si>
  <si>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</si>
  <si>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</si>
  <si>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</si>
  <si>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</si>
  <si>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</si>
  <si>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</si>
  <si>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</si>
  <si>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</si>
  <si>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</si>
  <si>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</si>
  <si>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</si>
  <si>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</si>
  <si>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</si>
  <si>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</si>
  <si>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</si>
  <si>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</si>
  <si>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</si>
  <si>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</si>
  <si>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</si>
  <si>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</si>
  <si>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</si>
  <si>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</si>
  <si>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</si>
  <si>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</si>
  <si>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</si>
  <si>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</si>
  <si>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</si>
  <si>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</si>
  <si>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</si>
  <si>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</si>
  <si>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</si>
  <si>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</si>
  <si>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</si>
  <si>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</si>
  <si>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</si>
  <si>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</si>
  <si>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</si>
  <si>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</si>
  <si>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</si>
  <si>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</si>
  <si>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</si>
  <si>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</si>
  <si>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</si>
  <si>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</si>
  <si>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</si>
  <si>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</si>
  <si>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</si>
  <si>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</si>
  <si>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</si>
  <si>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</si>
  <si>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</si>
  <si>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</si>
  <si>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</si>
  <si>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</si>
  <si>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</si>
  <si>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</si>
  <si>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</si>
  <si>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</si>
  <si>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</si>
  <si>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</si>
  <si>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</si>
  <si>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</si>
  <si>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</si>
  <si>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</si>
  <si>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</si>
  <si>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</si>
  <si>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</si>
  <si>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</si>
  <si>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</si>
  <si>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</si>
  <si>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</si>
  <si>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</si>
  <si>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</si>
  <si>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</si>
  <si>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</si>
  <si>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</si>
  <si>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</si>
  <si>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</si>
  <si>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</si>
  <si>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</si>
  <si>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</si>
  <si>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</si>
  <si>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</si>
  <si>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</si>
  <si>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</si>
  <si>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</si>
  <si>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</si>
  <si>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</si>
  <si>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</si>
  <si>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</si>
  <si>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</si>
  <si>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</si>
  <si>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</si>
  <si>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</si>
  <si>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</si>
  <si>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</si>
  <si>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</si>
  <si>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</si>
  <si>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</si>
  <si>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</si>
  <si>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</si>
  <si>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</si>
  <si>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</si>
  <si>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</si>
  <si>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</si>
  <si>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</si>
  <si>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</si>
  <si>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</si>
  <si>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</si>
  <si>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</si>
  <si>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</si>
  <si>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</si>
  <si>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</si>
  <si>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</si>
  <si>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</si>
  <si>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</si>
  <si>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</si>
  <si>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</si>
  <si>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</si>
  <si>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</si>
  <si>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</si>
  <si>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</si>
  <si>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</si>
  <si>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</si>
  <si>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</si>
  <si>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</si>
  <si>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</si>
  <si>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</si>
  <si>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</si>
  <si>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</si>
  <si>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</si>
  <si>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</si>
  <si>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</si>
  <si>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</si>
  <si>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</si>
  <si>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</si>
  <si>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</si>
  <si>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</si>
  <si>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</si>
  <si>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</si>
  <si>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</si>
  <si>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</si>
  <si>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</si>
  <si>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</si>
  <si>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</si>
  <si>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</si>
  <si>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</si>
  <si>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</si>
  <si>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</si>
  <si>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</si>
  <si>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</si>
  <si>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</si>
  <si>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</si>
  <si>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</si>
  <si>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</si>
  <si>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</si>
  <si>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</si>
  <si>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</si>
  <si>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</si>
  <si>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</si>
  <si>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</si>
  <si>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</si>
  <si>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</si>
  <si>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</si>
  <si>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</si>
  <si>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</si>
  <si>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</si>
  <si>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</si>
  <si>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</si>
  <si>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</si>
  <si>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</si>
  <si>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</si>
  <si>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</si>
  <si>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</si>
  <si>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</si>
  <si>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</si>
  <si>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</si>
  <si>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</si>
  <si>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</si>
  <si>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</si>
  <si>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</si>
  <si>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</si>
  <si>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</si>
  <si>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</si>
  <si>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</si>
  <si>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</si>
  <si>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</si>
  <si>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</si>
  <si>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</si>
  <si>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</si>
  <si>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</si>
  <si>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</si>
  <si>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</si>
  <si>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</si>
  <si>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</si>
  <si>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</si>
  <si>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</si>
  <si>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</si>
  <si>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</si>
  <si>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</si>
  <si>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</si>
  <si>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</si>
  <si>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</si>
  <si>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</si>
  <si>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</si>
  <si>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</si>
  <si>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</si>
  <si>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</si>
  <si>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</si>
  <si>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</si>
  <si>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</si>
  <si>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</si>
  <si>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</si>
  <si>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</si>
  <si>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</si>
  <si>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</si>
  <si>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</si>
  <si>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</si>
  <si>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</si>
  <si>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</si>
  <si>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</si>
  <si>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</si>
  <si>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</si>
  <si>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</si>
  <si>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</si>
  <si>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</si>
  <si>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</si>
  <si>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</si>
  <si>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</si>
  <si>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</si>
  <si>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</si>
  <si>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</si>
  <si>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</si>
  <si>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</si>
  <si>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</si>
  <si>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</si>
  <si>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</si>
  <si>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</si>
  <si>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</si>
  <si>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</si>
  <si>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</si>
  <si>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</si>
  <si>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</si>
  <si>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</si>
  <si>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</si>
  <si>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</si>
  <si>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</si>
  <si>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</si>
  <si>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</si>
  <si>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</si>
  <si>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</si>
  <si>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</si>
  <si>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</si>
  <si>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</si>
  <si>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</si>
  <si>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</si>
  <si>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</si>
  <si>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</si>
  <si>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</si>
  <si>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</si>
  <si>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</si>
  <si>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</si>
  <si>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</si>
  <si>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</si>
  <si>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</si>
  <si>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</si>
  <si>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</si>
  <si>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</si>
  <si>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t>
  </si>
  <si>
    <t>abbreviation</t>
  </si>
  <si>
    <t>full</t>
  </si>
  <si>
    <t>Robusta</t>
  </si>
  <si>
    <t>Excelsa</t>
  </si>
  <si>
    <t>Arbica</t>
  </si>
  <si>
    <t>Liberica</t>
  </si>
  <si>
    <t>Roast Type (full)</t>
  </si>
  <si>
    <t>Medium</t>
  </si>
  <si>
    <t>Light</t>
  </si>
  <si>
    <t>Dark</t>
  </si>
  <si>
    <t>Row Labels</t>
  </si>
  <si>
    <t>Grand Total</t>
  </si>
  <si>
    <t>2021</t>
  </si>
  <si>
    <t>2022</t>
  </si>
  <si>
    <t>Jan</t>
  </si>
  <si>
    <t>Feb</t>
  </si>
  <si>
    <t>Mar</t>
  </si>
  <si>
    <t>Apr</t>
  </si>
  <si>
    <t>May</t>
  </si>
  <si>
    <t>Jun</t>
  </si>
  <si>
    <t>Jul</t>
  </si>
  <si>
    <t>Aug</t>
  </si>
  <si>
    <t>Sep</t>
  </si>
  <si>
    <t>Oct</t>
  </si>
  <si>
    <t>Nov</t>
  </si>
  <si>
    <t>Dec</t>
  </si>
  <si>
    <t>Column Labels</t>
  </si>
  <si>
    <t>Sum of Sales</t>
  </si>
  <si>
    <t>Sales Performance Dashboard</t>
  </si>
  <si>
    <t>Total Profit</t>
  </si>
  <si>
    <t>FALSE</t>
  </si>
  <si>
    <t>City2</t>
  </si>
  <si>
    <t>Sum of Total Profit</t>
  </si>
  <si>
    <t>WHOLE PROFIT</t>
  </si>
  <si>
    <t>WHOLE SALES</t>
  </si>
  <si>
    <t>PROFITABILITY RATIO</t>
  </si>
  <si>
    <t>2020</t>
  </si>
  <si>
    <t>2019</t>
  </si>
  <si>
    <t>Order Count</t>
  </si>
  <si>
    <t>Sales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</si>
</sst>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dd\-mmm\-yyyy"/>
    <numFmt numFmtId="166" formatCode="0.0\ &quot;kg&quot;"/>
    <numFmt numFmtId="167" formatCode="_([$USD]\ * #,##0.00_);_([$USD]\ * \(#,##0.00\);_([$USD]\ * &quot;-&quot;??_);_(@_)"/>
    <numFmt numFmtId="168" formatCode="[$USD]\ #,##0.00"/>
  </numFmts>
  <fonts count="9" x14ac:knownFonts="1">
    <font>
      <sz val="11"/>
      <color theme="1"/>
      <name val="Aptos Narrow"/>
      <family val="2"/>
      <scheme val="minor"/>
    </font>
    <font>
      <sz val="12"/>
      <color theme="1"/>
      <name val="Aptos Narrow"/>
      <family val="2"/>
      <scheme val="minor"/>
    </font>
    <font>
      <sz val="11"/>
      <color indexed="8"/>
      <name val="Calibri"/>
      <family val="2"/>
    </font>
    <font>
      <sz val="11"/>
      <color theme="1"/>
      <name val="Aptos Narrow"/>
      <family val="2"/>
      <scheme val="minor"/>
    </font>
    <font>
      <b/>
      <sz val="12"/>
      <color theme="0"/>
      <name val="Aptos Narrow"/>
      <family val="2"/>
      <scheme val="minor"/>
    </font>
    <font>
      <b/>
      <sz val="11"/>
      <color theme="0"/>
      <name val="Aptos Narrow"/>
      <family val="2"/>
      <scheme val="minor"/>
    </font>
    <font>
      <sz val="26"/>
      <color theme="1"/>
      <name val="Calibri (Body)"/>
    </font>
    <font>
      <sz val="18"/>
      <color theme="0"/>
      <name val="Aptos Narrow"/>
      <family val="2"/>
      <scheme val="minor"/>
    </font>
    <font>
      <sz val="26"/>
      <color theme="0"/>
      <name val="Calibri"/>
      <family val="2"/>
    </font>
  </fonts>
  <fills count="7">
    <fill>
      <patternFill patternType="none"/>
    </fill>
    <fill>
      <patternFill patternType="gray125"/>
    </fill>
    <fill>
      <patternFill patternType="solid">
        <fgColor theme="4"/>
        <bgColor theme="4"/>
      </patternFill>
    </fill>
    <fill>
      <patternFill patternType="solid">
        <fgColor theme="3" tint="0.749992370372631"/>
        <bgColor indexed="64"/>
      </patternFill>
    </fill>
    <fill>
      <patternFill patternType="solid">
        <fgColor theme="3" tint="0.249977111117893"/>
        <bgColor indexed="64"/>
      </patternFill>
    </fill>
    <fill>
      <patternFill patternType="solid">
        <fgColor theme="4" tint="-0.499984740745262"/>
        <bgColor indexed="64"/>
      </patternFill>
    </fill>
    <fill>
      <patternFill patternType="solid">
        <fgColor theme="4" tint="-0.499984740745262"/>
        <bgColor theme="4"/>
      </patternFill>
    </fill>
  </fills>
  <borders count="10">
    <border>
      <left/>
      <right/>
      <top/>
      <bottom/>
      <diagonal/>
    </border>
    <border>
      <left/>
      <right/>
      <top style="medium">
        <color theme="4" tint="-0.249977111117893"/>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32">
    <xf numFmtId="0" fontId="0" fillId="0" borderId="0" xfId="0"/>
    <xf numFmtId="164" fontId="0" fillId="0" borderId="0" xfId="0" applyNumberFormat="1"/>
    <xf numFmtId="0" fontId="2" fillId="0" borderId="0" xfId="0" applyFont="1" applyAlignment="1">
      <alignment vertical="center"/>
    </xf>
    <xf numFmtId="165" fontId="2" fillId="0" borderId="0" xfId="0" applyNumberFormat="1" applyFont="1" applyAlignment="1">
      <alignment vertical="center"/>
    </xf>
    <xf numFmtId="165" fontId="0" fillId="0" borderId="0" xfId="0" applyNumberFormat="1"/>
    <xf numFmtId="167"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5" fillId="2" borderId="1" xfId="0" applyFont="1" applyFill="1" applyBorder="1"/>
    <xf numFmtId="166" fontId="0" fillId="0" borderId="0" xfId="1" applyNumberFormat="1" applyFont="1"/>
    <xf numFmtId="167" fontId="2" fillId="0" borderId="0" xfId="0" applyNumberFormat="1" applyFont="1" applyAlignment="1">
      <alignment vertical="center"/>
    </xf>
    <xf numFmtId="167" fontId="0" fillId="0" borderId="0" xfId="0" applyNumberFormat="1"/>
    <xf numFmtId="0" fontId="6" fillId="0" borderId="0" xfId="0" applyFont="1" applyAlignment="1">
      <alignment vertical="center"/>
    </xf>
    <xf numFmtId="0" fontId="0" fillId="0" borderId="0" xfId="0" applyNumberFormat="1"/>
    <xf numFmtId="0" fontId="6" fillId="3" borderId="0" xfId="0" applyFont="1" applyFill="1" applyBorder="1" applyAlignment="1">
      <alignment vertical="center"/>
    </xf>
    <xf numFmtId="0" fontId="0" fillId="3" borderId="0" xfId="0" applyFill="1" applyBorder="1"/>
    <xf numFmtId="0" fontId="0" fillId="3" borderId="0" xfId="0" applyFill="1"/>
    <xf numFmtId="0" fontId="6" fillId="3" borderId="0" xfId="0" applyFont="1" applyFill="1" applyAlignment="1">
      <alignment vertical="center"/>
    </xf>
    <xf numFmtId="10" fontId="7" fillId="4" borderId="8" xfId="2" applyNumberFormat="1" applyFont="1" applyFill="1" applyBorder="1" applyAlignment="1">
      <alignment horizontal="center" vertical="center"/>
    </xf>
    <xf numFmtId="0" fontId="4" fillId="6" borderId="5" xfId="0" applyFont="1" applyFill="1" applyBorder="1" applyAlignment="1">
      <alignment horizontal="center"/>
    </xf>
    <xf numFmtId="0" fontId="8" fillId="4" borderId="3"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8" xfId="0" applyFont="1" applyFill="1" applyBorder="1" applyAlignment="1">
      <alignment horizontal="center" vertical="center"/>
    </xf>
    <xf numFmtId="0" fontId="0" fillId="0" borderId="0" xfId="0" applyFill="1"/>
    <xf numFmtId="168" fontId="7" fillId="4" borderId="9" xfId="0" applyNumberFormat="1" applyFont="1" applyFill="1" applyBorder="1" applyAlignment="1">
      <alignment horizontal="center" vertical="center"/>
    </xf>
    <xf numFmtId="168" fontId="7" fillId="4" borderId="2" xfId="0" applyNumberFormat="1" applyFont="1" applyFill="1" applyBorder="1" applyAlignment="1">
      <alignment horizontal="center" vertical="center"/>
    </xf>
    <xf numFmtId="0" fontId="1" fillId="5" borderId="2" xfId="0" applyFont="1" applyFill="1" applyBorder="1" applyAlignment="1">
      <alignment horizontal="center"/>
    </xf>
    <xf numFmtId="0" fontId="1" fillId="5" borderId="9" xfId="0" applyFont="1" applyFill="1" applyBorder="1" applyAlignment="1">
      <alignment horizontal="center"/>
    </xf>
  </cellXfs>
  <cellStyles count="3">
    <cellStyle name="Currency" xfId="1" builtinId="4"/>
    <cellStyle name="Normal" xfId="0" builtinId="0"/>
    <cellStyle name="Per cent" xfId="2" builtinId="5"/>
  </cellStyles>
  <dxfs count="87">
    <dxf>
      <alignment horizontal="center"/>
    </dxf>
    <dxf>
      <font>
        <sz val="12"/>
      </font>
    </dxf>
    <dxf>
      <numFmt numFmtId="168" formatCode="[$USD]\ #,##0.00"/>
    </dxf>
    <dxf>
      <font>
        <sz val="18"/>
      </font>
    </dxf>
    <dxf>
      <alignment horizontal="center"/>
    </dxf>
    <dxf>
      <alignment vertical="center"/>
    </dxf>
    <dxf>
      <border>
        <left/>
        <right/>
        <top/>
        <bottom/>
      </border>
    </dxf>
    <dxf>
      <border>
        <left/>
        <right/>
        <top/>
        <bottom/>
      </border>
    </dxf>
    <dxf>
      <border>
        <left/>
        <right/>
        <top/>
        <bottom/>
      </border>
    </dxf>
    <dxf>
      <fill>
        <patternFill>
          <bgColor theme="3" tint="0.249977111117893"/>
        </patternFill>
      </fill>
    </dxf>
    <dxf>
      <fill>
        <patternFill>
          <bgColor theme="3" tint="0.249977111117893"/>
        </patternFill>
      </fill>
    </dxf>
    <dxf>
      <fill>
        <patternFill>
          <bgColor theme="3" tint="0.249977111117893"/>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font>
    </dxf>
    <dxf>
      <border>
        <right style="thin">
          <color indexed="64"/>
        </right>
      </border>
    </dxf>
    <dxf>
      <border>
        <right style="thin">
          <color indexed="64"/>
        </right>
      </border>
    </dxf>
    <dxf>
      <border>
        <right style="thin">
          <color indexed="64"/>
        </right>
      </border>
    </dxf>
    <dxf>
      <border>
        <right style="thin">
          <color indexed="64"/>
        </right>
      </border>
    </dxf>
    <dxf>
      <fill>
        <patternFill>
          <bgColor theme="4" tint="-0.499984740745262"/>
        </patternFill>
      </fill>
    </dxf>
    <dxf>
      <numFmt numFmtId="2" formatCode="0.00"/>
    </dxf>
    <dxf>
      <numFmt numFmtId="164" formatCode="0.0"/>
    </dxf>
    <dxf>
      <alignment horizontal="center"/>
    </dxf>
    <dxf>
      <font>
        <sz val="12"/>
      </font>
    </dxf>
    <dxf>
      <numFmt numFmtId="168" formatCode="[$USD]\ #,##0.00"/>
    </dxf>
    <dxf>
      <font>
        <sz val="18"/>
      </font>
    </dxf>
    <dxf>
      <alignment horizontal="center"/>
    </dxf>
    <dxf>
      <alignment vertical="center"/>
    </dxf>
    <dxf>
      <border>
        <left/>
        <right/>
        <top/>
        <bottom/>
      </border>
    </dxf>
    <dxf>
      <border>
        <left/>
        <right/>
        <top/>
        <bottom/>
      </border>
    </dxf>
    <dxf>
      <border>
        <left/>
        <right/>
        <top/>
        <bottom/>
      </border>
    </dxf>
    <dxf>
      <fill>
        <patternFill>
          <bgColor theme="3" tint="0.249977111117893"/>
        </patternFill>
      </fill>
    </dxf>
    <dxf>
      <fill>
        <patternFill>
          <bgColor theme="3" tint="0.249977111117893"/>
        </patternFill>
      </fill>
    </dxf>
    <dxf>
      <fill>
        <patternFill>
          <bgColor theme="3" tint="0.249977111117893"/>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font>
    </dxf>
    <dxf>
      <border>
        <right style="thin">
          <color indexed="64"/>
        </right>
      </border>
    </dxf>
    <dxf>
      <border>
        <right style="thin">
          <color indexed="64"/>
        </right>
      </border>
    </dxf>
    <dxf>
      <border>
        <right style="thin">
          <color indexed="64"/>
        </right>
      </border>
    </dxf>
    <dxf>
      <border>
        <right style="thin">
          <color indexed="64"/>
        </right>
      </border>
    </dxf>
    <dxf>
      <fill>
        <patternFill>
          <bgColor theme="4" tint="-0.499984740745262"/>
        </patternFill>
      </fill>
    </dxf>
    <dxf>
      <numFmt numFmtId="2" formatCode="0.00"/>
    </dxf>
    <dxf>
      <numFmt numFmtId="164" formatCode="0.0"/>
    </dxf>
    <dxf>
      <fill>
        <patternFill>
          <bgColor theme="4" tint="-0.499984740745262"/>
        </patternFill>
      </fill>
    </dxf>
    <dxf>
      <numFmt numFmtId="2" formatCode="0.00"/>
    </dxf>
    <dxf>
      <numFmt numFmtId="164" formatCode="0.0"/>
    </dxf>
    <dxf>
      <border>
        <right style="thin">
          <color indexed="64"/>
        </right>
      </border>
    </dxf>
    <dxf>
      <border>
        <right style="thin">
          <color indexed="64"/>
        </right>
      </border>
    </dxf>
    <dxf>
      <border>
        <right style="thin">
          <color indexed="64"/>
        </right>
      </border>
    </dxf>
    <dxf>
      <border>
        <right style="thin">
          <color indexed="64"/>
        </right>
      </border>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3" tint="0.249977111117893"/>
        </patternFill>
      </fill>
    </dxf>
    <dxf>
      <fill>
        <patternFill>
          <bgColor theme="3" tint="0.249977111117893"/>
        </patternFill>
      </fill>
    </dxf>
    <dxf>
      <fill>
        <patternFill>
          <bgColor theme="3" tint="0.249977111117893"/>
        </patternFill>
      </fill>
    </dxf>
    <dxf>
      <border>
        <left/>
        <right/>
        <top/>
        <bottom/>
      </border>
    </dxf>
    <dxf>
      <border>
        <left/>
        <right/>
        <top/>
        <bottom/>
      </border>
    </dxf>
    <dxf>
      <border>
        <left/>
        <right/>
        <top/>
        <bottom/>
      </border>
    </dxf>
    <dxf>
      <alignment horizontal="center"/>
    </dxf>
    <dxf>
      <font>
        <sz val="12"/>
      </font>
    </dxf>
    <dxf>
      <numFmt numFmtId="168" formatCode="[$USD]\ #,##0.00"/>
    </dxf>
    <dxf>
      <font>
        <sz val="18"/>
      </font>
    </dxf>
    <dxf>
      <alignment horizontal="center"/>
    </dxf>
    <dxf>
      <alignment vertical="center"/>
    </dxf>
    <dxf>
      <numFmt numFmtId="0" formatCode="General"/>
    </dxf>
    <dxf>
      <numFmt numFmtId="167" formatCode="_([$USD]\ * #,##0.00_);_([$USD]\ * \(#,##0.00\);_([$USD]\ * &quot;-&quot;??_);_(@_)"/>
    </dxf>
    <dxf>
      <numFmt numFmtId="167" formatCode="_([$USD]\ * #,##0.00_);_([$USD]\ * \(#,##0.00\);_([$USD]\ * &quot;-&quot;??_);_(@_)"/>
    </dxf>
    <dxf>
      <font>
        <b val="0"/>
        <i val="0"/>
        <strike val="0"/>
        <condense val="0"/>
        <extend val="0"/>
        <outline val="0"/>
        <shadow val="0"/>
        <u val="none"/>
        <vertAlign val="baseline"/>
        <sz val="11"/>
        <color theme="1"/>
        <name val="Aptos Narrow"/>
        <family val="2"/>
        <scheme val="minor"/>
      </font>
      <numFmt numFmtId="167" formatCode="_([$USD]\ * #,##0.00_);_([$USD]\ * \(#,##0.00\);_([$USD]\ * &quot;-&quot;??_);_(@_)"/>
    </dxf>
    <dxf>
      <font>
        <b val="0"/>
        <i val="0"/>
        <strike val="0"/>
        <condense val="0"/>
        <extend val="0"/>
        <outline val="0"/>
        <shadow val="0"/>
        <u val="none"/>
        <vertAlign val="baseline"/>
        <sz val="11"/>
        <color theme="1"/>
        <name val="Aptos Narrow"/>
        <family val="2"/>
        <scheme val="minor"/>
      </font>
      <numFmt numFmtId="167" formatCode="_([$USD]\ * #,##0.00_);_([$USD]\ * \(#,##0.00\);_([$USD]\ * &quot;-&quot;??_);_(@_)"/>
    </dxf>
    <dxf>
      <font>
        <b val="0"/>
        <i val="0"/>
        <strike val="0"/>
        <condense val="0"/>
        <extend val="0"/>
        <outline val="0"/>
        <shadow val="0"/>
        <u val="none"/>
        <vertAlign val="baseline"/>
        <sz val="11"/>
        <color theme="1"/>
        <name val="Aptos Narrow"/>
        <family val="2"/>
        <scheme val="minor"/>
      </font>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26"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microsoft.com/office/2020/07/relationships/rdRichValueWebImage" Target="richData/rdRichValueWebImage.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5" Type="http://schemas.microsoft.com/office/2017/06/relationships/richStyles" Target="richData/richStyles.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eetMetadata" Target="metadata.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17/06/relationships/rdArray" Target="richData/rdarray.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17/06/relationships/rdRichValueStructure" Target="richData/rdrichvaluestructure.xml"/><Relationship Id="rId28"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17/06/relationships/rdRichValue" Target="richData/rdrichvalue.xml"/><Relationship Id="rId27" Type="http://schemas.microsoft.com/office/2017/06/relationships/rdSupportingPropertyBag" Target="richData/rdsupporting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[coffeeOrdersData.xlsx]pt (sales)!TotalSales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GB" sz="1800">
                <a:latin typeface="Calibri" panose="020F0502020204030204" pitchFamily="34" charset="0"/>
                <a:cs typeface="Calibri" panose="020F0502020204030204" pitchFamily="34" charset="0"/>
              </a:rPr>
              <a:t>Total</a:t>
            </a:r>
            <a:r>
              <a:rPr lang="en-GB" sz="1800" baseline="0">
                <a:latin typeface="Calibri" panose="020F0502020204030204" pitchFamily="34" charset="0"/>
                <a:cs typeface="Calibri" panose="020F0502020204030204" pitchFamily="34" charset="0"/>
              </a:rPr>
              <a:t> Sales Trend</a:t>
            </a:r>
            <a:r>
              <a:rPr lang="zh-CN" altLang="en-US" sz="1800" baseline="0">
                <a:latin typeface="Calibri" panose="020F0502020204030204" pitchFamily="34" charset="0"/>
                <a:cs typeface="Calibri" panose="020F0502020204030204" pitchFamily="34" charset="0"/>
              </a:rPr>
              <a:t> </a:t>
            </a:r>
            <a:r>
              <a:rPr lang="en-US" altLang="zh-CN" sz="1800" baseline="0">
                <a:latin typeface="Calibri" panose="020F0502020204030204" pitchFamily="34" charset="0"/>
                <a:cs typeface="Calibri" panose="020F0502020204030204" pitchFamily="34" charset="0"/>
              </a:rPr>
              <a:t>Over</a:t>
            </a:r>
            <a:r>
              <a:rPr lang="zh-CN" altLang="en-US" sz="1800" baseline="0">
                <a:latin typeface="Calibri" panose="020F0502020204030204" pitchFamily="34" charset="0"/>
                <a:cs typeface="Calibri" panose="020F0502020204030204" pitchFamily="34" charset="0"/>
              </a:rPr>
              <a:t> </a:t>
            </a:r>
            <a:r>
              <a:rPr lang="en-US" altLang="zh-CN" sz="1800" baseline="0">
                <a:latin typeface="Calibri" panose="020F0502020204030204" pitchFamily="34" charset="0"/>
                <a:cs typeface="Calibri" panose="020F0502020204030204" pitchFamily="34" charset="0"/>
              </a:rPr>
              <a:t>Time</a:t>
            </a:r>
            <a:endParaRPr lang="en-GB" sz="1800" baseline="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 (sales)'!$B$3:$B$4</c:f>
              <c:strCache>
                <c:ptCount val="1"/>
                <c:pt idx="0">
                  <c:v>Arbica</c:v>
                </c:pt>
              </c:strCache>
            </c:strRef>
          </c:tx>
          <c:spPr>
            <a:ln w="28575" cap="rnd">
              <a:solidFill>
                <a:schemeClr val="accent1"/>
              </a:solidFill>
              <a:round/>
            </a:ln>
            <a:effectLst/>
          </c:spPr>
          <c:marker>
            <c:symbol val="none"/>
          </c:marker>
          <c:cat>
            <c:multiLvlStrRef>
              <c:f>'pt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 (sales)'!$B$5:$B$53</c:f>
              <c:numCache>
                <c:formatCode>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A7C-7747-9BD2-FD24DC799C2E}"/>
            </c:ext>
          </c:extLst>
        </c:ser>
        <c:ser>
          <c:idx val="1"/>
          <c:order val="1"/>
          <c:tx>
            <c:strRef>
              <c:f>'pt (sales)'!$C$3:$C$4</c:f>
              <c:strCache>
                <c:ptCount val="1"/>
                <c:pt idx="0">
                  <c:v>Excelsa</c:v>
                </c:pt>
              </c:strCache>
            </c:strRef>
          </c:tx>
          <c:spPr>
            <a:ln w="28575" cap="rnd">
              <a:solidFill>
                <a:schemeClr val="accent2"/>
              </a:solidFill>
              <a:round/>
            </a:ln>
            <a:effectLst/>
          </c:spPr>
          <c:marker>
            <c:symbol val="none"/>
          </c:marker>
          <c:cat>
            <c:multiLvlStrRef>
              <c:f>'pt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 (sales)'!$C$5:$C$53</c:f>
              <c:numCache>
                <c:formatCode>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93E3-F246-A3EF-56F10CC26F1C}"/>
            </c:ext>
          </c:extLst>
        </c:ser>
        <c:ser>
          <c:idx val="2"/>
          <c:order val="2"/>
          <c:tx>
            <c:strRef>
              <c:f>'pt (sales)'!$D$3:$D$4</c:f>
              <c:strCache>
                <c:ptCount val="1"/>
                <c:pt idx="0">
                  <c:v>Liberica</c:v>
                </c:pt>
              </c:strCache>
            </c:strRef>
          </c:tx>
          <c:spPr>
            <a:ln w="28575" cap="rnd">
              <a:solidFill>
                <a:schemeClr val="accent3"/>
              </a:solidFill>
              <a:round/>
            </a:ln>
            <a:effectLst/>
          </c:spPr>
          <c:marker>
            <c:symbol val="none"/>
          </c:marker>
          <c:cat>
            <c:multiLvlStrRef>
              <c:f>'pt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 (sales)'!$D$5:$D$53</c:f>
              <c:numCache>
                <c:formatCode>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93E3-F246-A3EF-56F10CC26F1C}"/>
            </c:ext>
          </c:extLst>
        </c:ser>
        <c:ser>
          <c:idx val="3"/>
          <c:order val="3"/>
          <c:tx>
            <c:strRef>
              <c:f>'pt (sales)'!$E$3:$E$4</c:f>
              <c:strCache>
                <c:ptCount val="1"/>
                <c:pt idx="0">
                  <c:v>Robusta</c:v>
                </c:pt>
              </c:strCache>
            </c:strRef>
          </c:tx>
          <c:spPr>
            <a:ln w="28575" cap="rnd">
              <a:solidFill>
                <a:schemeClr val="accent4"/>
              </a:solidFill>
              <a:round/>
            </a:ln>
            <a:effectLst/>
          </c:spPr>
          <c:marker>
            <c:symbol val="none"/>
          </c:marker>
          <c:cat>
            <c:multiLvlStrRef>
              <c:f>'pt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 (sales)'!$E$5:$E$53</c:f>
              <c:numCache>
                <c:formatCode>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93E3-F246-A3EF-56F10CC26F1C}"/>
            </c:ext>
          </c:extLst>
        </c:ser>
        <c:dLbls>
          <c:showLegendKey val="0"/>
          <c:showVal val="0"/>
          <c:showCatName val="0"/>
          <c:showSerName val="0"/>
          <c:showPercent val="0"/>
          <c:showBubbleSize val="0"/>
        </c:dLbls>
        <c:smooth val="0"/>
        <c:axId val="1805110527"/>
        <c:axId val="1757151103"/>
      </c:lineChart>
      <c:catAx>
        <c:axId val="1805110527"/>
        <c:scaling>
          <c:orientation val="minMax"/>
        </c:scaling>
        <c:delete val="1"/>
        <c:axPos val="b"/>
        <c:minorGridlines>
          <c:spPr>
            <a:ln w="9525" cap="flat" cmpd="sng" algn="ctr">
              <a:noFill/>
              <a:round/>
            </a:ln>
            <a:effectLst/>
          </c:spPr>
        </c:minorGridlines>
        <c:numFmt formatCode="General" sourceLinked="1"/>
        <c:majorTickMark val="out"/>
        <c:minorTickMark val="none"/>
        <c:tickLblPos val="nextTo"/>
        <c:crossAx val="1757151103"/>
        <c:crosses val="autoZero"/>
        <c:auto val="1"/>
        <c:lblAlgn val="ctr"/>
        <c:lblOffset val="100"/>
        <c:noMultiLvlLbl val="0"/>
      </c:catAx>
      <c:valAx>
        <c:axId val="17571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8051105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2">
          <a:lumMod val="90000"/>
          <a:lumOff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[coffeeOrdersData.xlsx]pt (country)!PivotTable3</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GB" sz="1600">
                <a:latin typeface="Calibri" panose="020F0502020204030204" pitchFamily="34" charset="0"/>
                <a:cs typeface="Calibri" panose="020F0502020204030204" pitchFamily="34" charset="0"/>
              </a:rPr>
              <a:t>Total</a:t>
            </a:r>
            <a:r>
              <a:rPr lang="zh-CN" altLang="en-US" sz="1600">
                <a:latin typeface="Calibri" panose="020F0502020204030204" pitchFamily="34" charset="0"/>
                <a:cs typeface="Calibri" panose="020F0502020204030204" pitchFamily="34" charset="0"/>
              </a:rPr>
              <a:t> </a:t>
            </a:r>
            <a:r>
              <a:rPr lang="en-GB" sz="1600">
                <a:latin typeface="Calibri" panose="020F0502020204030204" pitchFamily="34" charset="0"/>
                <a:cs typeface="Calibri" panose="020F0502020204030204" pitchFamily="34" charset="0"/>
              </a:rPr>
              <a:t>Sales</a:t>
            </a:r>
            <a:r>
              <a:rPr lang="zh-CN" altLang="en-US" sz="1600">
                <a:latin typeface="Calibri" panose="020F0502020204030204" pitchFamily="34" charset="0"/>
                <a:cs typeface="Calibri" panose="020F0502020204030204" pitchFamily="34" charset="0"/>
              </a:rPr>
              <a:t> </a:t>
            </a:r>
            <a:r>
              <a:rPr lang="en-US" altLang="zh-CN" sz="1600">
                <a:latin typeface="Calibri" panose="020F0502020204030204" pitchFamily="34" charset="0"/>
                <a:cs typeface="Calibri" panose="020F0502020204030204" pitchFamily="34" charset="0"/>
              </a:rPr>
              <a:t>By</a:t>
            </a:r>
            <a:r>
              <a:rPr lang="zh-CN" altLang="en-US" sz="1600">
                <a:latin typeface="Calibri" panose="020F0502020204030204" pitchFamily="34" charset="0"/>
                <a:cs typeface="Calibri" panose="020F0502020204030204" pitchFamily="34" charset="0"/>
              </a:rPr>
              <a:t> </a:t>
            </a:r>
            <a:r>
              <a:rPr lang="en-US" altLang="zh-CN" sz="1600">
                <a:latin typeface="Calibri" panose="020F0502020204030204" pitchFamily="34" charset="0"/>
                <a:cs typeface="Calibri" panose="020F0502020204030204" pitchFamily="34" charset="0"/>
              </a:rPr>
              <a:t>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2354009596042"/>
          <c:y val="0.1976190909373057"/>
          <c:w val="0.84547645990403952"/>
          <c:h val="0.75281761061482821"/>
        </c:manualLayout>
      </c:layout>
      <c:barChart>
        <c:barDir val="bar"/>
        <c:grouping val="stacked"/>
        <c:varyColors val="0"/>
        <c:ser>
          <c:idx val="0"/>
          <c:order val="0"/>
          <c:tx>
            <c:strRef>
              <c:f>'pt (country)'!$B$3:$B$4</c:f>
              <c:strCache>
                <c:ptCount val="1"/>
                <c:pt idx="0">
                  <c:v>Arbica</c:v>
                </c:pt>
              </c:strCache>
            </c:strRef>
          </c:tx>
          <c:spPr>
            <a:solidFill>
              <a:schemeClr val="accent1"/>
            </a:solidFill>
            <a:ln>
              <a:noFill/>
            </a:ln>
            <a:effectLst/>
          </c:spPr>
          <c:invertIfNegative val="0"/>
          <c:cat>
            <c:strRef>
              <c:f>'pt (country)'!$A$5:$A$8</c:f>
              <c:strCache>
                <c:ptCount val="3"/>
                <c:pt idx="0">
                  <c:v>Ireland</c:v>
                </c:pt>
                <c:pt idx="1">
                  <c:v>United Kingdom</c:v>
                </c:pt>
                <c:pt idx="2">
                  <c:v>United States</c:v>
                </c:pt>
              </c:strCache>
            </c:strRef>
          </c:cat>
          <c:val>
            <c:numRef>
              <c:f>'pt (country)'!$B$5:$B$8</c:f>
              <c:numCache>
                <c:formatCode>General</c:formatCode>
                <c:ptCount val="3"/>
                <c:pt idx="0">
                  <c:v>1360.3050000000001</c:v>
                </c:pt>
                <c:pt idx="1">
                  <c:v>267.18</c:v>
                </c:pt>
                <c:pt idx="2">
                  <c:v>10141.009999999997</c:v>
                </c:pt>
              </c:numCache>
            </c:numRef>
          </c:val>
          <c:extLst>
            <c:ext xmlns:c16="http://schemas.microsoft.com/office/drawing/2014/chart" uri="{C3380CC4-5D6E-409C-BE32-E72D297353CC}">
              <c16:uniqueId val="{00000000-FE89-E744-9441-E8B0CF44B3D4}"/>
            </c:ext>
          </c:extLst>
        </c:ser>
        <c:ser>
          <c:idx val="1"/>
          <c:order val="1"/>
          <c:tx>
            <c:strRef>
              <c:f>'pt (country)'!$C$3:$C$4</c:f>
              <c:strCache>
                <c:ptCount val="1"/>
                <c:pt idx="0">
                  <c:v>Excelsa</c:v>
                </c:pt>
              </c:strCache>
            </c:strRef>
          </c:tx>
          <c:spPr>
            <a:solidFill>
              <a:schemeClr val="accent2"/>
            </a:solidFill>
            <a:ln>
              <a:noFill/>
            </a:ln>
            <a:effectLst/>
          </c:spPr>
          <c:invertIfNegative val="0"/>
          <c:cat>
            <c:strRef>
              <c:f>'pt (country)'!$A$5:$A$8</c:f>
              <c:strCache>
                <c:ptCount val="3"/>
                <c:pt idx="0">
                  <c:v>Ireland</c:v>
                </c:pt>
                <c:pt idx="1">
                  <c:v>United Kingdom</c:v>
                </c:pt>
                <c:pt idx="2">
                  <c:v>United States</c:v>
                </c:pt>
              </c:strCache>
            </c:strRef>
          </c:cat>
          <c:val>
            <c:numRef>
              <c:f>'pt (country)'!$C$5:$C$8</c:f>
              <c:numCache>
                <c:formatCode>General</c:formatCode>
                <c:ptCount val="3"/>
                <c:pt idx="0">
                  <c:v>1533.35</c:v>
                </c:pt>
                <c:pt idx="1">
                  <c:v>949.58</c:v>
                </c:pt>
                <c:pt idx="2">
                  <c:v>9823.5099999999966</c:v>
                </c:pt>
              </c:numCache>
            </c:numRef>
          </c:val>
          <c:extLst>
            <c:ext xmlns:c16="http://schemas.microsoft.com/office/drawing/2014/chart" uri="{C3380CC4-5D6E-409C-BE32-E72D297353CC}">
              <c16:uniqueId val="{0000000B-4334-5F4A-AC73-467D2B038EFB}"/>
            </c:ext>
          </c:extLst>
        </c:ser>
        <c:ser>
          <c:idx val="2"/>
          <c:order val="2"/>
          <c:tx>
            <c:strRef>
              <c:f>'pt (country)'!$D$3:$D$4</c:f>
              <c:strCache>
                <c:ptCount val="1"/>
                <c:pt idx="0">
                  <c:v>Liberica</c:v>
                </c:pt>
              </c:strCache>
            </c:strRef>
          </c:tx>
          <c:spPr>
            <a:solidFill>
              <a:schemeClr val="accent3"/>
            </a:solidFill>
            <a:ln>
              <a:noFill/>
            </a:ln>
            <a:effectLst/>
          </c:spPr>
          <c:invertIfNegative val="0"/>
          <c:cat>
            <c:strRef>
              <c:f>'pt (country)'!$A$5:$A$8</c:f>
              <c:strCache>
                <c:ptCount val="3"/>
                <c:pt idx="0">
                  <c:v>Ireland</c:v>
                </c:pt>
                <c:pt idx="1">
                  <c:v>United Kingdom</c:v>
                </c:pt>
                <c:pt idx="2">
                  <c:v>United States</c:v>
                </c:pt>
              </c:strCache>
            </c:strRef>
          </c:cat>
          <c:val>
            <c:numRef>
              <c:f>'pt (country)'!$D$5:$D$8</c:f>
              <c:numCache>
                <c:formatCode>General</c:formatCode>
                <c:ptCount val="3"/>
                <c:pt idx="0">
                  <c:v>2166.5850000000005</c:v>
                </c:pt>
                <c:pt idx="1">
                  <c:v>877.14499999999998</c:v>
                </c:pt>
                <c:pt idx="2">
                  <c:v>9010.3449999999993</c:v>
                </c:pt>
              </c:numCache>
            </c:numRef>
          </c:val>
          <c:extLst>
            <c:ext xmlns:c16="http://schemas.microsoft.com/office/drawing/2014/chart" uri="{C3380CC4-5D6E-409C-BE32-E72D297353CC}">
              <c16:uniqueId val="{0000000C-4334-5F4A-AC73-467D2B038EFB}"/>
            </c:ext>
          </c:extLst>
        </c:ser>
        <c:ser>
          <c:idx val="3"/>
          <c:order val="3"/>
          <c:tx>
            <c:strRef>
              <c:f>'pt (country)'!$E$3:$E$4</c:f>
              <c:strCache>
                <c:ptCount val="1"/>
                <c:pt idx="0">
                  <c:v>Robusta</c:v>
                </c:pt>
              </c:strCache>
            </c:strRef>
          </c:tx>
          <c:spPr>
            <a:solidFill>
              <a:schemeClr val="accent4"/>
            </a:solidFill>
            <a:ln>
              <a:noFill/>
            </a:ln>
            <a:effectLst/>
          </c:spPr>
          <c:invertIfNegative val="0"/>
          <c:cat>
            <c:strRef>
              <c:f>'pt (country)'!$A$5:$A$8</c:f>
              <c:strCache>
                <c:ptCount val="3"/>
                <c:pt idx="0">
                  <c:v>Ireland</c:v>
                </c:pt>
                <c:pt idx="1">
                  <c:v>United Kingdom</c:v>
                </c:pt>
                <c:pt idx="2">
                  <c:v>United States</c:v>
                </c:pt>
              </c:strCache>
            </c:strRef>
          </c:cat>
          <c:val>
            <c:numRef>
              <c:f>'pt (country)'!$E$5:$E$8</c:f>
              <c:numCache>
                <c:formatCode>General</c:formatCode>
                <c:ptCount val="3"/>
                <c:pt idx="0">
                  <c:v>1636.6249999999993</c:v>
                </c:pt>
                <c:pt idx="1">
                  <c:v>704.59999999999991</c:v>
                </c:pt>
                <c:pt idx="2">
                  <c:v>6664.020000000005</c:v>
                </c:pt>
              </c:numCache>
            </c:numRef>
          </c:val>
          <c:extLst>
            <c:ext xmlns:c16="http://schemas.microsoft.com/office/drawing/2014/chart" uri="{C3380CC4-5D6E-409C-BE32-E72D297353CC}">
              <c16:uniqueId val="{0000000D-4334-5F4A-AC73-467D2B038EFB}"/>
            </c:ext>
          </c:extLst>
        </c:ser>
        <c:dLbls>
          <c:dLblPos val="inEnd"/>
          <c:showLegendKey val="0"/>
          <c:showVal val="0"/>
          <c:showCatName val="0"/>
          <c:showSerName val="0"/>
          <c:showPercent val="0"/>
          <c:showBubbleSize val="0"/>
        </c:dLbls>
        <c:gapWidth val="150"/>
        <c:overlap val="100"/>
        <c:axId val="2010465247"/>
        <c:axId val="2010177423"/>
      </c:barChart>
      <c:catAx>
        <c:axId val="201046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10177423"/>
        <c:crosses val="autoZero"/>
        <c:auto val="1"/>
        <c:lblAlgn val="ctr"/>
        <c:lblOffset val="100"/>
        <c:noMultiLvlLbl val="0"/>
      </c:catAx>
      <c:valAx>
        <c:axId val="201017742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1046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2">
          <a:lumMod val="90000"/>
          <a:lumOff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[coffeeOrdersData.xlsx]pt (customers)!PivotTable1</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GB" sz="1600">
                <a:latin typeface="Calibri" panose="020F0502020204030204" pitchFamily="34" charset="0"/>
                <a:cs typeface="Calibri" panose="020F0502020204030204" pitchFamily="34" charset="0"/>
              </a:rPr>
              <a:t>The</a:t>
            </a:r>
            <a:r>
              <a:rPr lang="zh-CN" altLang="en-US" sz="1600">
                <a:latin typeface="Calibri" panose="020F0502020204030204" pitchFamily="34" charset="0"/>
                <a:cs typeface="Calibri" panose="020F0502020204030204" pitchFamily="34" charset="0"/>
              </a:rPr>
              <a:t> </a:t>
            </a:r>
            <a:r>
              <a:rPr lang="en-US" altLang="zh-CN" sz="1600">
                <a:latin typeface="Calibri" panose="020F0502020204030204" pitchFamily="34" charset="0"/>
                <a:cs typeface="Calibri" panose="020F0502020204030204" pitchFamily="34" charset="0"/>
              </a:rPr>
              <a:t>Relationship</a:t>
            </a:r>
            <a:r>
              <a:rPr lang="zh-CN" altLang="en-US" sz="1600">
                <a:latin typeface="Calibri" panose="020F0502020204030204" pitchFamily="34" charset="0"/>
                <a:cs typeface="Calibri" panose="020F0502020204030204" pitchFamily="34" charset="0"/>
              </a:rPr>
              <a:t> </a:t>
            </a:r>
            <a:r>
              <a:rPr lang="en-US" altLang="zh-CN" sz="1600">
                <a:latin typeface="Calibri" panose="020F0502020204030204" pitchFamily="34" charset="0"/>
                <a:cs typeface="Calibri" panose="020F0502020204030204" pitchFamily="34" charset="0"/>
              </a:rPr>
              <a:t>Between</a:t>
            </a:r>
            <a:r>
              <a:rPr lang="en-US" altLang="zh-CN" sz="1600" baseline="0">
                <a:latin typeface="Calibri" panose="020F0502020204030204" pitchFamily="34" charset="0"/>
                <a:cs typeface="Calibri" panose="020F0502020204030204" pitchFamily="34" charset="0"/>
              </a:rPr>
              <a:t> Sales Amount and Order Number </a:t>
            </a:r>
            <a:endParaRPr lang="en-GB" sz="16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'pt (customers)'!$C$3</c:f>
              <c:strCache>
                <c:ptCount val="1"/>
                <c:pt idx="0">
                  <c:v>Sales Number</c:v>
                </c:pt>
              </c:strCache>
            </c:strRef>
          </c:tx>
          <c:spPr>
            <a:ln w="28575" cap="rnd">
              <a:solidFill>
                <a:schemeClr val="accent2"/>
              </a:solidFill>
              <a:round/>
            </a:ln>
            <a:effectLst/>
          </c:spPr>
          <c:marker>
            <c:symbol val="none"/>
          </c:marker>
          <c:cat>
            <c:strRef>
              <c:f>'pt (customers)'!$A$4:$A$917</c:f>
              <c:strCache>
                <c:ptCount val="913"/>
                <c:pt idx="0">
                  <c:v>27930-59250-JT</c:v>
                </c:pt>
                <c:pt idx="1">
                  <c:v>86579-92122-OC</c:v>
                </c:pt>
                <c:pt idx="2">
                  <c:v>16880-78077-FB</c:v>
                </c:pt>
                <c:pt idx="3">
                  <c:v>16982-35708-BZ</c:v>
                </c:pt>
                <c:pt idx="4">
                  <c:v>19485-98072-PS</c:v>
                </c:pt>
                <c:pt idx="5">
                  <c:v>57808-90533-UE</c:v>
                </c:pt>
                <c:pt idx="6">
                  <c:v>01603-43789-TN</c:v>
                </c:pt>
                <c:pt idx="7">
                  <c:v>72282-40594-RX</c:v>
                </c:pt>
                <c:pt idx="8">
                  <c:v>27132-68907-RC</c:v>
                </c:pt>
                <c:pt idx="9">
                  <c:v>83308-82257-UN</c:v>
                </c:pt>
                <c:pt idx="10">
                  <c:v>78224-60622-KH</c:v>
                </c:pt>
                <c:pt idx="11">
                  <c:v>62923-29397-KX</c:v>
                </c:pt>
                <c:pt idx="12">
                  <c:v>53971-49906-PZ</c:v>
                </c:pt>
                <c:pt idx="13">
                  <c:v>04739-85772-QT</c:v>
                </c:pt>
                <c:pt idx="14">
                  <c:v>16123-07017-TY</c:v>
                </c:pt>
                <c:pt idx="15">
                  <c:v>21889-94615-WT</c:v>
                </c:pt>
                <c:pt idx="16">
                  <c:v>74330-29286-RO</c:v>
                </c:pt>
                <c:pt idx="17">
                  <c:v>61809-87758-LJ</c:v>
                </c:pt>
                <c:pt idx="18">
                  <c:v>05325-97750-WP</c:v>
                </c:pt>
                <c:pt idx="19">
                  <c:v>03010-30348-UA</c:v>
                </c:pt>
                <c:pt idx="20">
                  <c:v>32070-55528-UG</c:v>
                </c:pt>
                <c:pt idx="21">
                  <c:v>84641-67384-TD</c:v>
                </c:pt>
                <c:pt idx="22">
                  <c:v>77154-45038-IH</c:v>
                </c:pt>
                <c:pt idx="23">
                  <c:v>54619-08558-ZU</c:v>
                </c:pt>
                <c:pt idx="24">
                  <c:v>00246-15080-LE</c:v>
                </c:pt>
                <c:pt idx="25">
                  <c:v>04921-85445-SL</c:v>
                </c:pt>
                <c:pt idx="26">
                  <c:v>08934-65581-ZI</c:v>
                </c:pt>
                <c:pt idx="27">
                  <c:v>08743-09057-OO</c:v>
                </c:pt>
                <c:pt idx="28">
                  <c:v>49315-21985-BB</c:v>
                </c:pt>
                <c:pt idx="29">
                  <c:v>75006-89922-VW</c:v>
                </c:pt>
                <c:pt idx="30">
                  <c:v>98476-63654-CG</c:v>
                </c:pt>
                <c:pt idx="31">
                  <c:v>44530-75983-OD</c:v>
                </c:pt>
                <c:pt idx="32">
                  <c:v>64481-42546-II</c:v>
                </c:pt>
                <c:pt idx="33">
                  <c:v>00445-42781-KX</c:v>
                </c:pt>
                <c:pt idx="34">
                  <c:v>32743-78448-KT</c:v>
                </c:pt>
                <c:pt idx="35">
                  <c:v>43439-94003-DW</c:v>
                </c:pt>
                <c:pt idx="36">
                  <c:v>66458-91190-YC</c:v>
                </c:pt>
                <c:pt idx="37">
                  <c:v>16358-63919-CE</c:v>
                </c:pt>
                <c:pt idx="38">
                  <c:v>86100-33488-WP</c:v>
                </c:pt>
                <c:pt idx="39">
                  <c:v>90533-82440-EE</c:v>
                </c:pt>
                <c:pt idx="40">
                  <c:v>84033-80762-EQ</c:v>
                </c:pt>
                <c:pt idx="41">
                  <c:v>44708-78241-DF</c:v>
                </c:pt>
                <c:pt idx="42">
                  <c:v>40946-22090-FP</c:v>
                </c:pt>
                <c:pt idx="43">
                  <c:v>12299-30914-NG</c:v>
                </c:pt>
                <c:pt idx="44">
                  <c:v>03917-13632-KC</c:v>
                </c:pt>
                <c:pt idx="45">
                  <c:v>52143-35672-JF</c:v>
                </c:pt>
                <c:pt idx="46">
                  <c:v>90985-89807-RW</c:v>
                </c:pt>
                <c:pt idx="47">
                  <c:v>87858-83734-RK</c:v>
                </c:pt>
                <c:pt idx="48">
                  <c:v>44220-00348-MB</c:v>
                </c:pt>
                <c:pt idx="49">
                  <c:v>47493-68564-YM</c:v>
                </c:pt>
                <c:pt idx="50">
                  <c:v>44601-51441-BH</c:v>
                </c:pt>
                <c:pt idx="51">
                  <c:v>21403-49423-PD</c:v>
                </c:pt>
                <c:pt idx="52">
                  <c:v>03384-62101-IY</c:v>
                </c:pt>
                <c:pt idx="53">
                  <c:v>27702-50024-XC</c:v>
                </c:pt>
                <c:pt idx="54">
                  <c:v>00539-42510-RY</c:v>
                </c:pt>
                <c:pt idx="55">
                  <c:v>76447-50326-IC</c:v>
                </c:pt>
                <c:pt idx="56">
                  <c:v>89714-19856-WX</c:v>
                </c:pt>
                <c:pt idx="57">
                  <c:v>77657-61366-FY</c:v>
                </c:pt>
                <c:pt idx="58">
                  <c:v>53809-98498-SN</c:v>
                </c:pt>
                <c:pt idx="59">
                  <c:v>08946-56610-IH</c:v>
                </c:pt>
                <c:pt idx="60">
                  <c:v>24972-55878-KX</c:v>
                </c:pt>
                <c:pt idx="61">
                  <c:v>84466-22864-CE</c:v>
                </c:pt>
                <c:pt idx="62">
                  <c:v>09818-59895-EH</c:v>
                </c:pt>
                <c:pt idx="63">
                  <c:v>07878-45872-CC</c:v>
                </c:pt>
                <c:pt idx="64">
                  <c:v>69171-65646-UC</c:v>
                </c:pt>
                <c:pt idx="65">
                  <c:v>07756-71018-GU</c:v>
                </c:pt>
                <c:pt idx="66">
                  <c:v>91509-62250-GN</c:v>
                </c:pt>
                <c:pt idx="67">
                  <c:v>58559-08254-UY</c:v>
                </c:pt>
                <c:pt idx="68">
                  <c:v>39011-18412-GR</c:v>
                </c:pt>
                <c:pt idx="69">
                  <c:v>69037-66822-DW</c:v>
                </c:pt>
                <c:pt idx="70">
                  <c:v>69958-32065-SW</c:v>
                </c:pt>
                <c:pt idx="71">
                  <c:v>50384-52703-LA</c:v>
                </c:pt>
                <c:pt idx="72">
                  <c:v>65732-22589-OW</c:v>
                </c:pt>
                <c:pt idx="73">
                  <c:v>73799-04749-BM</c:v>
                </c:pt>
                <c:pt idx="74">
                  <c:v>36769-16558-SX</c:v>
                </c:pt>
                <c:pt idx="75">
                  <c:v>25754-33191-ZI</c:v>
                </c:pt>
                <c:pt idx="76">
                  <c:v>08360-19442-GB</c:v>
                </c:pt>
                <c:pt idx="77">
                  <c:v>90961-35603-RP</c:v>
                </c:pt>
                <c:pt idx="78">
                  <c:v>52151-75971-YY</c:v>
                </c:pt>
                <c:pt idx="79">
                  <c:v>06058-48844-PI</c:v>
                </c:pt>
                <c:pt idx="80">
                  <c:v>29102-40100-TZ</c:v>
                </c:pt>
                <c:pt idx="81">
                  <c:v>73564-98204-EY</c:v>
                </c:pt>
                <c:pt idx="82">
                  <c:v>54722-76431-EX</c:v>
                </c:pt>
                <c:pt idx="83">
                  <c:v>11932-85629-CU</c:v>
                </c:pt>
                <c:pt idx="84">
                  <c:v>94091-86957-HX</c:v>
                </c:pt>
                <c:pt idx="85">
                  <c:v>72028-63343-SU</c:v>
                </c:pt>
                <c:pt idx="86">
                  <c:v>69503-12127-YD</c:v>
                </c:pt>
                <c:pt idx="87">
                  <c:v>37762-09530-MP</c:v>
                </c:pt>
                <c:pt idx="88">
                  <c:v>34317-87258-HQ</c:v>
                </c:pt>
                <c:pt idx="89">
                  <c:v>39457-62611-YK</c:v>
                </c:pt>
                <c:pt idx="90">
                  <c:v>53386-94266-LJ</c:v>
                </c:pt>
                <c:pt idx="91">
                  <c:v>13561-92774-WP</c:v>
                </c:pt>
                <c:pt idx="92">
                  <c:v>15456-29250-RU</c:v>
                </c:pt>
                <c:pt idx="93">
                  <c:v>48553-69225-VX</c:v>
                </c:pt>
                <c:pt idx="94">
                  <c:v>93676-95250-XJ</c:v>
                </c:pt>
                <c:pt idx="95">
                  <c:v>75977-30364-AY</c:v>
                </c:pt>
                <c:pt idx="96">
                  <c:v>58689-55264-VK</c:v>
                </c:pt>
                <c:pt idx="97">
                  <c:v>08523-01791-TI</c:v>
                </c:pt>
                <c:pt idx="98">
                  <c:v>25473-43727-BY</c:v>
                </c:pt>
                <c:pt idx="99">
                  <c:v>13082-41034-PD</c:v>
                </c:pt>
                <c:pt idx="100">
                  <c:v>01474-63436-TP</c:v>
                </c:pt>
                <c:pt idx="101">
                  <c:v>23039-93032-FN</c:v>
                </c:pt>
                <c:pt idx="102">
                  <c:v>34419-18068-AG</c:v>
                </c:pt>
                <c:pt idx="103">
                  <c:v>67423-10113-LM</c:v>
                </c:pt>
                <c:pt idx="104">
                  <c:v>16545-76328-JY</c:v>
                </c:pt>
                <c:pt idx="105">
                  <c:v>84045-66771-SL</c:v>
                </c:pt>
                <c:pt idx="106">
                  <c:v>51427-89175-QJ</c:v>
                </c:pt>
                <c:pt idx="107">
                  <c:v>70089-27418-UJ</c:v>
                </c:pt>
                <c:pt idx="108">
                  <c:v>38978-59582-JP</c:v>
                </c:pt>
                <c:pt idx="109">
                  <c:v>11263-86515-VU</c:v>
                </c:pt>
                <c:pt idx="110">
                  <c:v>27723-45097-MH</c:v>
                </c:pt>
                <c:pt idx="111">
                  <c:v>15064-65241-HB</c:v>
                </c:pt>
                <c:pt idx="112">
                  <c:v>70567-65133-CN</c:v>
                </c:pt>
                <c:pt idx="113">
                  <c:v>76534-45229-SG</c:v>
                </c:pt>
                <c:pt idx="114">
                  <c:v>64897-79178-MH</c:v>
                </c:pt>
                <c:pt idx="115">
                  <c:v>58916-61837-QH</c:v>
                </c:pt>
                <c:pt idx="116">
                  <c:v>30381-64762-NG</c:v>
                </c:pt>
                <c:pt idx="117">
                  <c:v>29851-36402-UX</c:v>
                </c:pt>
                <c:pt idx="118">
                  <c:v>53414-73391-CR</c:v>
                </c:pt>
                <c:pt idx="119">
                  <c:v>26333-67911-OL</c:v>
                </c:pt>
                <c:pt idx="120">
                  <c:v>68239-74809-TF</c:v>
                </c:pt>
                <c:pt idx="121">
                  <c:v>40180-22940-QB</c:v>
                </c:pt>
                <c:pt idx="122">
                  <c:v>31582-23562-FM</c:v>
                </c:pt>
                <c:pt idx="123">
                  <c:v>81744-27332-RR</c:v>
                </c:pt>
                <c:pt idx="124">
                  <c:v>57976-33535-WK</c:v>
                </c:pt>
                <c:pt idx="125">
                  <c:v>46431-09298-OU</c:v>
                </c:pt>
                <c:pt idx="126">
                  <c:v>24689-69376-XX</c:v>
                </c:pt>
                <c:pt idx="127">
                  <c:v>33000-22405-LO</c:v>
                </c:pt>
                <c:pt idx="128">
                  <c:v>57145-31023-FK</c:v>
                </c:pt>
                <c:pt idx="129">
                  <c:v>02536-18494-AQ</c:v>
                </c:pt>
                <c:pt idx="130">
                  <c:v>22721-63196-UJ</c:v>
                </c:pt>
                <c:pt idx="131">
                  <c:v>60973-72562-DQ</c:v>
                </c:pt>
                <c:pt idx="132">
                  <c:v>78786-77449-RQ</c:v>
                </c:pt>
                <c:pt idx="133">
                  <c:v>89490-75361-AF</c:v>
                </c:pt>
                <c:pt idx="134">
                  <c:v>43074-00987-PB</c:v>
                </c:pt>
                <c:pt idx="135">
                  <c:v>37651-47492-NC</c:v>
                </c:pt>
                <c:pt idx="136">
                  <c:v>15770-27099-GX</c:v>
                </c:pt>
                <c:pt idx="137">
                  <c:v>62494-09113-RP</c:v>
                </c:pt>
                <c:pt idx="138">
                  <c:v>84057-45461-AH</c:v>
                </c:pt>
                <c:pt idx="139">
                  <c:v>48873-84433-PN</c:v>
                </c:pt>
                <c:pt idx="140">
                  <c:v>57360-46846-NS</c:v>
                </c:pt>
                <c:pt idx="141">
                  <c:v>05501-86351-NX</c:v>
                </c:pt>
                <c:pt idx="142">
                  <c:v>13404-39127-WQ</c:v>
                </c:pt>
                <c:pt idx="143">
                  <c:v>32058-76765-ZL</c:v>
                </c:pt>
                <c:pt idx="144">
                  <c:v>14888-85625-TM</c:v>
                </c:pt>
                <c:pt idx="145">
                  <c:v>69411-48470-ID</c:v>
                </c:pt>
                <c:pt idx="146">
                  <c:v>56450-21890-HK</c:v>
                </c:pt>
                <c:pt idx="147">
                  <c:v>37078-56703-AF</c:v>
                </c:pt>
                <c:pt idx="148">
                  <c:v>59572-41990-XY</c:v>
                </c:pt>
                <c:pt idx="149">
                  <c:v>48675-07824-HJ</c:v>
                </c:pt>
                <c:pt idx="150">
                  <c:v>34015-31593-JC</c:v>
                </c:pt>
                <c:pt idx="151">
                  <c:v>69207-93422-CQ</c:v>
                </c:pt>
                <c:pt idx="152">
                  <c:v>76209-39601-ZR</c:v>
                </c:pt>
                <c:pt idx="153">
                  <c:v>57837-15577-YK</c:v>
                </c:pt>
                <c:pt idx="154">
                  <c:v>14121-20527-OJ</c:v>
                </c:pt>
                <c:pt idx="155">
                  <c:v>98918-34330-GY</c:v>
                </c:pt>
                <c:pt idx="156">
                  <c:v>67052-76184-CB</c:v>
                </c:pt>
                <c:pt idx="157">
                  <c:v>40214-03678-GU</c:v>
                </c:pt>
                <c:pt idx="158">
                  <c:v>13181-04387-LI</c:v>
                </c:pt>
                <c:pt idx="159">
                  <c:v>01811-60350-CU</c:v>
                </c:pt>
                <c:pt idx="160">
                  <c:v>23806-46781-OU</c:v>
                </c:pt>
                <c:pt idx="161">
                  <c:v>88992-49081-AT</c:v>
                </c:pt>
                <c:pt idx="162">
                  <c:v>91513-75657-PH</c:v>
                </c:pt>
                <c:pt idx="163">
                  <c:v>34570-99384-AF</c:v>
                </c:pt>
                <c:pt idx="164">
                  <c:v>58118-22461-GC</c:v>
                </c:pt>
                <c:pt idx="165">
                  <c:v>67010-92988-CT</c:v>
                </c:pt>
                <c:pt idx="166">
                  <c:v>57611-05522-ST</c:v>
                </c:pt>
                <c:pt idx="167">
                  <c:v>14204-14186-LA</c:v>
                </c:pt>
                <c:pt idx="168">
                  <c:v>23941-30203-MO</c:v>
                </c:pt>
                <c:pt idx="169">
                  <c:v>29808-89098-XD</c:v>
                </c:pt>
                <c:pt idx="170">
                  <c:v>82990-92703-IX</c:v>
                </c:pt>
                <c:pt idx="171">
                  <c:v>77746-08153-PM</c:v>
                </c:pt>
                <c:pt idx="172">
                  <c:v>50238-24377-ZS</c:v>
                </c:pt>
                <c:pt idx="173">
                  <c:v>46963-10322-ZA</c:v>
                </c:pt>
                <c:pt idx="174">
                  <c:v>87519-68847-ZG</c:v>
                </c:pt>
                <c:pt idx="175">
                  <c:v>98636-90072-YE</c:v>
                </c:pt>
                <c:pt idx="176">
                  <c:v>77869-81373-AY</c:v>
                </c:pt>
                <c:pt idx="177">
                  <c:v>87602-55754-VN</c:v>
                </c:pt>
                <c:pt idx="178">
                  <c:v>62173-15287-CU</c:v>
                </c:pt>
                <c:pt idx="179">
                  <c:v>54904-18397-UD</c:v>
                </c:pt>
                <c:pt idx="180">
                  <c:v>33269-10023-CO</c:v>
                </c:pt>
                <c:pt idx="181">
                  <c:v>10225-91535-AI</c:v>
                </c:pt>
                <c:pt idx="182">
                  <c:v>13324-78688-MI</c:v>
                </c:pt>
                <c:pt idx="183">
                  <c:v>07972-83748-JI</c:v>
                </c:pt>
                <c:pt idx="184">
                  <c:v>76005-95461-CI</c:v>
                </c:pt>
                <c:pt idx="185">
                  <c:v>94447-35885-HK</c:v>
                </c:pt>
                <c:pt idx="186">
                  <c:v>77175-09826-SF</c:v>
                </c:pt>
                <c:pt idx="187">
                  <c:v>59971-35626-YJ</c:v>
                </c:pt>
                <c:pt idx="188">
                  <c:v>34927-68586-ZV</c:v>
                </c:pt>
                <c:pt idx="189">
                  <c:v>47386-50743-FG</c:v>
                </c:pt>
                <c:pt idx="190">
                  <c:v>47939-53158-LS</c:v>
                </c:pt>
                <c:pt idx="191">
                  <c:v>08439-55669-AI</c:v>
                </c:pt>
                <c:pt idx="192">
                  <c:v>64815-54078-HH</c:v>
                </c:pt>
                <c:pt idx="193">
                  <c:v>52374-27313-IV</c:v>
                </c:pt>
                <c:pt idx="194">
                  <c:v>17005-82030-EA</c:v>
                </c:pt>
                <c:pt idx="195">
                  <c:v>04152-34436-IE</c:v>
                </c:pt>
                <c:pt idx="196">
                  <c:v>15958-25089-OS</c:v>
                </c:pt>
                <c:pt idx="197">
                  <c:v>20236-64364-QL</c:v>
                </c:pt>
                <c:pt idx="198">
                  <c:v>10637-45522-ID</c:v>
                </c:pt>
                <c:pt idx="199">
                  <c:v>76293-30918-DQ</c:v>
                </c:pt>
                <c:pt idx="200">
                  <c:v>48418-60841-CC</c:v>
                </c:pt>
                <c:pt idx="201">
                  <c:v>29060-75856-UI</c:v>
                </c:pt>
                <c:pt idx="202">
                  <c:v>32481-61533-ZJ</c:v>
                </c:pt>
                <c:pt idx="203">
                  <c:v>22107-86640-SB</c:v>
                </c:pt>
                <c:pt idx="204">
                  <c:v>90123-01967-KS</c:v>
                </c:pt>
                <c:pt idx="205">
                  <c:v>01035-70465-UO</c:v>
                </c:pt>
                <c:pt idx="206">
                  <c:v>12729-50170-JE</c:v>
                </c:pt>
                <c:pt idx="207">
                  <c:v>40172-12000-AU</c:v>
                </c:pt>
                <c:pt idx="208">
                  <c:v>84340-73931-VV</c:v>
                </c:pt>
                <c:pt idx="209">
                  <c:v>02009-87294-SY</c:v>
                </c:pt>
                <c:pt idx="210">
                  <c:v>16046-34805-ZF</c:v>
                </c:pt>
                <c:pt idx="211">
                  <c:v>97741-98924-KT</c:v>
                </c:pt>
                <c:pt idx="212">
                  <c:v>98536-88616-FF</c:v>
                </c:pt>
                <c:pt idx="213">
                  <c:v>23779-10274-KN</c:v>
                </c:pt>
                <c:pt idx="214">
                  <c:v>12190-25421-WM</c:v>
                </c:pt>
                <c:pt idx="215">
                  <c:v>01338-83217-GV</c:v>
                </c:pt>
                <c:pt idx="216">
                  <c:v>94573-61802-PH</c:v>
                </c:pt>
                <c:pt idx="217">
                  <c:v>39919-06540-ZI</c:v>
                </c:pt>
                <c:pt idx="218">
                  <c:v>19524-21432-XP</c:v>
                </c:pt>
                <c:pt idx="219">
                  <c:v>87726-16941-QW</c:v>
                </c:pt>
                <c:pt idx="220">
                  <c:v>46242-54946-ZW</c:v>
                </c:pt>
                <c:pt idx="221">
                  <c:v>46818-20198-GB</c:v>
                </c:pt>
                <c:pt idx="222">
                  <c:v>32038-81174-JF</c:v>
                </c:pt>
                <c:pt idx="223">
                  <c:v>99899-54612-NX</c:v>
                </c:pt>
                <c:pt idx="224">
                  <c:v>68044-89277-ML</c:v>
                </c:pt>
                <c:pt idx="225">
                  <c:v>25331-13794-SB</c:v>
                </c:pt>
                <c:pt idx="226">
                  <c:v>52798-46508-HP</c:v>
                </c:pt>
                <c:pt idx="227">
                  <c:v>44865-58249-RY</c:v>
                </c:pt>
                <c:pt idx="228">
                  <c:v>64845-00270-NO</c:v>
                </c:pt>
                <c:pt idx="229">
                  <c:v>31715-98714-OO</c:v>
                </c:pt>
                <c:pt idx="230">
                  <c:v>83947-45528-ET</c:v>
                </c:pt>
                <c:pt idx="231">
                  <c:v>71034-49694-CS</c:v>
                </c:pt>
                <c:pt idx="232">
                  <c:v>80467-17137-TO</c:v>
                </c:pt>
                <c:pt idx="233">
                  <c:v>85589-17020-CX</c:v>
                </c:pt>
                <c:pt idx="234">
                  <c:v>86447-02699-UT</c:v>
                </c:pt>
                <c:pt idx="235">
                  <c:v>35099-13971-JI</c:v>
                </c:pt>
                <c:pt idx="236">
                  <c:v>51738-61457-RS</c:v>
                </c:pt>
                <c:pt idx="237">
                  <c:v>10728-17633-ST</c:v>
                </c:pt>
                <c:pt idx="238">
                  <c:v>28279-78469-YW</c:v>
                </c:pt>
                <c:pt idx="239">
                  <c:v>15380-76513-PS</c:v>
                </c:pt>
                <c:pt idx="240">
                  <c:v>17670-51384-MA</c:v>
                </c:pt>
                <c:pt idx="241">
                  <c:v>91465-84526-IJ</c:v>
                </c:pt>
                <c:pt idx="242">
                  <c:v>83737-56117-JE</c:v>
                </c:pt>
                <c:pt idx="243">
                  <c:v>76930-61689-CH</c:v>
                </c:pt>
                <c:pt idx="244">
                  <c:v>77877-11993-QH</c:v>
                </c:pt>
                <c:pt idx="245">
                  <c:v>97005-25609-CQ</c:v>
                </c:pt>
                <c:pt idx="246">
                  <c:v>74940-09646-MU</c:v>
                </c:pt>
                <c:pt idx="247">
                  <c:v>92048-47813-QB</c:v>
                </c:pt>
                <c:pt idx="248">
                  <c:v>53120-45532-KL</c:v>
                </c:pt>
                <c:pt idx="249">
                  <c:v>32622-54551-UC</c:v>
                </c:pt>
                <c:pt idx="250">
                  <c:v>72778-50968-UQ</c:v>
                </c:pt>
                <c:pt idx="251">
                  <c:v>49860-68865-AB</c:v>
                </c:pt>
                <c:pt idx="252">
                  <c:v>23187-65750-HZ</c:v>
                </c:pt>
                <c:pt idx="253">
                  <c:v>22725-79522-GP</c:v>
                </c:pt>
                <c:pt idx="254">
                  <c:v>27878-42224-QF</c:v>
                </c:pt>
                <c:pt idx="255">
                  <c:v>14103-58987-ZU</c:v>
                </c:pt>
                <c:pt idx="256">
                  <c:v>56991-05510-PR</c:v>
                </c:pt>
                <c:pt idx="257">
                  <c:v>51901-35210-UI</c:v>
                </c:pt>
                <c:pt idx="258">
                  <c:v>06488-46303-IZ</c:v>
                </c:pt>
                <c:pt idx="259">
                  <c:v>80444-58185-FX</c:v>
                </c:pt>
                <c:pt idx="260">
                  <c:v>96112-42558-EA</c:v>
                </c:pt>
                <c:pt idx="261">
                  <c:v>44932-34838-RM</c:v>
                </c:pt>
                <c:pt idx="262">
                  <c:v>48389-71976-JB</c:v>
                </c:pt>
                <c:pt idx="263">
                  <c:v>25729-68859-UA</c:v>
                </c:pt>
                <c:pt idx="264">
                  <c:v>99562-88650-YF</c:v>
                </c:pt>
                <c:pt idx="265">
                  <c:v>36572-91896-PP</c:v>
                </c:pt>
                <c:pt idx="266">
                  <c:v>02002-98725-CH</c:v>
                </c:pt>
                <c:pt idx="267">
                  <c:v>91190-84826-IQ</c:v>
                </c:pt>
                <c:pt idx="268">
                  <c:v>93046-67561-AY</c:v>
                </c:pt>
                <c:pt idx="269">
                  <c:v>66708-26678-QK</c:v>
                </c:pt>
                <c:pt idx="270">
                  <c:v>44981-99666-XB</c:v>
                </c:pt>
                <c:pt idx="271">
                  <c:v>08613-17327-XT</c:v>
                </c:pt>
                <c:pt idx="272">
                  <c:v>98573-41811-EQ</c:v>
                </c:pt>
                <c:pt idx="273">
                  <c:v>47355-97488-XS</c:v>
                </c:pt>
                <c:pt idx="274">
                  <c:v>18551-80943-YQ</c:v>
                </c:pt>
                <c:pt idx="275">
                  <c:v>17775-77072-PP</c:v>
                </c:pt>
                <c:pt idx="276">
                  <c:v>90816-65619-LM</c:v>
                </c:pt>
                <c:pt idx="277">
                  <c:v>83490-88357-LJ</c:v>
                </c:pt>
                <c:pt idx="278">
                  <c:v>53667-91553-LT</c:v>
                </c:pt>
                <c:pt idx="279">
                  <c:v>73346-85564-JB</c:v>
                </c:pt>
                <c:pt idx="280">
                  <c:v>82872-34456-LJ</c:v>
                </c:pt>
                <c:pt idx="281">
                  <c:v>28476-04082-GR</c:v>
                </c:pt>
                <c:pt idx="282">
                  <c:v>06812-11924-IK</c:v>
                </c:pt>
                <c:pt idx="283">
                  <c:v>68346-14810-UA</c:v>
                </c:pt>
                <c:pt idx="284">
                  <c:v>84260-39432-ML</c:v>
                </c:pt>
                <c:pt idx="285">
                  <c:v>56891-86662-UY</c:v>
                </c:pt>
                <c:pt idx="286">
                  <c:v>21907-75962-VB</c:v>
                </c:pt>
                <c:pt idx="287">
                  <c:v>09667-09231-YM</c:v>
                </c:pt>
                <c:pt idx="288">
                  <c:v>18275-73980-KL</c:v>
                </c:pt>
                <c:pt idx="289">
                  <c:v>96762-10814-DA</c:v>
                </c:pt>
                <c:pt idx="290">
                  <c:v>38387-64959-WW</c:v>
                </c:pt>
                <c:pt idx="291">
                  <c:v>66776-88682-RG</c:v>
                </c:pt>
                <c:pt idx="292">
                  <c:v>39181-35745-WH</c:v>
                </c:pt>
                <c:pt idx="293">
                  <c:v>35256-12529-FT</c:v>
                </c:pt>
                <c:pt idx="294">
                  <c:v>23243-92649-RY</c:v>
                </c:pt>
                <c:pt idx="295">
                  <c:v>95351-96177-QV</c:v>
                </c:pt>
                <c:pt idx="296">
                  <c:v>84269-49816-ML</c:v>
                </c:pt>
                <c:pt idx="297">
                  <c:v>73699-93557-FZ</c:v>
                </c:pt>
                <c:pt idx="298">
                  <c:v>87688-42420-TO</c:v>
                </c:pt>
                <c:pt idx="299">
                  <c:v>54004-04664-AA</c:v>
                </c:pt>
                <c:pt idx="300">
                  <c:v>52098-80103-FD</c:v>
                </c:pt>
                <c:pt idx="301">
                  <c:v>12715-05198-QU</c:v>
                </c:pt>
                <c:pt idx="302">
                  <c:v>77421-46059-RY</c:v>
                </c:pt>
                <c:pt idx="303">
                  <c:v>66976-43829-YG</c:v>
                </c:pt>
                <c:pt idx="304">
                  <c:v>34136-36674-OM</c:v>
                </c:pt>
                <c:pt idx="305">
                  <c:v>34546-70516-LR</c:v>
                </c:pt>
                <c:pt idx="306">
                  <c:v>91074-60023-IP</c:v>
                </c:pt>
                <c:pt idx="307">
                  <c:v>71749-05400-CN</c:v>
                </c:pt>
                <c:pt idx="308">
                  <c:v>67204-04870-LG</c:v>
                </c:pt>
                <c:pt idx="309">
                  <c:v>54810-81899-HL</c:v>
                </c:pt>
                <c:pt idx="310">
                  <c:v>01282-28364-RZ</c:v>
                </c:pt>
                <c:pt idx="311">
                  <c:v>18684-73088-YL</c:v>
                </c:pt>
                <c:pt idx="312">
                  <c:v>86686-37462-CK</c:v>
                </c:pt>
                <c:pt idx="313">
                  <c:v>98661-69719-VI</c:v>
                </c:pt>
                <c:pt idx="314">
                  <c:v>49480-85909-DG</c:v>
                </c:pt>
                <c:pt idx="315">
                  <c:v>53864-36201-FG</c:v>
                </c:pt>
                <c:pt idx="316">
                  <c:v>51940-02669-OR</c:v>
                </c:pt>
                <c:pt idx="317">
                  <c:v>09960-34242-LZ</c:v>
                </c:pt>
                <c:pt idx="318">
                  <c:v>23446-47798-ID</c:v>
                </c:pt>
                <c:pt idx="319">
                  <c:v>29588-35679-RG</c:v>
                </c:pt>
                <c:pt idx="320">
                  <c:v>84493-71314-WX</c:v>
                </c:pt>
                <c:pt idx="321">
                  <c:v>01841-48191-NL</c:v>
                </c:pt>
                <c:pt idx="322">
                  <c:v>54798-14109-HC</c:v>
                </c:pt>
                <c:pt idx="323">
                  <c:v>92793-68332-NR</c:v>
                </c:pt>
                <c:pt idx="324">
                  <c:v>68605-21835-UF</c:v>
                </c:pt>
                <c:pt idx="325">
                  <c:v>59771-90302-OF</c:v>
                </c:pt>
                <c:pt idx="326">
                  <c:v>60004-62976-NI</c:v>
                </c:pt>
                <c:pt idx="327">
                  <c:v>61323-91967-GG</c:v>
                </c:pt>
                <c:pt idx="328">
                  <c:v>95424-67020-AP</c:v>
                </c:pt>
                <c:pt idx="329">
                  <c:v>93417-12322-YB</c:v>
                </c:pt>
                <c:pt idx="330">
                  <c:v>89711-56688-GG</c:v>
                </c:pt>
                <c:pt idx="331">
                  <c:v>49667-96708-JL</c:v>
                </c:pt>
                <c:pt idx="332">
                  <c:v>52316-30571-GD</c:v>
                </c:pt>
                <c:pt idx="333">
                  <c:v>51497-50894-WU</c:v>
                </c:pt>
                <c:pt idx="334">
                  <c:v>12743-00952-KO</c:v>
                </c:pt>
                <c:pt idx="335">
                  <c:v>94526-79230-GZ</c:v>
                </c:pt>
                <c:pt idx="336">
                  <c:v>67953-79896-AC</c:v>
                </c:pt>
                <c:pt idx="337">
                  <c:v>62741-01322-HU</c:v>
                </c:pt>
                <c:pt idx="338">
                  <c:v>28327-84469-ND</c:v>
                </c:pt>
                <c:pt idx="339">
                  <c:v>97655-45555-LI</c:v>
                </c:pt>
                <c:pt idx="340">
                  <c:v>47725-34771-FJ</c:v>
                </c:pt>
                <c:pt idx="341">
                  <c:v>06279-72603-JE</c:v>
                </c:pt>
                <c:pt idx="342">
                  <c:v>86779-84838-EJ</c:v>
                </c:pt>
                <c:pt idx="343">
                  <c:v>91654-79216-IC</c:v>
                </c:pt>
                <c:pt idx="344">
                  <c:v>38972-89678-ZM</c:v>
                </c:pt>
                <c:pt idx="345">
                  <c:v>39789-43945-IV</c:v>
                </c:pt>
                <c:pt idx="346">
                  <c:v>21177-40725-CF</c:v>
                </c:pt>
                <c:pt idx="347">
                  <c:v>17503-27693-ZH</c:v>
                </c:pt>
                <c:pt idx="348">
                  <c:v>93832-04799-ID</c:v>
                </c:pt>
                <c:pt idx="349">
                  <c:v>76499-89100-JQ</c:v>
                </c:pt>
                <c:pt idx="350">
                  <c:v>68810-07329-EU</c:v>
                </c:pt>
                <c:pt idx="351">
                  <c:v>77043-48851-HG</c:v>
                </c:pt>
                <c:pt idx="352">
                  <c:v>94058-95794-IJ</c:v>
                </c:pt>
                <c:pt idx="353">
                  <c:v>74671-55639-TU</c:v>
                </c:pt>
                <c:pt idx="354">
                  <c:v>66044-25298-TA</c:v>
                </c:pt>
                <c:pt idx="355">
                  <c:v>40600-58915-WZ</c:v>
                </c:pt>
                <c:pt idx="356">
                  <c:v>18293-78136-MN</c:v>
                </c:pt>
                <c:pt idx="357">
                  <c:v>31613-41626-KX</c:v>
                </c:pt>
                <c:pt idx="358">
                  <c:v>32638-38620-AX</c:v>
                </c:pt>
                <c:pt idx="359">
                  <c:v>21240-83132-SP</c:v>
                </c:pt>
                <c:pt idx="360">
                  <c:v>29814-01459-RC</c:v>
                </c:pt>
                <c:pt idx="361">
                  <c:v>99735-44927-OL</c:v>
                </c:pt>
                <c:pt idx="362">
                  <c:v>62682-27930-PD</c:v>
                </c:pt>
                <c:pt idx="363">
                  <c:v>66028-99867-WJ</c:v>
                </c:pt>
                <c:pt idx="364">
                  <c:v>53631-24432-SY</c:v>
                </c:pt>
                <c:pt idx="365">
                  <c:v>53751-57560-CN</c:v>
                </c:pt>
                <c:pt idx="366">
                  <c:v>18082-74419-QH</c:v>
                </c:pt>
                <c:pt idx="367">
                  <c:v>32291-18308-YZ</c:v>
                </c:pt>
                <c:pt idx="368">
                  <c:v>08023-52962-ET</c:v>
                </c:pt>
                <c:pt idx="369">
                  <c:v>31245-81098-PJ</c:v>
                </c:pt>
                <c:pt idx="370">
                  <c:v>34666-76738-SQ</c:v>
                </c:pt>
                <c:pt idx="371">
                  <c:v>39396-12890-PE</c:v>
                </c:pt>
                <c:pt idx="372">
                  <c:v>50924-94200-SQ</c:v>
                </c:pt>
                <c:pt idx="373">
                  <c:v>23473-41001-CD</c:v>
                </c:pt>
                <c:pt idx="374">
                  <c:v>16385-11286-NX</c:v>
                </c:pt>
                <c:pt idx="375">
                  <c:v>90305-50099-SV</c:v>
                </c:pt>
                <c:pt idx="376">
                  <c:v>93809-05424-MG</c:v>
                </c:pt>
                <c:pt idx="377">
                  <c:v>97201-58870-WB</c:v>
                </c:pt>
                <c:pt idx="378">
                  <c:v>62979-53167-ML</c:v>
                </c:pt>
                <c:pt idx="379">
                  <c:v>00256-19905-YG</c:v>
                </c:pt>
                <c:pt idx="380">
                  <c:v>76239-90137-UQ</c:v>
                </c:pt>
                <c:pt idx="381">
                  <c:v>46681-78850-ZW</c:v>
                </c:pt>
                <c:pt idx="382">
                  <c:v>14158-30713-OB</c:v>
                </c:pt>
                <c:pt idx="383">
                  <c:v>06899-54551-EH</c:v>
                </c:pt>
                <c:pt idx="384">
                  <c:v>24040-20817-QB</c:v>
                </c:pt>
                <c:pt idx="385">
                  <c:v>79857-78167-KO</c:v>
                </c:pt>
                <c:pt idx="386">
                  <c:v>91460-04823-BX</c:v>
                </c:pt>
                <c:pt idx="387">
                  <c:v>77876-28498-HI</c:v>
                </c:pt>
                <c:pt idx="388">
                  <c:v>97152-03355-IW</c:v>
                </c:pt>
                <c:pt idx="389">
                  <c:v>86561-91660-RB</c:v>
                </c:pt>
                <c:pt idx="390">
                  <c:v>64875-71224-UI</c:v>
                </c:pt>
                <c:pt idx="391">
                  <c:v>40535-56770-UM</c:v>
                </c:pt>
                <c:pt idx="392">
                  <c:v>59480-02795-IU</c:v>
                </c:pt>
                <c:pt idx="393">
                  <c:v>45190-08727-NV</c:v>
                </c:pt>
                <c:pt idx="394">
                  <c:v>58638-01029-CB</c:v>
                </c:pt>
                <c:pt idx="395">
                  <c:v>33011-52383-BA</c:v>
                </c:pt>
                <c:pt idx="396">
                  <c:v>26103-41504-IB</c:v>
                </c:pt>
                <c:pt idx="397">
                  <c:v>83895-90735-XH</c:v>
                </c:pt>
                <c:pt idx="398">
                  <c:v>72164-90254-EJ</c:v>
                </c:pt>
                <c:pt idx="399">
                  <c:v>64418-01720-VW</c:v>
                </c:pt>
                <c:pt idx="400">
                  <c:v>08100-71102-HQ</c:v>
                </c:pt>
                <c:pt idx="401">
                  <c:v>31798-95707-NR</c:v>
                </c:pt>
                <c:pt idx="402">
                  <c:v>37274-08534-FM</c:v>
                </c:pt>
                <c:pt idx="403">
                  <c:v>84761-40784-SV</c:v>
                </c:pt>
                <c:pt idx="404">
                  <c:v>66408-53777-VE</c:v>
                </c:pt>
                <c:pt idx="405">
                  <c:v>19196-09748-DB</c:v>
                </c:pt>
                <c:pt idx="406">
                  <c:v>11408-81032-UR</c:v>
                </c:pt>
                <c:pt idx="407">
                  <c:v>93812-74772-MV</c:v>
                </c:pt>
                <c:pt idx="408">
                  <c:v>92204-96636-BS</c:v>
                </c:pt>
                <c:pt idx="409">
                  <c:v>89292-52335-YZ</c:v>
                </c:pt>
                <c:pt idx="410">
                  <c:v>41505-42181-EF</c:v>
                </c:pt>
                <c:pt idx="411">
                  <c:v>66806-41795-MX</c:v>
                </c:pt>
                <c:pt idx="412">
                  <c:v>63025-62939-AN</c:v>
                </c:pt>
                <c:pt idx="413">
                  <c:v>19821-05175-WZ</c:v>
                </c:pt>
                <c:pt idx="414">
                  <c:v>96042-27290-EQ</c:v>
                </c:pt>
                <c:pt idx="415">
                  <c:v>68894-91205-MP</c:v>
                </c:pt>
                <c:pt idx="416">
                  <c:v>77284-34297-YY</c:v>
                </c:pt>
                <c:pt idx="417">
                  <c:v>34786-30419-XY</c:v>
                </c:pt>
                <c:pt idx="418">
                  <c:v>64918-67725-MN</c:v>
                </c:pt>
                <c:pt idx="419">
                  <c:v>63411-51758-QC</c:v>
                </c:pt>
                <c:pt idx="420">
                  <c:v>14640-87215-BK</c:v>
                </c:pt>
                <c:pt idx="421">
                  <c:v>25544-84179-QC</c:v>
                </c:pt>
                <c:pt idx="422">
                  <c:v>90285-56295-PO</c:v>
                </c:pt>
                <c:pt idx="423">
                  <c:v>45315-50206-DK</c:v>
                </c:pt>
                <c:pt idx="424">
                  <c:v>06552-04430-AG</c:v>
                </c:pt>
                <c:pt idx="425">
                  <c:v>01433-04270-AX</c:v>
                </c:pt>
                <c:pt idx="426">
                  <c:v>13321-57602-GK</c:v>
                </c:pt>
                <c:pt idx="427">
                  <c:v>24825-51803-CQ</c:v>
                </c:pt>
                <c:pt idx="428">
                  <c:v>46296-42617-OQ</c:v>
                </c:pt>
                <c:pt idx="429">
                  <c:v>91895-55605-LS</c:v>
                </c:pt>
                <c:pt idx="430">
                  <c:v>70624-19112-AO</c:v>
                </c:pt>
                <c:pt idx="431">
                  <c:v>96116-24737-LV</c:v>
                </c:pt>
                <c:pt idx="432">
                  <c:v>89442-35633-HJ</c:v>
                </c:pt>
                <c:pt idx="433">
                  <c:v>38487-01549-MV</c:v>
                </c:pt>
                <c:pt idx="434">
                  <c:v>17488-65879-XL</c:v>
                </c:pt>
                <c:pt idx="435">
                  <c:v>54462-58311-YF</c:v>
                </c:pt>
                <c:pt idx="436">
                  <c:v>22503-52799-MI</c:v>
                </c:pt>
                <c:pt idx="437">
                  <c:v>91829-99544-DS</c:v>
                </c:pt>
                <c:pt idx="438">
                  <c:v>53086-67334-KT</c:v>
                </c:pt>
                <c:pt idx="439">
                  <c:v>88446-59251-SQ</c:v>
                </c:pt>
                <c:pt idx="440">
                  <c:v>92753-50029-SD</c:v>
                </c:pt>
                <c:pt idx="441">
                  <c:v>81431-12577-VD</c:v>
                </c:pt>
                <c:pt idx="442">
                  <c:v>40226-52317-IO</c:v>
                </c:pt>
                <c:pt idx="443">
                  <c:v>46478-42970-EM</c:v>
                </c:pt>
                <c:pt idx="444">
                  <c:v>62588-82624-II</c:v>
                </c:pt>
                <c:pt idx="445">
                  <c:v>18741-72071-PP</c:v>
                </c:pt>
                <c:pt idx="446">
                  <c:v>24344-88599-PP</c:v>
                </c:pt>
                <c:pt idx="447">
                  <c:v>80541-38332-BP</c:v>
                </c:pt>
                <c:pt idx="448">
                  <c:v>83163-65741-IH</c:v>
                </c:pt>
                <c:pt idx="449">
                  <c:v>51277-93873-RP</c:v>
                </c:pt>
                <c:pt idx="450">
                  <c:v>57504-13456-UO</c:v>
                </c:pt>
                <c:pt idx="451">
                  <c:v>09171-42203-EB</c:v>
                </c:pt>
                <c:pt idx="452">
                  <c:v>04666-71569-RI</c:v>
                </c:pt>
                <c:pt idx="453">
                  <c:v>17514-94165-RJ</c:v>
                </c:pt>
                <c:pt idx="454">
                  <c:v>70451-38048-AH</c:v>
                </c:pt>
                <c:pt idx="455">
                  <c:v>76060-30540-LB</c:v>
                </c:pt>
                <c:pt idx="456">
                  <c:v>85851-78384-DM</c:v>
                </c:pt>
                <c:pt idx="457">
                  <c:v>75961-20170-RD</c:v>
                </c:pt>
                <c:pt idx="458">
                  <c:v>54597-57004-QM</c:v>
                </c:pt>
                <c:pt idx="459">
                  <c:v>35058-04550-VC</c:v>
                </c:pt>
                <c:pt idx="460">
                  <c:v>75419-92838-TI</c:v>
                </c:pt>
                <c:pt idx="461">
                  <c:v>78050-20355-DI</c:v>
                </c:pt>
                <c:pt idx="462">
                  <c:v>60378-26473-FE</c:v>
                </c:pt>
                <c:pt idx="463">
                  <c:v>66070-30559-WI</c:v>
                </c:pt>
                <c:pt idx="464">
                  <c:v>76664-37050-DT</c:v>
                </c:pt>
                <c:pt idx="465">
                  <c:v>80310-92912-JA</c:v>
                </c:pt>
                <c:pt idx="466">
                  <c:v>80454-42225-FT</c:v>
                </c:pt>
                <c:pt idx="467">
                  <c:v>61302-06948-EH</c:v>
                </c:pt>
                <c:pt idx="468">
                  <c:v>13441-34686-SW</c:v>
                </c:pt>
                <c:pt idx="469">
                  <c:v>48464-99723-HK</c:v>
                </c:pt>
                <c:pt idx="470">
                  <c:v>69410-04668-MA</c:v>
                </c:pt>
                <c:pt idx="471">
                  <c:v>84405-83364-DG</c:v>
                </c:pt>
                <c:pt idx="472">
                  <c:v>83731-53280-YC</c:v>
                </c:pt>
                <c:pt idx="473">
                  <c:v>83844-95908-RX</c:v>
                </c:pt>
                <c:pt idx="474">
                  <c:v>58511-10548-ZU</c:v>
                </c:pt>
                <c:pt idx="475">
                  <c:v>67285-75317-XI</c:v>
                </c:pt>
                <c:pt idx="476">
                  <c:v>62863-81239-DT</c:v>
                </c:pt>
                <c:pt idx="477">
                  <c:v>39276-95489-XV</c:v>
                </c:pt>
                <c:pt idx="478">
                  <c:v>39582-35773-ZJ</c:v>
                </c:pt>
                <c:pt idx="479">
                  <c:v>57192-13428-PL</c:v>
                </c:pt>
                <c:pt idx="480">
                  <c:v>04609-95151-XH</c:v>
                </c:pt>
                <c:pt idx="481">
                  <c:v>76319-80715-II</c:v>
                </c:pt>
                <c:pt idx="482">
                  <c:v>76263-95145-GJ</c:v>
                </c:pt>
                <c:pt idx="483">
                  <c:v>79814-23626-JR</c:v>
                </c:pt>
                <c:pt idx="484">
                  <c:v>64435-53100-WM</c:v>
                </c:pt>
                <c:pt idx="485">
                  <c:v>66240-46962-IO</c:v>
                </c:pt>
                <c:pt idx="486">
                  <c:v>53893-01719-CL</c:v>
                </c:pt>
                <c:pt idx="487">
                  <c:v>08694-57330-XR</c:v>
                </c:pt>
                <c:pt idx="488">
                  <c:v>12997-41076-FQ</c:v>
                </c:pt>
                <c:pt idx="489">
                  <c:v>19755-55847-VW</c:v>
                </c:pt>
                <c:pt idx="490">
                  <c:v>85425-33494-HQ</c:v>
                </c:pt>
                <c:pt idx="491">
                  <c:v>51971-70393-QM</c:v>
                </c:pt>
                <c:pt idx="492">
                  <c:v>14307-87663-KB</c:v>
                </c:pt>
                <c:pt idx="493">
                  <c:v>77192-72145-RG</c:v>
                </c:pt>
                <c:pt idx="494">
                  <c:v>49401-45041-ZU</c:v>
                </c:pt>
                <c:pt idx="495">
                  <c:v>46560-73885-PJ</c:v>
                </c:pt>
                <c:pt idx="496">
                  <c:v>10725-45724-CO</c:v>
                </c:pt>
                <c:pt idx="497">
                  <c:v>29581-13303-VB</c:v>
                </c:pt>
                <c:pt idx="498">
                  <c:v>46859-14212-FI</c:v>
                </c:pt>
                <c:pt idx="499">
                  <c:v>10142-55267-YO</c:v>
                </c:pt>
                <c:pt idx="500">
                  <c:v>90882-88130-KQ</c:v>
                </c:pt>
                <c:pt idx="501">
                  <c:v>40780-22081-LX</c:v>
                </c:pt>
                <c:pt idx="502">
                  <c:v>45666-86771-EH</c:v>
                </c:pt>
                <c:pt idx="503">
                  <c:v>18366-65239-WF</c:v>
                </c:pt>
                <c:pt idx="504">
                  <c:v>12839-56537-TQ</c:v>
                </c:pt>
                <c:pt idx="505">
                  <c:v>13694-25001-LX</c:v>
                </c:pt>
                <c:pt idx="506">
                  <c:v>14264-41252-SL</c:v>
                </c:pt>
                <c:pt idx="507">
                  <c:v>95152-82155-VQ</c:v>
                </c:pt>
                <c:pt idx="508">
                  <c:v>59081-87231-VP</c:v>
                </c:pt>
                <c:pt idx="509">
                  <c:v>26822-19510-SD</c:v>
                </c:pt>
                <c:pt idx="510">
                  <c:v>99421-80253-UI</c:v>
                </c:pt>
                <c:pt idx="511">
                  <c:v>49894-06550-OQ</c:v>
                </c:pt>
                <c:pt idx="512">
                  <c:v>26314-66792-VP</c:v>
                </c:pt>
                <c:pt idx="513">
                  <c:v>72320-29738-EB</c:v>
                </c:pt>
                <c:pt idx="514">
                  <c:v>34665-62561-AU</c:v>
                </c:pt>
                <c:pt idx="515">
                  <c:v>43014-53743-XK</c:v>
                </c:pt>
                <c:pt idx="516">
                  <c:v>21617-79890-DD</c:v>
                </c:pt>
                <c:pt idx="517">
                  <c:v>68555-89840-GZ</c:v>
                </c:pt>
                <c:pt idx="518">
                  <c:v>70140-82812-KD</c:v>
                </c:pt>
                <c:pt idx="519">
                  <c:v>82718-93677-XO</c:v>
                </c:pt>
                <c:pt idx="520">
                  <c:v>49231-44455-IC</c:v>
                </c:pt>
                <c:pt idx="521">
                  <c:v>19849-12926-QF</c:v>
                </c:pt>
                <c:pt idx="522">
                  <c:v>06953-94794-FB</c:v>
                </c:pt>
                <c:pt idx="523">
                  <c:v>75716-12782-SS</c:v>
                </c:pt>
                <c:pt idx="524">
                  <c:v>79436-73011-MM</c:v>
                </c:pt>
                <c:pt idx="525">
                  <c:v>92926-08470-YS</c:v>
                </c:pt>
                <c:pt idx="526">
                  <c:v>53729-30320-XZ</c:v>
                </c:pt>
                <c:pt idx="527">
                  <c:v>59741-90220-OW</c:v>
                </c:pt>
                <c:pt idx="528">
                  <c:v>32031-49093-KE</c:v>
                </c:pt>
                <c:pt idx="529">
                  <c:v>60221-67036-TD</c:v>
                </c:pt>
                <c:pt idx="530">
                  <c:v>20260-32948-EB</c:v>
                </c:pt>
                <c:pt idx="531">
                  <c:v>03990-21586-MQ</c:v>
                </c:pt>
                <c:pt idx="532">
                  <c:v>16106-36039-QS</c:v>
                </c:pt>
                <c:pt idx="533">
                  <c:v>74126-88836-KA</c:v>
                </c:pt>
                <c:pt idx="534">
                  <c:v>69761-61146-KD</c:v>
                </c:pt>
                <c:pt idx="535">
                  <c:v>49412-86877-VY</c:v>
                </c:pt>
                <c:pt idx="536">
                  <c:v>37430-29579-HD</c:v>
                </c:pt>
                <c:pt idx="537">
                  <c:v>55515-37571-RS</c:v>
                </c:pt>
                <c:pt idx="538">
                  <c:v>04521-04300-OK</c:v>
                </c:pt>
                <c:pt idx="539">
                  <c:v>27493-46921-TZ</c:v>
                </c:pt>
                <c:pt idx="540">
                  <c:v>86504-96610-BH</c:v>
                </c:pt>
                <c:pt idx="541">
                  <c:v>20118-28138-QD</c:v>
                </c:pt>
                <c:pt idx="542">
                  <c:v>25598-77476-CB</c:v>
                </c:pt>
                <c:pt idx="543">
                  <c:v>11349-55147-SN</c:v>
                </c:pt>
                <c:pt idx="544">
                  <c:v>24669-76297-SF</c:v>
                </c:pt>
                <c:pt idx="545">
                  <c:v>09540-70637-EV</c:v>
                </c:pt>
                <c:pt idx="546">
                  <c:v>15764-22559-ZT</c:v>
                </c:pt>
                <c:pt idx="547">
                  <c:v>30585-48726-BK</c:v>
                </c:pt>
                <c:pt idx="548">
                  <c:v>72463-75685-MV</c:v>
                </c:pt>
                <c:pt idx="549">
                  <c:v>58443-95866-YO</c:v>
                </c:pt>
                <c:pt idx="550">
                  <c:v>01932-87052-KO</c:v>
                </c:pt>
                <c:pt idx="551">
                  <c:v>08120-16183-AW</c:v>
                </c:pt>
                <c:pt idx="552">
                  <c:v>76730-63769-ND</c:v>
                </c:pt>
                <c:pt idx="553">
                  <c:v>53683-35977-KI</c:v>
                </c:pt>
                <c:pt idx="554">
                  <c:v>61600-55136-UM</c:v>
                </c:pt>
                <c:pt idx="555">
                  <c:v>55871-61935-MF</c:v>
                </c:pt>
                <c:pt idx="556">
                  <c:v>60357-65386-RD</c:v>
                </c:pt>
                <c:pt idx="557">
                  <c:v>58816-74064-TF</c:v>
                </c:pt>
                <c:pt idx="558">
                  <c:v>06136-65250-PG</c:v>
                </c:pt>
                <c:pt idx="559">
                  <c:v>19413-02045-CG</c:v>
                </c:pt>
                <c:pt idx="560">
                  <c:v>99358-65399-TC</c:v>
                </c:pt>
                <c:pt idx="561">
                  <c:v>95342-88311-SF</c:v>
                </c:pt>
                <c:pt idx="562">
                  <c:v>81414-81273-DK</c:v>
                </c:pt>
                <c:pt idx="563">
                  <c:v>61513-27752-FA</c:v>
                </c:pt>
                <c:pt idx="564">
                  <c:v>44799-09711-XW</c:v>
                </c:pt>
                <c:pt idx="565">
                  <c:v>25504-41681-WA</c:v>
                </c:pt>
                <c:pt idx="566">
                  <c:v>79058-02767-CP</c:v>
                </c:pt>
                <c:pt idx="567">
                  <c:v>93405-51204-UW</c:v>
                </c:pt>
                <c:pt idx="568">
                  <c:v>60748-46813-DZ</c:v>
                </c:pt>
                <c:pt idx="569">
                  <c:v>65552-60476-KY</c:v>
                </c:pt>
                <c:pt idx="570">
                  <c:v>39123-12846-YJ</c:v>
                </c:pt>
                <c:pt idx="571">
                  <c:v>42466-87067-DT</c:v>
                </c:pt>
                <c:pt idx="572">
                  <c:v>40959-32642-DN</c:v>
                </c:pt>
                <c:pt idx="573">
                  <c:v>61253-98356-VD</c:v>
                </c:pt>
                <c:pt idx="574">
                  <c:v>80896-38819-DW</c:v>
                </c:pt>
                <c:pt idx="575">
                  <c:v>82300-88786-UE</c:v>
                </c:pt>
                <c:pt idx="576">
                  <c:v>78226-97287-JI</c:v>
                </c:pt>
                <c:pt idx="577">
                  <c:v>73431-39823-UP</c:v>
                </c:pt>
                <c:pt idx="578">
                  <c:v>92976-19453-DT</c:v>
                </c:pt>
                <c:pt idx="579">
                  <c:v>96503-31833-CW</c:v>
                </c:pt>
                <c:pt idx="580">
                  <c:v>92227-49331-QR</c:v>
                </c:pt>
                <c:pt idx="581">
                  <c:v>50705-17295-NK</c:v>
                </c:pt>
                <c:pt idx="582">
                  <c:v>48090-06534-HI</c:v>
                </c:pt>
                <c:pt idx="583">
                  <c:v>66527-94478-PB</c:v>
                </c:pt>
                <c:pt idx="584">
                  <c:v>47011-57815-HJ</c:v>
                </c:pt>
                <c:pt idx="585">
                  <c:v>55989-39849-WO</c:v>
                </c:pt>
                <c:pt idx="586">
                  <c:v>56248-75861-JX</c:v>
                </c:pt>
                <c:pt idx="587">
                  <c:v>00886-35803-FG</c:v>
                </c:pt>
                <c:pt idx="588">
                  <c:v>27226-53717-SY</c:v>
                </c:pt>
                <c:pt idx="589">
                  <c:v>07095-81281-NJ</c:v>
                </c:pt>
                <c:pt idx="590">
                  <c:v>72524-06410-KD</c:v>
                </c:pt>
                <c:pt idx="591">
                  <c:v>73759-17258-KA</c:v>
                </c:pt>
                <c:pt idx="592">
                  <c:v>96434-50068-DZ</c:v>
                </c:pt>
                <c:pt idx="593">
                  <c:v>69529-07533-CV</c:v>
                </c:pt>
                <c:pt idx="594">
                  <c:v>94525-76037-JP</c:v>
                </c:pt>
                <c:pt idx="595">
                  <c:v>90123-70970-NY</c:v>
                </c:pt>
                <c:pt idx="596">
                  <c:v>53486-73919-BQ</c:v>
                </c:pt>
                <c:pt idx="597">
                  <c:v>04713-57765-KR</c:v>
                </c:pt>
                <c:pt idx="598">
                  <c:v>32900-82606-BO</c:v>
                </c:pt>
                <c:pt idx="599">
                  <c:v>99978-56910-BN</c:v>
                </c:pt>
                <c:pt idx="600">
                  <c:v>69374-08133-RI</c:v>
                </c:pt>
                <c:pt idx="601">
                  <c:v>50449-80974-BZ</c:v>
                </c:pt>
                <c:pt idx="602">
                  <c:v>97855-54761-IS</c:v>
                </c:pt>
                <c:pt idx="603">
                  <c:v>65223-29612-CB</c:v>
                </c:pt>
                <c:pt idx="604">
                  <c:v>55409-07759-YG</c:v>
                </c:pt>
                <c:pt idx="605">
                  <c:v>43605-12616-YH</c:v>
                </c:pt>
                <c:pt idx="606">
                  <c:v>61954-61462-RJ</c:v>
                </c:pt>
                <c:pt idx="607">
                  <c:v>51432-27169-KN</c:v>
                </c:pt>
                <c:pt idx="608">
                  <c:v>18570-80998-ZS</c:v>
                </c:pt>
                <c:pt idx="609">
                  <c:v>07972-83134-NM</c:v>
                </c:pt>
                <c:pt idx="610">
                  <c:v>28121-11641-UA</c:v>
                </c:pt>
                <c:pt idx="611">
                  <c:v>24891-77957-LU</c:v>
                </c:pt>
                <c:pt idx="612">
                  <c:v>87979-56781-YV</c:v>
                </c:pt>
                <c:pt idx="613">
                  <c:v>22349-47389-GY</c:v>
                </c:pt>
                <c:pt idx="614">
                  <c:v>15395-90855-VB</c:v>
                </c:pt>
                <c:pt idx="615">
                  <c:v>70879-00984-FJ</c:v>
                </c:pt>
                <c:pt idx="616">
                  <c:v>86071-79238-CX</c:v>
                </c:pt>
                <c:pt idx="617">
                  <c:v>68946-40750-LK</c:v>
                </c:pt>
                <c:pt idx="618">
                  <c:v>79216-73157-TE</c:v>
                </c:pt>
                <c:pt idx="619">
                  <c:v>80179-44620-WN</c:v>
                </c:pt>
                <c:pt idx="620">
                  <c:v>44699-43836-UH</c:v>
                </c:pt>
                <c:pt idx="621">
                  <c:v>59205-20324-NB</c:v>
                </c:pt>
                <c:pt idx="622">
                  <c:v>04317-46176-TB</c:v>
                </c:pt>
                <c:pt idx="623">
                  <c:v>19383-33606-PW</c:v>
                </c:pt>
                <c:pt idx="624">
                  <c:v>30844-91890-ZA</c:v>
                </c:pt>
                <c:pt idx="625">
                  <c:v>96836-09258-RI</c:v>
                </c:pt>
                <c:pt idx="626">
                  <c:v>66794-66795-VW</c:v>
                </c:pt>
                <c:pt idx="627">
                  <c:v>89208-74646-UK</c:v>
                </c:pt>
                <c:pt idx="628">
                  <c:v>41899-00283-VK</c:v>
                </c:pt>
                <c:pt idx="629">
                  <c:v>28300-14355-GF</c:v>
                </c:pt>
                <c:pt idx="630">
                  <c:v>80247-70000-HT</c:v>
                </c:pt>
                <c:pt idx="631">
                  <c:v>10074-20104-NN</c:v>
                </c:pt>
                <c:pt idx="632">
                  <c:v>99643-51048-IQ</c:v>
                </c:pt>
                <c:pt idx="633">
                  <c:v>90940-63327-DJ</c:v>
                </c:pt>
                <c:pt idx="634">
                  <c:v>96612-41722-VJ</c:v>
                </c:pt>
                <c:pt idx="635">
                  <c:v>40414-26467-VE</c:v>
                </c:pt>
                <c:pt idx="636">
                  <c:v>06432-73165-ML</c:v>
                </c:pt>
                <c:pt idx="637">
                  <c:v>14756-18321-CL</c:v>
                </c:pt>
                <c:pt idx="638">
                  <c:v>12607-75113-UV</c:v>
                </c:pt>
                <c:pt idx="639">
                  <c:v>88060-50676-MV</c:v>
                </c:pt>
                <c:pt idx="640">
                  <c:v>35442-75769-PL</c:v>
                </c:pt>
                <c:pt idx="641">
                  <c:v>47268-50127-XY</c:v>
                </c:pt>
                <c:pt idx="642">
                  <c:v>89422-58281-FD</c:v>
                </c:pt>
                <c:pt idx="643">
                  <c:v>75443-07820-DZ</c:v>
                </c:pt>
                <c:pt idx="644">
                  <c:v>41054-59693-XE</c:v>
                </c:pt>
                <c:pt idx="645">
                  <c:v>27536-28463-NJ</c:v>
                </c:pt>
                <c:pt idx="646">
                  <c:v>20203-03950-FY</c:v>
                </c:pt>
                <c:pt idx="647">
                  <c:v>16809-16936-WF</c:v>
                </c:pt>
                <c:pt idx="648">
                  <c:v>39019-13649-CL</c:v>
                </c:pt>
                <c:pt idx="649">
                  <c:v>63985-64148-MG</c:v>
                </c:pt>
                <c:pt idx="650">
                  <c:v>89115-11966-VF</c:v>
                </c:pt>
                <c:pt idx="651">
                  <c:v>63112-10870-LC</c:v>
                </c:pt>
                <c:pt idx="652">
                  <c:v>77408-43873-RS</c:v>
                </c:pt>
                <c:pt idx="653">
                  <c:v>89646-21249-OH</c:v>
                </c:pt>
                <c:pt idx="654">
                  <c:v>74415-50873-FC</c:v>
                </c:pt>
                <c:pt idx="655">
                  <c:v>88167-57964-PH</c:v>
                </c:pt>
                <c:pt idx="656">
                  <c:v>94840-49457-UD</c:v>
                </c:pt>
                <c:pt idx="657">
                  <c:v>37177-68797-ON</c:v>
                </c:pt>
                <c:pt idx="658">
                  <c:v>44494-89923-UW</c:v>
                </c:pt>
                <c:pt idx="659">
                  <c:v>55374-03175-IA</c:v>
                </c:pt>
                <c:pt idx="660">
                  <c:v>58690-31815-VY</c:v>
                </c:pt>
                <c:pt idx="661">
                  <c:v>62839-56723-CH</c:v>
                </c:pt>
                <c:pt idx="662">
                  <c:v>15405-60469-TM</c:v>
                </c:pt>
                <c:pt idx="663">
                  <c:v>03396-68805-ZC</c:v>
                </c:pt>
                <c:pt idx="664">
                  <c:v>06757-96251-UH</c:v>
                </c:pt>
                <c:pt idx="665">
                  <c:v>25181-97933-UX</c:v>
                </c:pt>
                <c:pt idx="666">
                  <c:v>11212-69985-ZJ</c:v>
                </c:pt>
                <c:pt idx="667">
                  <c:v>26248-84194-FI</c:v>
                </c:pt>
                <c:pt idx="668">
                  <c:v>08478-75251-OG</c:v>
                </c:pt>
                <c:pt idx="669">
                  <c:v>00888-74814-UZ</c:v>
                </c:pt>
                <c:pt idx="670">
                  <c:v>03090-88267-BQ</c:v>
                </c:pt>
                <c:pt idx="671">
                  <c:v>13654-85265-IL</c:v>
                </c:pt>
                <c:pt idx="672">
                  <c:v>98921-82417-GN</c:v>
                </c:pt>
                <c:pt idx="673">
                  <c:v>38890-22576-UI</c:v>
                </c:pt>
                <c:pt idx="674">
                  <c:v>80640-45811-LB</c:v>
                </c:pt>
                <c:pt idx="675">
                  <c:v>76192-13390-HZ</c:v>
                </c:pt>
                <c:pt idx="676">
                  <c:v>89574-96203-EP</c:v>
                </c:pt>
                <c:pt idx="677">
                  <c:v>71003-85639-HB</c:v>
                </c:pt>
                <c:pt idx="678">
                  <c:v>66580-33745-OQ</c:v>
                </c:pt>
                <c:pt idx="679">
                  <c:v>67847-82662-TE</c:v>
                </c:pt>
                <c:pt idx="680">
                  <c:v>67743-54817-UT</c:v>
                </c:pt>
                <c:pt idx="681">
                  <c:v>60512-78550-WS</c:v>
                </c:pt>
                <c:pt idx="682">
                  <c:v>01297-94364-XH</c:v>
                </c:pt>
                <c:pt idx="683">
                  <c:v>70631-33225-MZ</c:v>
                </c:pt>
                <c:pt idx="684">
                  <c:v>50124-88608-EO</c:v>
                </c:pt>
                <c:pt idx="685">
                  <c:v>83543-79246-ON</c:v>
                </c:pt>
                <c:pt idx="686">
                  <c:v>64988-20636-XQ</c:v>
                </c:pt>
                <c:pt idx="687">
                  <c:v>64852-04619-XZ</c:v>
                </c:pt>
                <c:pt idx="688">
                  <c:v>21798-04171-XC</c:v>
                </c:pt>
                <c:pt idx="689">
                  <c:v>06631-86965-XP</c:v>
                </c:pt>
                <c:pt idx="690">
                  <c:v>96544-91644-IT</c:v>
                </c:pt>
                <c:pt idx="691">
                  <c:v>49012-12987-QT</c:v>
                </c:pt>
                <c:pt idx="692">
                  <c:v>57145-03803-ZL</c:v>
                </c:pt>
                <c:pt idx="693">
                  <c:v>62246-99443-HF</c:v>
                </c:pt>
                <c:pt idx="694">
                  <c:v>09595-95726-OV</c:v>
                </c:pt>
                <c:pt idx="695">
                  <c:v>66508-21373-OQ</c:v>
                </c:pt>
                <c:pt idx="696">
                  <c:v>86768-91598-FA</c:v>
                </c:pt>
                <c:pt idx="697">
                  <c:v>86646-65810-TD</c:v>
                </c:pt>
                <c:pt idx="698">
                  <c:v>84074-28110-OV</c:v>
                </c:pt>
                <c:pt idx="699">
                  <c:v>69443-77665-QW</c:v>
                </c:pt>
                <c:pt idx="700">
                  <c:v>68412-11126-YJ</c:v>
                </c:pt>
                <c:pt idx="701">
                  <c:v>87223-37422-SK</c:v>
                </c:pt>
                <c:pt idx="702">
                  <c:v>45089-52817-WN</c:v>
                </c:pt>
                <c:pt idx="703">
                  <c:v>46959-60474-LT</c:v>
                </c:pt>
                <c:pt idx="704">
                  <c:v>14298-02150-KH</c:v>
                </c:pt>
                <c:pt idx="705">
                  <c:v>07476-13102-NJ</c:v>
                </c:pt>
                <c:pt idx="706">
                  <c:v>20236-42322-CM</c:v>
                </c:pt>
                <c:pt idx="707">
                  <c:v>17088-16989-PL</c:v>
                </c:pt>
                <c:pt idx="708">
                  <c:v>70290-38099-GB</c:v>
                </c:pt>
                <c:pt idx="709">
                  <c:v>48497-29281-FE</c:v>
                </c:pt>
                <c:pt idx="710">
                  <c:v>13736-92418-JS</c:v>
                </c:pt>
                <c:pt idx="711">
                  <c:v>84132-22322-QT</c:v>
                </c:pt>
                <c:pt idx="712">
                  <c:v>62483-50867-OM</c:v>
                </c:pt>
                <c:pt idx="713">
                  <c:v>76948-43532-JS</c:v>
                </c:pt>
                <c:pt idx="714">
                  <c:v>82246-82543-DW</c:v>
                </c:pt>
                <c:pt idx="715">
                  <c:v>90767-92589-LV</c:v>
                </c:pt>
                <c:pt idx="716">
                  <c:v>69779-40609-RS</c:v>
                </c:pt>
                <c:pt idx="717">
                  <c:v>67388-17544-XX</c:v>
                </c:pt>
                <c:pt idx="718">
                  <c:v>28932-49296-TM</c:v>
                </c:pt>
                <c:pt idx="719">
                  <c:v>63787-96257-TQ</c:v>
                </c:pt>
                <c:pt idx="720">
                  <c:v>69215-90789-DL</c:v>
                </c:pt>
                <c:pt idx="721">
                  <c:v>83105-86631-IU</c:v>
                </c:pt>
                <c:pt idx="722">
                  <c:v>72072-33025-SD</c:v>
                </c:pt>
                <c:pt idx="723">
                  <c:v>35367-50483-AR</c:v>
                </c:pt>
                <c:pt idx="724">
                  <c:v>55265-75151-AK</c:v>
                </c:pt>
                <c:pt idx="725">
                  <c:v>49530-25460-RW</c:v>
                </c:pt>
                <c:pt idx="726">
                  <c:v>45899-92796-EI</c:v>
                </c:pt>
                <c:pt idx="727">
                  <c:v>11550-78378-GE</c:v>
                </c:pt>
                <c:pt idx="728">
                  <c:v>19597-91185-CM</c:v>
                </c:pt>
                <c:pt idx="729">
                  <c:v>78570-76770-LB</c:v>
                </c:pt>
                <c:pt idx="730">
                  <c:v>86144-10144-CB</c:v>
                </c:pt>
                <c:pt idx="731">
                  <c:v>64395-74865-WF</c:v>
                </c:pt>
                <c:pt idx="732">
                  <c:v>39528-19971-OR</c:v>
                </c:pt>
                <c:pt idx="733">
                  <c:v>53035-99701-WG</c:v>
                </c:pt>
                <c:pt idx="734">
                  <c:v>14398-43114-RV</c:v>
                </c:pt>
                <c:pt idx="735">
                  <c:v>21141-12455-VB</c:v>
                </c:pt>
                <c:pt idx="736">
                  <c:v>92599-58687-CS</c:v>
                </c:pt>
                <c:pt idx="737">
                  <c:v>55915-19477-MK</c:v>
                </c:pt>
                <c:pt idx="738">
                  <c:v>49612-33852-CN</c:v>
                </c:pt>
                <c:pt idx="739">
                  <c:v>33555-01585-RP</c:v>
                </c:pt>
                <c:pt idx="740">
                  <c:v>73647-66148-VM</c:v>
                </c:pt>
                <c:pt idx="741">
                  <c:v>51114-51191-EW</c:v>
                </c:pt>
                <c:pt idx="742">
                  <c:v>09020-56774-GU</c:v>
                </c:pt>
                <c:pt idx="743">
                  <c:v>55864-37682-GQ</c:v>
                </c:pt>
                <c:pt idx="744">
                  <c:v>13366-78506-KP</c:v>
                </c:pt>
                <c:pt idx="745">
                  <c:v>86881-41559-OR</c:v>
                </c:pt>
                <c:pt idx="746">
                  <c:v>48544-90737-AZ</c:v>
                </c:pt>
                <c:pt idx="747">
                  <c:v>04513-76520-QO</c:v>
                </c:pt>
                <c:pt idx="748">
                  <c:v>21125-22134-PX</c:v>
                </c:pt>
                <c:pt idx="749">
                  <c:v>26295-44907-DK</c:v>
                </c:pt>
                <c:pt idx="750">
                  <c:v>77131-58092-GE</c:v>
                </c:pt>
                <c:pt idx="751">
                  <c:v>19820-29285-FD</c:v>
                </c:pt>
                <c:pt idx="752">
                  <c:v>07591-92789-UA</c:v>
                </c:pt>
                <c:pt idx="753">
                  <c:v>88593-59934-VU</c:v>
                </c:pt>
                <c:pt idx="754">
                  <c:v>01927-46702-YT</c:v>
                </c:pt>
                <c:pt idx="755">
                  <c:v>28158-93383-CK</c:v>
                </c:pt>
                <c:pt idx="756">
                  <c:v>88116-12604-TE</c:v>
                </c:pt>
                <c:pt idx="757">
                  <c:v>75156-80911-YT</c:v>
                </c:pt>
                <c:pt idx="758">
                  <c:v>90312-11148-LA</c:v>
                </c:pt>
                <c:pt idx="759">
                  <c:v>76624-72205-CK</c:v>
                </c:pt>
                <c:pt idx="760">
                  <c:v>95399-57205-HI</c:v>
                </c:pt>
                <c:pt idx="761">
                  <c:v>82458-87830-JE</c:v>
                </c:pt>
                <c:pt idx="762">
                  <c:v>87049-37901-FU</c:v>
                </c:pt>
                <c:pt idx="763">
                  <c:v>66308-13503-KD</c:v>
                </c:pt>
                <c:pt idx="764">
                  <c:v>95875-73336-RG</c:v>
                </c:pt>
                <c:pt idx="765">
                  <c:v>42179-95059-DO</c:v>
                </c:pt>
                <c:pt idx="766">
                  <c:v>37397-05992-VO</c:v>
                </c:pt>
                <c:pt idx="767">
                  <c:v>31599-82152-AD</c:v>
                </c:pt>
                <c:pt idx="768">
                  <c:v>07250-63194-JO</c:v>
                </c:pt>
                <c:pt idx="769">
                  <c:v>24010-66714-HW</c:v>
                </c:pt>
                <c:pt idx="770">
                  <c:v>60370-41934-IF</c:v>
                </c:pt>
                <c:pt idx="771">
                  <c:v>20256-54689-LO</c:v>
                </c:pt>
                <c:pt idx="772">
                  <c:v>04671-85591-RT</c:v>
                </c:pt>
                <c:pt idx="773">
                  <c:v>90392-73338-BC</c:v>
                </c:pt>
                <c:pt idx="774">
                  <c:v>72233-08665-IP</c:v>
                </c:pt>
                <c:pt idx="775">
                  <c:v>64439-27325-LG</c:v>
                </c:pt>
                <c:pt idx="776">
                  <c:v>06623-54610-HC</c:v>
                </c:pt>
                <c:pt idx="777">
                  <c:v>99869-55718-UU</c:v>
                </c:pt>
                <c:pt idx="778">
                  <c:v>48582-05061-RY</c:v>
                </c:pt>
                <c:pt idx="779">
                  <c:v>15673-18812-IU</c:v>
                </c:pt>
                <c:pt idx="780">
                  <c:v>28699-16256-XV</c:v>
                </c:pt>
                <c:pt idx="781">
                  <c:v>83833-46106-ZC</c:v>
                </c:pt>
                <c:pt idx="782">
                  <c:v>78012-56878-UB</c:v>
                </c:pt>
                <c:pt idx="783">
                  <c:v>55621-06130-SA</c:v>
                </c:pt>
                <c:pt idx="784">
                  <c:v>64965-78386-MY</c:v>
                </c:pt>
                <c:pt idx="785">
                  <c:v>20259-47723-AC</c:v>
                </c:pt>
                <c:pt idx="786">
                  <c:v>77343-52608-FF</c:v>
                </c:pt>
                <c:pt idx="787">
                  <c:v>73017-69644-MS</c:v>
                </c:pt>
                <c:pt idx="788">
                  <c:v>69533-84907-FA</c:v>
                </c:pt>
                <c:pt idx="789">
                  <c:v>86110-83695-YS</c:v>
                </c:pt>
                <c:pt idx="790">
                  <c:v>93224-71517-WV</c:v>
                </c:pt>
                <c:pt idx="791">
                  <c:v>63499-24884-PP</c:v>
                </c:pt>
                <c:pt idx="792">
                  <c:v>11812-00461-KH</c:v>
                </c:pt>
                <c:pt idx="793">
                  <c:v>15776-91507-GT</c:v>
                </c:pt>
                <c:pt idx="794">
                  <c:v>30373-66619-CB</c:v>
                </c:pt>
                <c:pt idx="795">
                  <c:v>71769-10219-IM</c:v>
                </c:pt>
                <c:pt idx="796">
                  <c:v>96446-62142-EN</c:v>
                </c:pt>
                <c:pt idx="797">
                  <c:v>60121-12432-VU</c:v>
                </c:pt>
                <c:pt idx="798">
                  <c:v>53817-13148-RK</c:v>
                </c:pt>
                <c:pt idx="799">
                  <c:v>38536-98293-JZ</c:v>
                </c:pt>
                <c:pt idx="800">
                  <c:v>48203-23480-UB</c:v>
                </c:pt>
                <c:pt idx="801">
                  <c:v>09668-23340-IC</c:v>
                </c:pt>
                <c:pt idx="802">
                  <c:v>11621-09964-ID</c:v>
                </c:pt>
                <c:pt idx="803">
                  <c:v>24155-79322-EQ</c:v>
                </c:pt>
                <c:pt idx="804">
                  <c:v>96516-97464-MF</c:v>
                </c:pt>
                <c:pt idx="805">
                  <c:v>86757-52367-ON</c:v>
                </c:pt>
                <c:pt idx="806">
                  <c:v>60799-92593-CX</c:v>
                </c:pt>
                <c:pt idx="807">
                  <c:v>49671-11547-WG</c:v>
                </c:pt>
                <c:pt idx="808">
                  <c:v>11729-74102-XB</c:v>
                </c:pt>
                <c:pt idx="809">
                  <c:v>87242-18006-IR</c:v>
                </c:pt>
                <c:pt idx="810">
                  <c:v>93047-98331-DD</c:v>
                </c:pt>
                <c:pt idx="811">
                  <c:v>79825-17822-UH</c:v>
                </c:pt>
                <c:pt idx="812">
                  <c:v>71364-35210-HS</c:v>
                </c:pt>
                <c:pt idx="813">
                  <c:v>77634-13918-GJ</c:v>
                </c:pt>
                <c:pt idx="814">
                  <c:v>59367-30821-ZQ</c:v>
                </c:pt>
                <c:pt idx="815">
                  <c:v>36021-61205-DF</c:v>
                </c:pt>
                <c:pt idx="816">
                  <c:v>43452-18035-DH</c:v>
                </c:pt>
                <c:pt idx="817">
                  <c:v>05754-41702-FG</c:v>
                </c:pt>
                <c:pt idx="818">
                  <c:v>23600-98432-ME</c:v>
                </c:pt>
                <c:pt idx="819">
                  <c:v>24845-36117-TI</c:v>
                </c:pt>
                <c:pt idx="820">
                  <c:v>79463-01597-FQ</c:v>
                </c:pt>
                <c:pt idx="821">
                  <c:v>85634-61759-ND</c:v>
                </c:pt>
                <c:pt idx="822">
                  <c:v>55232-81621-BX</c:v>
                </c:pt>
                <c:pt idx="823">
                  <c:v>39193-51770-FM</c:v>
                </c:pt>
                <c:pt idx="824">
                  <c:v>00852-54571-WP</c:v>
                </c:pt>
                <c:pt idx="825">
                  <c:v>03677-09134-BC</c:v>
                </c:pt>
                <c:pt idx="826">
                  <c:v>17649-28133-PY</c:v>
                </c:pt>
                <c:pt idx="827">
                  <c:v>73284-01385-SJ</c:v>
                </c:pt>
                <c:pt idx="828">
                  <c:v>98430-37820-UV</c:v>
                </c:pt>
                <c:pt idx="829">
                  <c:v>80463-43913-WZ</c:v>
                </c:pt>
                <c:pt idx="830">
                  <c:v>48854-01899-FN</c:v>
                </c:pt>
                <c:pt idx="831">
                  <c:v>40560-18556-YE</c:v>
                </c:pt>
                <c:pt idx="832">
                  <c:v>24766-58139-GT</c:v>
                </c:pt>
                <c:pt idx="833">
                  <c:v>29129-60664-KO</c:v>
                </c:pt>
                <c:pt idx="834">
                  <c:v>13549-65017-VE</c:v>
                </c:pt>
                <c:pt idx="835">
                  <c:v>79420-11075-MY</c:v>
                </c:pt>
                <c:pt idx="836">
                  <c:v>86991-53901-AT</c:v>
                </c:pt>
                <c:pt idx="837">
                  <c:v>91809-58808-TV</c:v>
                </c:pt>
                <c:pt idx="838">
                  <c:v>88420-46464-XE</c:v>
                </c:pt>
                <c:pt idx="839">
                  <c:v>61437-83623-PZ</c:v>
                </c:pt>
                <c:pt idx="840">
                  <c:v>36192-07175-XC</c:v>
                </c:pt>
                <c:pt idx="841">
                  <c:v>41611-34336-WT</c:v>
                </c:pt>
                <c:pt idx="842">
                  <c:v>43606-83072-OA</c:v>
                </c:pt>
                <c:pt idx="843">
                  <c:v>36078-91009-WU</c:v>
                </c:pt>
                <c:pt idx="844">
                  <c:v>43974-44760-QI</c:v>
                </c:pt>
                <c:pt idx="845">
                  <c:v>10204-31464-SA</c:v>
                </c:pt>
                <c:pt idx="846">
                  <c:v>22305-40299-CY</c:v>
                </c:pt>
                <c:pt idx="847">
                  <c:v>08847-29858-HN</c:v>
                </c:pt>
                <c:pt idx="848">
                  <c:v>03157-23165-UB</c:v>
                </c:pt>
                <c:pt idx="849">
                  <c:v>31587-92570-HL</c:v>
                </c:pt>
                <c:pt idx="850">
                  <c:v>86437-17399-FK</c:v>
                </c:pt>
                <c:pt idx="851">
                  <c:v>89757-51438-HX</c:v>
                </c:pt>
                <c:pt idx="852">
                  <c:v>96849-52854-CR</c:v>
                </c:pt>
                <c:pt idx="853">
                  <c:v>91181-19412-RQ</c:v>
                </c:pt>
                <c:pt idx="854">
                  <c:v>49084-44492-OJ</c:v>
                </c:pt>
                <c:pt idx="855">
                  <c:v>37182-54930-XC</c:v>
                </c:pt>
                <c:pt idx="856">
                  <c:v>08350-81623-TF</c:v>
                </c:pt>
                <c:pt idx="857">
                  <c:v>60308-06944-GS</c:v>
                </c:pt>
                <c:pt idx="858">
                  <c:v>32948-34398-HC</c:v>
                </c:pt>
                <c:pt idx="859">
                  <c:v>17572-27091-AA</c:v>
                </c:pt>
                <c:pt idx="860">
                  <c:v>69904-02729-YS</c:v>
                </c:pt>
                <c:pt idx="861">
                  <c:v>90440-62727-HI</c:v>
                </c:pt>
                <c:pt idx="862">
                  <c:v>88574-37083-WX</c:v>
                </c:pt>
                <c:pt idx="863">
                  <c:v>54387-64897-XC</c:v>
                </c:pt>
                <c:pt idx="864">
                  <c:v>37191-12203-MX</c:v>
                </c:pt>
                <c:pt idx="865">
                  <c:v>59122-08794-WT</c:v>
                </c:pt>
                <c:pt idx="866">
                  <c:v>19017-95853-EK</c:v>
                </c:pt>
                <c:pt idx="867">
                  <c:v>08405-33165-BS</c:v>
                </c:pt>
                <c:pt idx="868">
                  <c:v>01304-59807-OB</c:v>
                </c:pt>
                <c:pt idx="869">
                  <c:v>98185-92775-KT</c:v>
                </c:pt>
                <c:pt idx="870">
                  <c:v>77828-66867-KH</c:v>
                </c:pt>
                <c:pt idx="871">
                  <c:v>36605-83052-WB</c:v>
                </c:pt>
                <c:pt idx="872">
                  <c:v>41486-52502-QQ</c:v>
                </c:pt>
                <c:pt idx="873">
                  <c:v>37238-52421-JJ</c:v>
                </c:pt>
                <c:pt idx="874">
                  <c:v>37445-17791-NQ</c:v>
                </c:pt>
                <c:pt idx="875">
                  <c:v>61021-27840-ZN</c:v>
                </c:pt>
                <c:pt idx="876">
                  <c:v>43155-71724-XP</c:v>
                </c:pt>
                <c:pt idx="877">
                  <c:v>22221-71106-JD</c:v>
                </c:pt>
                <c:pt idx="878">
                  <c:v>06624-54037-BQ</c:v>
                </c:pt>
                <c:pt idx="879">
                  <c:v>10138-31681-SD</c:v>
                </c:pt>
                <c:pt idx="880">
                  <c:v>12444-05174-OO</c:v>
                </c:pt>
                <c:pt idx="881">
                  <c:v>25514-23938-IQ</c:v>
                </c:pt>
                <c:pt idx="882">
                  <c:v>29050-93691-TS</c:v>
                </c:pt>
                <c:pt idx="883">
                  <c:v>71891-51101-VQ</c:v>
                </c:pt>
                <c:pt idx="884">
                  <c:v>51466-52850-AG</c:v>
                </c:pt>
                <c:pt idx="885">
                  <c:v>46885-00260-TL</c:v>
                </c:pt>
                <c:pt idx="886">
                  <c:v>49888-39458-PF</c:v>
                </c:pt>
                <c:pt idx="887">
                  <c:v>48419-02347-XP</c:v>
                </c:pt>
                <c:pt idx="888">
                  <c:v>27517-43747-YD</c:v>
                </c:pt>
                <c:pt idx="889">
                  <c:v>07237-32539-NB</c:v>
                </c:pt>
                <c:pt idx="890">
                  <c:v>37490-01572-JW</c:v>
                </c:pt>
                <c:pt idx="891">
                  <c:v>21134-81676-FR</c:v>
                </c:pt>
                <c:pt idx="892">
                  <c:v>12747-63766-EU</c:v>
                </c:pt>
                <c:pt idx="893">
                  <c:v>28728-47861-TZ</c:v>
                </c:pt>
                <c:pt idx="894">
                  <c:v>41252-45992-VS</c:v>
                </c:pt>
                <c:pt idx="895">
                  <c:v>64896-18468-BT</c:v>
                </c:pt>
                <c:pt idx="896">
                  <c:v>90993-98984-JK</c:v>
                </c:pt>
                <c:pt idx="897">
                  <c:v>29051-27555-GD</c:v>
                </c:pt>
                <c:pt idx="898">
                  <c:v>56060-17602-RG</c:v>
                </c:pt>
                <c:pt idx="899">
                  <c:v>17816-67941-ZS</c:v>
                </c:pt>
                <c:pt idx="900">
                  <c:v>99144-98314-GN</c:v>
                </c:pt>
                <c:pt idx="901">
                  <c:v>12018-75670-EU</c:v>
                </c:pt>
                <c:pt idx="902">
                  <c:v>22832-98538-RB</c:v>
                </c:pt>
                <c:pt idx="903">
                  <c:v>32928-18158-OW</c:v>
                </c:pt>
                <c:pt idx="904">
                  <c:v>81861-66046-SU</c:v>
                </c:pt>
                <c:pt idx="905">
                  <c:v>75986-98864-EZ</c:v>
                </c:pt>
                <c:pt idx="906">
                  <c:v>42770-36274-QA</c:v>
                </c:pt>
                <c:pt idx="907">
                  <c:v>34704-83143-KS</c:v>
                </c:pt>
                <c:pt idx="908">
                  <c:v>60255-12579-PZ</c:v>
                </c:pt>
                <c:pt idx="909">
                  <c:v>08909-77713-CG</c:v>
                </c:pt>
                <c:pt idx="910">
                  <c:v>84996-26826-DK</c:v>
                </c:pt>
                <c:pt idx="911">
                  <c:v>57235-92842-DK</c:v>
                </c:pt>
                <c:pt idx="912">
                  <c:v>55427-08059-DF</c:v>
                </c:pt>
              </c:strCache>
            </c:strRef>
          </c:cat>
          <c:val>
            <c:numRef>
              <c:f>'pt (customers)'!$C$4:$C$917</c:f>
              <c:numCache>
                <c:formatCode>General</c:formatCode>
                <c:ptCount val="913"/>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pt idx="10">
                  <c:v>204.92999999999995</c:v>
                </c:pt>
                <c:pt idx="11">
                  <c:v>204.92999999999995</c:v>
                </c:pt>
                <c:pt idx="12">
                  <c:v>204.92999999999995</c:v>
                </c:pt>
                <c:pt idx="13">
                  <c:v>204.92999999999995</c:v>
                </c:pt>
                <c:pt idx="14">
                  <c:v>204.92999999999995</c:v>
                </c:pt>
                <c:pt idx="15">
                  <c:v>200.78999999999996</c:v>
                </c:pt>
                <c:pt idx="16">
                  <c:v>193.63499999999996</c:v>
                </c:pt>
                <c:pt idx="17">
                  <c:v>189.74999999999997</c:v>
                </c:pt>
                <c:pt idx="18">
                  <c:v>183.66</c:v>
                </c:pt>
                <c:pt idx="19">
                  <c:v>182.27499999999998</c:v>
                </c:pt>
                <c:pt idx="20">
                  <c:v>182.27499999999998</c:v>
                </c:pt>
                <c:pt idx="21">
                  <c:v>178.70999999999998</c:v>
                </c:pt>
                <c:pt idx="22">
                  <c:v>178.70999999999998</c:v>
                </c:pt>
                <c:pt idx="23">
                  <c:v>178.70999999999998</c:v>
                </c:pt>
                <c:pt idx="24">
                  <c:v>178.70999999999998</c:v>
                </c:pt>
                <c:pt idx="25">
                  <c:v>178.70999999999998</c:v>
                </c:pt>
                <c:pt idx="26">
                  <c:v>178.70999999999998</c:v>
                </c:pt>
                <c:pt idx="27">
                  <c:v>178.70999999999998</c:v>
                </c:pt>
                <c:pt idx="28">
                  <c:v>170.77499999999998</c:v>
                </c:pt>
                <c:pt idx="29">
                  <c:v>167.67000000000002</c:v>
                </c:pt>
                <c:pt idx="30">
                  <c:v>167.67000000000002</c:v>
                </c:pt>
                <c:pt idx="31">
                  <c:v>167.67000000000002</c:v>
                </c:pt>
                <c:pt idx="32">
                  <c:v>164.90999999999997</c:v>
                </c:pt>
                <c:pt idx="33">
                  <c:v>163.71999999999997</c:v>
                </c:pt>
                <c:pt idx="34">
                  <c:v>162.17499999999998</c:v>
                </c:pt>
                <c:pt idx="35">
                  <c:v>160.4</c:v>
                </c:pt>
                <c:pt idx="36">
                  <c:v>158.995</c:v>
                </c:pt>
                <c:pt idx="37">
                  <c:v>158.12499999999997</c:v>
                </c:pt>
                <c:pt idx="38">
                  <c:v>155.24999999999997</c:v>
                </c:pt>
                <c:pt idx="39">
                  <c:v>155.24999999999997</c:v>
                </c:pt>
                <c:pt idx="40">
                  <c:v>155.24999999999997</c:v>
                </c:pt>
                <c:pt idx="41">
                  <c:v>155.24999999999997</c:v>
                </c:pt>
                <c:pt idx="42">
                  <c:v>155.24999999999997</c:v>
                </c:pt>
                <c:pt idx="43">
                  <c:v>155.24999999999997</c:v>
                </c:pt>
                <c:pt idx="44">
                  <c:v>155.24999999999997</c:v>
                </c:pt>
                <c:pt idx="45">
                  <c:v>153.53499999999997</c:v>
                </c:pt>
                <c:pt idx="46">
                  <c:v>148.92499999999998</c:v>
                </c:pt>
                <c:pt idx="47">
                  <c:v>148.92499999999998</c:v>
                </c:pt>
                <c:pt idx="48">
                  <c:v>148.92499999999998</c:v>
                </c:pt>
                <c:pt idx="49">
                  <c:v>148.92499999999998</c:v>
                </c:pt>
                <c:pt idx="50">
                  <c:v>148.92499999999998</c:v>
                </c:pt>
                <c:pt idx="51">
                  <c:v>148.92499999999998</c:v>
                </c:pt>
                <c:pt idx="52">
                  <c:v>148.92499999999998</c:v>
                </c:pt>
                <c:pt idx="53">
                  <c:v>148.92499999999998</c:v>
                </c:pt>
                <c:pt idx="54">
                  <c:v>148.92499999999998</c:v>
                </c:pt>
                <c:pt idx="55">
                  <c:v>145.82</c:v>
                </c:pt>
                <c:pt idx="56">
                  <c:v>145.82</c:v>
                </c:pt>
                <c:pt idx="57">
                  <c:v>145.82</c:v>
                </c:pt>
                <c:pt idx="58">
                  <c:v>145.82</c:v>
                </c:pt>
                <c:pt idx="59">
                  <c:v>145.82</c:v>
                </c:pt>
                <c:pt idx="60">
                  <c:v>141.785</c:v>
                </c:pt>
                <c:pt idx="61">
                  <c:v>139.72499999999999</c:v>
                </c:pt>
                <c:pt idx="62">
                  <c:v>139.72499999999999</c:v>
                </c:pt>
                <c:pt idx="63">
                  <c:v>139.72499999999999</c:v>
                </c:pt>
                <c:pt idx="64">
                  <c:v>137.42499999999998</c:v>
                </c:pt>
                <c:pt idx="65">
                  <c:v>137.42499999999998</c:v>
                </c:pt>
                <c:pt idx="66">
                  <c:v>137.31</c:v>
                </c:pt>
                <c:pt idx="67">
                  <c:v>137.31</c:v>
                </c:pt>
                <c:pt idx="68">
                  <c:v>137.31</c:v>
                </c:pt>
                <c:pt idx="69">
                  <c:v>136.61999999999998</c:v>
                </c:pt>
                <c:pt idx="70">
                  <c:v>136.61999999999998</c:v>
                </c:pt>
                <c:pt idx="71">
                  <c:v>136.61999999999998</c:v>
                </c:pt>
                <c:pt idx="72">
                  <c:v>135.01</c:v>
                </c:pt>
                <c:pt idx="73">
                  <c:v>133.85999999999999</c:v>
                </c:pt>
                <c:pt idx="74">
                  <c:v>133.85999999999999</c:v>
                </c:pt>
                <c:pt idx="75">
                  <c:v>133.85999999999999</c:v>
                </c:pt>
                <c:pt idx="76">
                  <c:v>133.85999999999999</c:v>
                </c:pt>
                <c:pt idx="77">
                  <c:v>129.37499999999997</c:v>
                </c:pt>
                <c:pt idx="78">
                  <c:v>126.49999999999999</c:v>
                </c:pt>
                <c:pt idx="79">
                  <c:v>126.49999999999999</c:v>
                </c:pt>
                <c:pt idx="80">
                  <c:v>126.49999999999999</c:v>
                </c:pt>
                <c:pt idx="81">
                  <c:v>123.50999999999999</c:v>
                </c:pt>
                <c:pt idx="82">
                  <c:v>123.50999999999999</c:v>
                </c:pt>
                <c:pt idx="83">
                  <c:v>123.50999999999999</c:v>
                </c:pt>
                <c:pt idx="84">
                  <c:v>120.38499999999999</c:v>
                </c:pt>
                <c:pt idx="85">
                  <c:v>119.13999999999999</c:v>
                </c:pt>
                <c:pt idx="86">
                  <c:v>119.13999999999999</c:v>
                </c:pt>
                <c:pt idx="87">
                  <c:v>119.13999999999999</c:v>
                </c:pt>
                <c:pt idx="88">
                  <c:v>119.13999999999999</c:v>
                </c:pt>
                <c:pt idx="89">
                  <c:v>119.13999999999999</c:v>
                </c:pt>
                <c:pt idx="90">
                  <c:v>119.13999999999999</c:v>
                </c:pt>
                <c:pt idx="91">
                  <c:v>119.13999999999999</c:v>
                </c:pt>
                <c:pt idx="92">
                  <c:v>119.13999999999999</c:v>
                </c:pt>
                <c:pt idx="93">
                  <c:v>114.85</c:v>
                </c:pt>
                <c:pt idx="94">
                  <c:v>114.42499999999998</c:v>
                </c:pt>
                <c:pt idx="95">
                  <c:v>114.42499999999998</c:v>
                </c:pt>
                <c:pt idx="96">
                  <c:v>114.42499999999998</c:v>
                </c:pt>
                <c:pt idx="97">
                  <c:v>114.42499999999998</c:v>
                </c:pt>
                <c:pt idx="98">
                  <c:v>114.42499999999998</c:v>
                </c:pt>
                <c:pt idx="99">
                  <c:v>114.42499999999998</c:v>
                </c:pt>
                <c:pt idx="100">
                  <c:v>114.42499999999998</c:v>
                </c:pt>
                <c:pt idx="101">
                  <c:v>114.42499999999998</c:v>
                </c:pt>
                <c:pt idx="102">
                  <c:v>111.78</c:v>
                </c:pt>
                <c:pt idx="103">
                  <c:v>111.78</c:v>
                </c:pt>
                <c:pt idx="104">
                  <c:v>111.78</c:v>
                </c:pt>
                <c:pt idx="105">
                  <c:v>110.61000000000001</c:v>
                </c:pt>
                <c:pt idx="106">
                  <c:v>110.02500000000001</c:v>
                </c:pt>
                <c:pt idx="107">
                  <c:v>109.93999999999998</c:v>
                </c:pt>
                <c:pt idx="108">
                  <c:v>109.93999999999998</c:v>
                </c:pt>
                <c:pt idx="109">
                  <c:v>109.93999999999998</c:v>
                </c:pt>
                <c:pt idx="110">
                  <c:v>109.93999999999998</c:v>
                </c:pt>
                <c:pt idx="111">
                  <c:v>109.93999999999998</c:v>
                </c:pt>
                <c:pt idx="112">
                  <c:v>109.36499999999999</c:v>
                </c:pt>
                <c:pt idx="113">
                  <c:v>109.36499999999999</c:v>
                </c:pt>
                <c:pt idx="114">
                  <c:v>103.49999999999999</c:v>
                </c:pt>
                <c:pt idx="115">
                  <c:v>103.49999999999999</c:v>
                </c:pt>
                <c:pt idx="116">
                  <c:v>103.49999999999999</c:v>
                </c:pt>
                <c:pt idx="117">
                  <c:v>103.49999999999999</c:v>
                </c:pt>
                <c:pt idx="118">
                  <c:v>102.92499999999998</c:v>
                </c:pt>
                <c:pt idx="119">
                  <c:v>102.75999999999999</c:v>
                </c:pt>
                <c:pt idx="120">
                  <c:v>102.46499999999997</c:v>
                </c:pt>
                <c:pt idx="121">
                  <c:v>102.46499999999997</c:v>
                </c:pt>
                <c:pt idx="122">
                  <c:v>101.29499999999999</c:v>
                </c:pt>
                <c:pt idx="123">
                  <c:v>100.39499999999998</c:v>
                </c:pt>
                <c:pt idx="124">
                  <c:v>100.39499999999998</c:v>
                </c:pt>
                <c:pt idx="125">
                  <c:v>95.1</c:v>
                </c:pt>
                <c:pt idx="126">
                  <c:v>95.1</c:v>
                </c:pt>
                <c:pt idx="127">
                  <c:v>95.1</c:v>
                </c:pt>
                <c:pt idx="128">
                  <c:v>94.874999999999986</c:v>
                </c:pt>
                <c:pt idx="129">
                  <c:v>94.874999999999986</c:v>
                </c:pt>
                <c:pt idx="130">
                  <c:v>94.504999999999995</c:v>
                </c:pt>
                <c:pt idx="131">
                  <c:v>92.984999999999999</c:v>
                </c:pt>
                <c:pt idx="132">
                  <c:v>91.539999999999992</c:v>
                </c:pt>
                <c:pt idx="133">
                  <c:v>91.539999999999992</c:v>
                </c:pt>
                <c:pt idx="134">
                  <c:v>91.539999999999992</c:v>
                </c:pt>
                <c:pt idx="135">
                  <c:v>91.539999999999992</c:v>
                </c:pt>
                <c:pt idx="136">
                  <c:v>91.539999999999992</c:v>
                </c:pt>
                <c:pt idx="137">
                  <c:v>90.614999999999995</c:v>
                </c:pt>
                <c:pt idx="138">
                  <c:v>90.27000000000001</c:v>
                </c:pt>
                <c:pt idx="139">
                  <c:v>89.35499999999999</c:v>
                </c:pt>
                <c:pt idx="140">
                  <c:v>89.35499999999999</c:v>
                </c:pt>
                <c:pt idx="141">
                  <c:v>89.35499999999999</c:v>
                </c:pt>
                <c:pt idx="142">
                  <c:v>89.35499999999999</c:v>
                </c:pt>
                <c:pt idx="143">
                  <c:v>89.35499999999999</c:v>
                </c:pt>
                <c:pt idx="144">
                  <c:v>89.35499999999999</c:v>
                </c:pt>
                <c:pt idx="145">
                  <c:v>89.1</c:v>
                </c:pt>
                <c:pt idx="146">
                  <c:v>89.1</c:v>
                </c:pt>
                <c:pt idx="147">
                  <c:v>89.1</c:v>
                </c:pt>
                <c:pt idx="148">
                  <c:v>87.300000000000011</c:v>
                </c:pt>
                <c:pt idx="149">
                  <c:v>87.300000000000011</c:v>
                </c:pt>
                <c:pt idx="150">
                  <c:v>87.300000000000011</c:v>
                </c:pt>
                <c:pt idx="151">
                  <c:v>83.835000000000008</c:v>
                </c:pt>
                <c:pt idx="152">
                  <c:v>83.835000000000008</c:v>
                </c:pt>
                <c:pt idx="153">
                  <c:v>83.835000000000008</c:v>
                </c:pt>
                <c:pt idx="154">
                  <c:v>83.835000000000008</c:v>
                </c:pt>
                <c:pt idx="155">
                  <c:v>82.5</c:v>
                </c:pt>
                <c:pt idx="156">
                  <c:v>82.5</c:v>
                </c:pt>
                <c:pt idx="157">
                  <c:v>82.5</c:v>
                </c:pt>
                <c:pt idx="158">
                  <c:v>82.5</c:v>
                </c:pt>
                <c:pt idx="159">
                  <c:v>82.5</c:v>
                </c:pt>
                <c:pt idx="160">
                  <c:v>82.47</c:v>
                </c:pt>
                <c:pt idx="161">
                  <c:v>82.454999999999984</c:v>
                </c:pt>
                <c:pt idx="162">
                  <c:v>82.339999999999989</c:v>
                </c:pt>
                <c:pt idx="163">
                  <c:v>82.339999999999989</c:v>
                </c:pt>
                <c:pt idx="164">
                  <c:v>82.339999999999989</c:v>
                </c:pt>
                <c:pt idx="165">
                  <c:v>82.339999999999989</c:v>
                </c:pt>
                <c:pt idx="166">
                  <c:v>82.339999999999989</c:v>
                </c:pt>
                <c:pt idx="167">
                  <c:v>82.339999999999989</c:v>
                </c:pt>
                <c:pt idx="168">
                  <c:v>82.339999999999989</c:v>
                </c:pt>
                <c:pt idx="169">
                  <c:v>80.67</c:v>
                </c:pt>
                <c:pt idx="170">
                  <c:v>79.25</c:v>
                </c:pt>
                <c:pt idx="171">
                  <c:v>79.25</c:v>
                </c:pt>
                <c:pt idx="172">
                  <c:v>79.25</c:v>
                </c:pt>
                <c:pt idx="173">
                  <c:v>79.25</c:v>
                </c:pt>
                <c:pt idx="174">
                  <c:v>77.699999999999989</c:v>
                </c:pt>
                <c:pt idx="175">
                  <c:v>77.699999999999989</c:v>
                </c:pt>
                <c:pt idx="176">
                  <c:v>77.699999999999989</c:v>
                </c:pt>
                <c:pt idx="177">
                  <c:v>77.699999999999989</c:v>
                </c:pt>
                <c:pt idx="178">
                  <c:v>77.699999999999989</c:v>
                </c:pt>
                <c:pt idx="179">
                  <c:v>77.699999999999989</c:v>
                </c:pt>
                <c:pt idx="180">
                  <c:v>77.699999999999989</c:v>
                </c:pt>
                <c:pt idx="181">
                  <c:v>77.699999999999989</c:v>
                </c:pt>
                <c:pt idx="182">
                  <c:v>77.699999999999989</c:v>
                </c:pt>
                <c:pt idx="183">
                  <c:v>77.699999999999989</c:v>
                </c:pt>
                <c:pt idx="184">
                  <c:v>77.624999999999986</c:v>
                </c:pt>
                <c:pt idx="185">
                  <c:v>77.624999999999986</c:v>
                </c:pt>
                <c:pt idx="186">
                  <c:v>77.624999999999986</c:v>
                </c:pt>
                <c:pt idx="187">
                  <c:v>77.624999999999986</c:v>
                </c:pt>
                <c:pt idx="188">
                  <c:v>77.624999999999986</c:v>
                </c:pt>
                <c:pt idx="189">
                  <c:v>77.624999999999986</c:v>
                </c:pt>
                <c:pt idx="190">
                  <c:v>76.760000000000005</c:v>
                </c:pt>
                <c:pt idx="191">
                  <c:v>75.239999999999995</c:v>
                </c:pt>
                <c:pt idx="192">
                  <c:v>74.25</c:v>
                </c:pt>
                <c:pt idx="193">
                  <c:v>74.25</c:v>
                </c:pt>
                <c:pt idx="194">
                  <c:v>74.25</c:v>
                </c:pt>
                <c:pt idx="195">
                  <c:v>72.91</c:v>
                </c:pt>
                <c:pt idx="196">
                  <c:v>72.91</c:v>
                </c:pt>
                <c:pt idx="197">
                  <c:v>72.91</c:v>
                </c:pt>
                <c:pt idx="198">
                  <c:v>72.91</c:v>
                </c:pt>
                <c:pt idx="199">
                  <c:v>72.900000000000006</c:v>
                </c:pt>
                <c:pt idx="200">
                  <c:v>72.900000000000006</c:v>
                </c:pt>
                <c:pt idx="201">
                  <c:v>72.900000000000006</c:v>
                </c:pt>
                <c:pt idx="202">
                  <c:v>72.900000000000006</c:v>
                </c:pt>
                <c:pt idx="203">
                  <c:v>72.75</c:v>
                </c:pt>
                <c:pt idx="204">
                  <c:v>71.699999999999989</c:v>
                </c:pt>
                <c:pt idx="205">
                  <c:v>71.699999999999989</c:v>
                </c:pt>
                <c:pt idx="206">
                  <c:v>71.699999999999989</c:v>
                </c:pt>
                <c:pt idx="207">
                  <c:v>71.150000000000006</c:v>
                </c:pt>
                <c:pt idx="208">
                  <c:v>68.75</c:v>
                </c:pt>
                <c:pt idx="209">
                  <c:v>68.75</c:v>
                </c:pt>
                <c:pt idx="210">
                  <c:v>68.75</c:v>
                </c:pt>
                <c:pt idx="211">
                  <c:v>68.655000000000001</c:v>
                </c:pt>
                <c:pt idx="212">
                  <c:v>68.655000000000001</c:v>
                </c:pt>
                <c:pt idx="213">
                  <c:v>68.655000000000001</c:v>
                </c:pt>
                <c:pt idx="214">
                  <c:v>68.655000000000001</c:v>
                </c:pt>
                <c:pt idx="215">
                  <c:v>68.655000000000001</c:v>
                </c:pt>
                <c:pt idx="216">
                  <c:v>68.309999999999988</c:v>
                </c:pt>
                <c:pt idx="217">
                  <c:v>68.309999999999988</c:v>
                </c:pt>
                <c:pt idx="218">
                  <c:v>68.309999999999988</c:v>
                </c:pt>
                <c:pt idx="219">
                  <c:v>67.5</c:v>
                </c:pt>
                <c:pt idx="220">
                  <c:v>67.5</c:v>
                </c:pt>
                <c:pt idx="221">
                  <c:v>67.5</c:v>
                </c:pt>
                <c:pt idx="222">
                  <c:v>67.5</c:v>
                </c:pt>
                <c:pt idx="223">
                  <c:v>66.929999999999993</c:v>
                </c:pt>
                <c:pt idx="224">
                  <c:v>66.929999999999993</c:v>
                </c:pt>
                <c:pt idx="225">
                  <c:v>66.929999999999993</c:v>
                </c:pt>
                <c:pt idx="226">
                  <c:v>64.75</c:v>
                </c:pt>
                <c:pt idx="227">
                  <c:v>63.4</c:v>
                </c:pt>
                <c:pt idx="228">
                  <c:v>63.4</c:v>
                </c:pt>
                <c:pt idx="229">
                  <c:v>63.4</c:v>
                </c:pt>
                <c:pt idx="230">
                  <c:v>63.249999999999993</c:v>
                </c:pt>
                <c:pt idx="231">
                  <c:v>63.249999999999993</c:v>
                </c:pt>
                <c:pt idx="232">
                  <c:v>63.249999999999993</c:v>
                </c:pt>
                <c:pt idx="233">
                  <c:v>63.249999999999993</c:v>
                </c:pt>
                <c:pt idx="234">
                  <c:v>63.249999999999993</c:v>
                </c:pt>
                <c:pt idx="235">
                  <c:v>63.249999999999993</c:v>
                </c:pt>
                <c:pt idx="236">
                  <c:v>63.249999999999993</c:v>
                </c:pt>
                <c:pt idx="237">
                  <c:v>63.249999999999993</c:v>
                </c:pt>
                <c:pt idx="238">
                  <c:v>63.249999999999993</c:v>
                </c:pt>
                <c:pt idx="239">
                  <c:v>61.754999999999995</c:v>
                </c:pt>
                <c:pt idx="240">
                  <c:v>61.15</c:v>
                </c:pt>
                <c:pt idx="241">
                  <c:v>60.75</c:v>
                </c:pt>
                <c:pt idx="242">
                  <c:v>59.75</c:v>
                </c:pt>
                <c:pt idx="243">
                  <c:v>59.75</c:v>
                </c:pt>
                <c:pt idx="244">
                  <c:v>59.75</c:v>
                </c:pt>
                <c:pt idx="245">
                  <c:v>59.75</c:v>
                </c:pt>
                <c:pt idx="246">
                  <c:v>59.75</c:v>
                </c:pt>
                <c:pt idx="247">
                  <c:v>59.75</c:v>
                </c:pt>
                <c:pt idx="248">
                  <c:v>59.75</c:v>
                </c:pt>
                <c:pt idx="249">
                  <c:v>59.75</c:v>
                </c:pt>
                <c:pt idx="250">
                  <c:v>59.699999999999996</c:v>
                </c:pt>
                <c:pt idx="251">
                  <c:v>59.699999999999996</c:v>
                </c:pt>
                <c:pt idx="252">
                  <c:v>59.699999999999996</c:v>
                </c:pt>
                <c:pt idx="253">
                  <c:v>59.699999999999996</c:v>
                </c:pt>
                <c:pt idx="254">
                  <c:v>59.699999999999996</c:v>
                </c:pt>
                <c:pt idx="255">
                  <c:v>59.699999999999996</c:v>
                </c:pt>
                <c:pt idx="256">
                  <c:v>59.569999999999993</c:v>
                </c:pt>
                <c:pt idx="257">
                  <c:v>59.569999999999993</c:v>
                </c:pt>
                <c:pt idx="258">
                  <c:v>59.569999999999993</c:v>
                </c:pt>
                <c:pt idx="259">
                  <c:v>59.4</c:v>
                </c:pt>
                <c:pt idx="260">
                  <c:v>59.4</c:v>
                </c:pt>
                <c:pt idx="261">
                  <c:v>59.4</c:v>
                </c:pt>
                <c:pt idx="262">
                  <c:v>59.4</c:v>
                </c:pt>
                <c:pt idx="263">
                  <c:v>59.4</c:v>
                </c:pt>
                <c:pt idx="264">
                  <c:v>58.2</c:v>
                </c:pt>
                <c:pt idx="265">
                  <c:v>58.2</c:v>
                </c:pt>
                <c:pt idx="266">
                  <c:v>58.2</c:v>
                </c:pt>
                <c:pt idx="267">
                  <c:v>57.06</c:v>
                </c:pt>
                <c:pt idx="268">
                  <c:v>57.06</c:v>
                </c:pt>
                <c:pt idx="269">
                  <c:v>57.06</c:v>
                </c:pt>
                <c:pt idx="270">
                  <c:v>57.06</c:v>
                </c:pt>
                <c:pt idx="271">
                  <c:v>56.669999999999995</c:v>
                </c:pt>
                <c:pt idx="272">
                  <c:v>56.25</c:v>
                </c:pt>
                <c:pt idx="273">
                  <c:v>56.25</c:v>
                </c:pt>
                <c:pt idx="274">
                  <c:v>56.25</c:v>
                </c:pt>
                <c:pt idx="275">
                  <c:v>56.25</c:v>
                </c:pt>
                <c:pt idx="276">
                  <c:v>55.89</c:v>
                </c:pt>
                <c:pt idx="277">
                  <c:v>55</c:v>
                </c:pt>
                <c:pt idx="278">
                  <c:v>55</c:v>
                </c:pt>
                <c:pt idx="279">
                  <c:v>54.969999999999992</c:v>
                </c:pt>
                <c:pt idx="280">
                  <c:v>54.969999999999992</c:v>
                </c:pt>
                <c:pt idx="281">
                  <c:v>53.699999999999996</c:v>
                </c:pt>
                <c:pt idx="282">
                  <c:v>53.699999999999996</c:v>
                </c:pt>
                <c:pt idx="283">
                  <c:v>53.46</c:v>
                </c:pt>
                <c:pt idx="284">
                  <c:v>53.46</c:v>
                </c:pt>
                <c:pt idx="285">
                  <c:v>53.46</c:v>
                </c:pt>
                <c:pt idx="286">
                  <c:v>53.46</c:v>
                </c:pt>
                <c:pt idx="287">
                  <c:v>53.46</c:v>
                </c:pt>
                <c:pt idx="288">
                  <c:v>53.46</c:v>
                </c:pt>
                <c:pt idx="289">
                  <c:v>52.38</c:v>
                </c:pt>
                <c:pt idx="290">
                  <c:v>52.38</c:v>
                </c:pt>
                <c:pt idx="291">
                  <c:v>52.125</c:v>
                </c:pt>
                <c:pt idx="292">
                  <c:v>51.8</c:v>
                </c:pt>
                <c:pt idx="293">
                  <c:v>51.8</c:v>
                </c:pt>
                <c:pt idx="294">
                  <c:v>51.8</c:v>
                </c:pt>
                <c:pt idx="295">
                  <c:v>51.749999999999993</c:v>
                </c:pt>
                <c:pt idx="296">
                  <c:v>51.749999999999993</c:v>
                </c:pt>
                <c:pt idx="297">
                  <c:v>51.749999999999993</c:v>
                </c:pt>
                <c:pt idx="298">
                  <c:v>51.749999999999993</c:v>
                </c:pt>
                <c:pt idx="299">
                  <c:v>51.749999999999993</c:v>
                </c:pt>
                <c:pt idx="300">
                  <c:v>51.749999999999993</c:v>
                </c:pt>
                <c:pt idx="301">
                  <c:v>51.749999999999993</c:v>
                </c:pt>
                <c:pt idx="302">
                  <c:v>49.75</c:v>
                </c:pt>
                <c:pt idx="303">
                  <c:v>49.75</c:v>
                </c:pt>
                <c:pt idx="304">
                  <c:v>49.75</c:v>
                </c:pt>
                <c:pt idx="305">
                  <c:v>49.5</c:v>
                </c:pt>
                <c:pt idx="306">
                  <c:v>48.6</c:v>
                </c:pt>
                <c:pt idx="307">
                  <c:v>47.8</c:v>
                </c:pt>
                <c:pt idx="308">
                  <c:v>47.8</c:v>
                </c:pt>
                <c:pt idx="309">
                  <c:v>47.8</c:v>
                </c:pt>
                <c:pt idx="310">
                  <c:v>47.8</c:v>
                </c:pt>
                <c:pt idx="311">
                  <c:v>47.8</c:v>
                </c:pt>
                <c:pt idx="312">
                  <c:v>47.55</c:v>
                </c:pt>
                <c:pt idx="313">
                  <c:v>47.55</c:v>
                </c:pt>
                <c:pt idx="314">
                  <c:v>47.55</c:v>
                </c:pt>
                <c:pt idx="315">
                  <c:v>47.55</c:v>
                </c:pt>
                <c:pt idx="316">
                  <c:v>47.55</c:v>
                </c:pt>
                <c:pt idx="317">
                  <c:v>47.55</c:v>
                </c:pt>
                <c:pt idx="318">
                  <c:v>47.55</c:v>
                </c:pt>
                <c:pt idx="319">
                  <c:v>47.139999999999993</c:v>
                </c:pt>
                <c:pt idx="320">
                  <c:v>47.115000000000002</c:v>
                </c:pt>
                <c:pt idx="321">
                  <c:v>46.965000000000003</c:v>
                </c:pt>
                <c:pt idx="322">
                  <c:v>46.83</c:v>
                </c:pt>
                <c:pt idx="323">
                  <c:v>46.62</c:v>
                </c:pt>
                <c:pt idx="324">
                  <c:v>46.62</c:v>
                </c:pt>
                <c:pt idx="325">
                  <c:v>46.62</c:v>
                </c:pt>
                <c:pt idx="326">
                  <c:v>46.62</c:v>
                </c:pt>
                <c:pt idx="327">
                  <c:v>46.62</c:v>
                </c:pt>
                <c:pt idx="328">
                  <c:v>45.769999999999996</c:v>
                </c:pt>
                <c:pt idx="329">
                  <c:v>45.769999999999996</c:v>
                </c:pt>
                <c:pt idx="330">
                  <c:v>45.769999999999996</c:v>
                </c:pt>
                <c:pt idx="331">
                  <c:v>45.769999999999996</c:v>
                </c:pt>
                <c:pt idx="332">
                  <c:v>45.769999999999996</c:v>
                </c:pt>
                <c:pt idx="333">
                  <c:v>45.769999999999996</c:v>
                </c:pt>
                <c:pt idx="334">
                  <c:v>45.769999999999996</c:v>
                </c:pt>
                <c:pt idx="335">
                  <c:v>45</c:v>
                </c:pt>
                <c:pt idx="336">
                  <c:v>45</c:v>
                </c:pt>
                <c:pt idx="337">
                  <c:v>45</c:v>
                </c:pt>
                <c:pt idx="338">
                  <c:v>45</c:v>
                </c:pt>
                <c:pt idx="339">
                  <c:v>44.75</c:v>
                </c:pt>
                <c:pt idx="340">
                  <c:v>44.75</c:v>
                </c:pt>
                <c:pt idx="341">
                  <c:v>44.75</c:v>
                </c:pt>
                <c:pt idx="342">
                  <c:v>44.55</c:v>
                </c:pt>
                <c:pt idx="343">
                  <c:v>44.55</c:v>
                </c:pt>
                <c:pt idx="344">
                  <c:v>44.55</c:v>
                </c:pt>
                <c:pt idx="345">
                  <c:v>44.55</c:v>
                </c:pt>
                <c:pt idx="346">
                  <c:v>44.55</c:v>
                </c:pt>
                <c:pt idx="347">
                  <c:v>44.55</c:v>
                </c:pt>
                <c:pt idx="348">
                  <c:v>43.74</c:v>
                </c:pt>
                <c:pt idx="349">
                  <c:v>43.684999999999995</c:v>
                </c:pt>
                <c:pt idx="350">
                  <c:v>43.650000000000006</c:v>
                </c:pt>
                <c:pt idx="351">
                  <c:v>43.650000000000006</c:v>
                </c:pt>
                <c:pt idx="352">
                  <c:v>43.650000000000006</c:v>
                </c:pt>
                <c:pt idx="353">
                  <c:v>43.650000000000006</c:v>
                </c:pt>
                <c:pt idx="354">
                  <c:v>43.650000000000006</c:v>
                </c:pt>
                <c:pt idx="355">
                  <c:v>43.650000000000006</c:v>
                </c:pt>
                <c:pt idx="356">
                  <c:v>43.650000000000006</c:v>
                </c:pt>
                <c:pt idx="357">
                  <c:v>43.650000000000006</c:v>
                </c:pt>
                <c:pt idx="358">
                  <c:v>43.650000000000006</c:v>
                </c:pt>
                <c:pt idx="359">
                  <c:v>43.650000000000006</c:v>
                </c:pt>
                <c:pt idx="360">
                  <c:v>43.019999999999996</c:v>
                </c:pt>
                <c:pt idx="361">
                  <c:v>41.25</c:v>
                </c:pt>
                <c:pt idx="362">
                  <c:v>41.25</c:v>
                </c:pt>
                <c:pt idx="363">
                  <c:v>41.25</c:v>
                </c:pt>
                <c:pt idx="364">
                  <c:v>41.25</c:v>
                </c:pt>
                <c:pt idx="365">
                  <c:v>41.25</c:v>
                </c:pt>
                <c:pt idx="366">
                  <c:v>41.25</c:v>
                </c:pt>
                <c:pt idx="367">
                  <c:v>41.25</c:v>
                </c:pt>
                <c:pt idx="368">
                  <c:v>41.25</c:v>
                </c:pt>
                <c:pt idx="369">
                  <c:v>41.25</c:v>
                </c:pt>
                <c:pt idx="370">
                  <c:v>41.169999999999995</c:v>
                </c:pt>
                <c:pt idx="371">
                  <c:v>41.169999999999995</c:v>
                </c:pt>
                <c:pt idx="372">
                  <c:v>41.169999999999995</c:v>
                </c:pt>
                <c:pt idx="373">
                  <c:v>41.169999999999995</c:v>
                </c:pt>
                <c:pt idx="374">
                  <c:v>41.169999999999995</c:v>
                </c:pt>
                <c:pt idx="375">
                  <c:v>40.5</c:v>
                </c:pt>
                <c:pt idx="376">
                  <c:v>40.5</c:v>
                </c:pt>
                <c:pt idx="377">
                  <c:v>40.5</c:v>
                </c:pt>
                <c:pt idx="378">
                  <c:v>40.5</c:v>
                </c:pt>
                <c:pt idx="379">
                  <c:v>40.5</c:v>
                </c:pt>
                <c:pt idx="380">
                  <c:v>39.799999999999997</c:v>
                </c:pt>
                <c:pt idx="381">
                  <c:v>39.799999999999997</c:v>
                </c:pt>
                <c:pt idx="382">
                  <c:v>39.799999999999997</c:v>
                </c:pt>
                <c:pt idx="383">
                  <c:v>39.799999999999997</c:v>
                </c:pt>
                <c:pt idx="384">
                  <c:v>39.799999999999997</c:v>
                </c:pt>
                <c:pt idx="385">
                  <c:v>38.849999999999994</c:v>
                </c:pt>
                <c:pt idx="386">
                  <c:v>38.849999999999994</c:v>
                </c:pt>
                <c:pt idx="387">
                  <c:v>38.849999999999994</c:v>
                </c:pt>
                <c:pt idx="388">
                  <c:v>38.849999999999994</c:v>
                </c:pt>
                <c:pt idx="389">
                  <c:v>38.849999999999994</c:v>
                </c:pt>
                <c:pt idx="390">
                  <c:v>38.849999999999994</c:v>
                </c:pt>
                <c:pt idx="391">
                  <c:v>38.849999999999994</c:v>
                </c:pt>
                <c:pt idx="392">
                  <c:v>38.849999999999994</c:v>
                </c:pt>
                <c:pt idx="393">
                  <c:v>38.849999999999994</c:v>
                </c:pt>
                <c:pt idx="394">
                  <c:v>38.849999999999994</c:v>
                </c:pt>
                <c:pt idx="395">
                  <c:v>38.849999999999994</c:v>
                </c:pt>
                <c:pt idx="396">
                  <c:v>38.849999999999994</c:v>
                </c:pt>
                <c:pt idx="397">
                  <c:v>38.04</c:v>
                </c:pt>
                <c:pt idx="398">
                  <c:v>38.04</c:v>
                </c:pt>
                <c:pt idx="399">
                  <c:v>38.04</c:v>
                </c:pt>
                <c:pt idx="400">
                  <c:v>38.04</c:v>
                </c:pt>
                <c:pt idx="401">
                  <c:v>38.04</c:v>
                </c:pt>
                <c:pt idx="402">
                  <c:v>37.980000000000004</c:v>
                </c:pt>
                <c:pt idx="403">
                  <c:v>36.454999999999998</c:v>
                </c:pt>
                <c:pt idx="404">
                  <c:v>36.454999999999998</c:v>
                </c:pt>
                <c:pt idx="405">
                  <c:v>36.454999999999998</c:v>
                </c:pt>
                <c:pt idx="406">
                  <c:v>36.454999999999998</c:v>
                </c:pt>
                <c:pt idx="407">
                  <c:v>36.450000000000003</c:v>
                </c:pt>
                <c:pt idx="408">
                  <c:v>36.450000000000003</c:v>
                </c:pt>
                <c:pt idx="409">
                  <c:v>36.450000000000003</c:v>
                </c:pt>
                <c:pt idx="410">
                  <c:v>36.450000000000003</c:v>
                </c:pt>
                <c:pt idx="411">
                  <c:v>36.450000000000003</c:v>
                </c:pt>
                <c:pt idx="412">
                  <c:v>36.450000000000003</c:v>
                </c:pt>
                <c:pt idx="413">
                  <c:v>36.450000000000003</c:v>
                </c:pt>
                <c:pt idx="414">
                  <c:v>35.849999999999994</c:v>
                </c:pt>
                <c:pt idx="415">
                  <c:v>35.849999999999994</c:v>
                </c:pt>
                <c:pt idx="416">
                  <c:v>35.849999999999994</c:v>
                </c:pt>
                <c:pt idx="417">
                  <c:v>35.849999999999994</c:v>
                </c:pt>
                <c:pt idx="418">
                  <c:v>35.849999999999994</c:v>
                </c:pt>
                <c:pt idx="419">
                  <c:v>35.849999999999994</c:v>
                </c:pt>
                <c:pt idx="420">
                  <c:v>35.849999999999994</c:v>
                </c:pt>
                <c:pt idx="421">
                  <c:v>35.849999999999994</c:v>
                </c:pt>
                <c:pt idx="422">
                  <c:v>35.82</c:v>
                </c:pt>
                <c:pt idx="423">
                  <c:v>35.82</c:v>
                </c:pt>
                <c:pt idx="424">
                  <c:v>35.82</c:v>
                </c:pt>
                <c:pt idx="425">
                  <c:v>35.82</c:v>
                </c:pt>
                <c:pt idx="426">
                  <c:v>35.82</c:v>
                </c:pt>
                <c:pt idx="427">
                  <c:v>35.82</c:v>
                </c:pt>
                <c:pt idx="428">
                  <c:v>35.799999999999997</c:v>
                </c:pt>
                <c:pt idx="429">
                  <c:v>35.64</c:v>
                </c:pt>
                <c:pt idx="430">
                  <c:v>35.64</c:v>
                </c:pt>
                <c:pt idx="431">
                  <c:v>35.64</c:v>
                </c:pt>
                <c:pt idx="432">
                  <c:v>35.64</c:v>
                </c:pt>
                <c:pt idx="433">
                  <c:v>35.64</c:v>
                </c:pt>
                <c:pt idx="434">
                  <c:v>35.64</c:v>
                </c:pt>
                <c:pt idx="435">
                  <c:v>34.92</c:v>
                </c:pt>
                <c:pt idx="436">
                  <c:v>34.92</c:v>
                </c:pt>
                <c:pt idx="437">
                  <c:v>34.154999999999994</c:v>
                </c:pt>
                <c:pt idx="438">
                  <c:v>34.154999999999994</c:v>
                </c:pt>
                <c:pt idx="439">
                  <c:v>33.75</c:v>
                </c:pt>
                <c:pt idx="440">
                  <c:v>33.75</c:v>
                </c:pt>
                <c:pt idx="441">
                  <c:v>33.75</c:v>
                </c:pt>
                <c:pt idx="442">
                  <c:v>33.75</c:v>
                </c:pt>
                <c:pt idx="443">
                  <c:v>33.75</c:v>
                </c:pt>
                <c:pt idx="444">
                  <c:v>33.75</c:v>
                </c:pt>
                <c:pt idx="445">
                  <c:v>33.75</c:v>
                </c:pt>
                <c:pt idx="446">
                  <c:v>33.75</c:v>
                </c:pt>
                <c:pt idx="447">
                  <c:v>33.47</c:v>
                </c:pt>
                <c:pt idx="448">
                  <c:v>33.464999999999996</c:v>
                </c:pt>
                <c:pt idx="449">
                  <c:v>33.464999999999996</c:v>
                </c:pt>
                <c:pt idx="450">
                  <c:v>33.464999999999996</c:v>
                </c:pt>
                <c:pt idx="451">
                  <c:v>33.464999999999996</c:v>
                </c:pt>
                <c:pt idx="452">
                  <c:v>33.31</c:v>
                </c:pt>
                <c:pt idx="453">
                  <c:v>33</c:v>
                </c:pt>
                <c:pt idx="454">
                  <c:v>32.22</c:v>
                </c:pt>
                <c:pt idx="455">
                  <c:v>32.22</c:v>
                </c:pt>
                <c:pt idx="456">
                  <c:v>32.22</c:v>
                </c:pt>
                <c:pt idx="457">
                  <c:v>31.7</c:v>
                </c:pt>
                <c:pt idx="458">
                  <c:v>31.7</c:v>
                </c:pt>
                <c:pt idx="459">
                  <c:v>31.7</c:v>
                </c:pt>
                <c:pt idx="460">
                  <c:v>31.624999999999996</c:v>
                </c:pt>
                <c:pt idx="461">
                  <c:v>31.624999999999996</c:v>
                </c:pt>
                <c:pt idx="462">
                  <c:v>31.624999999999996</c:v>
                </c:pt>
                <c:pt idx="463">
                  <c:v>31.624999999999996</c:v>
                </c:pt>
                <c:pt idx="464">
                  <c:v>31.454999999999998</c:v>
                </c:pt>
                <c:pt idx="465">
                  <c:v>31.08</c:v>
                </c:pt>
                <c:pt idx="466">
                  <c:v>31.08</c:v>
                </c:pt>
                <c:pt idx="467">
                  <c:v>31.08</c:v>
                </c:pt>
                <c:pt idx="468">
                  <c:v>31.08</c:v>
                </c:pt>
                <c:pt idx="469">
                  <c:v>30.06</c:v>
                </c:pt>
                <c:pt idx="470">
                  <c:v>29.849999999999998</c:v>
                </c:pt>
                <c:pt idx="471">
                  <c:v>29.849999999999998</c:v>
                </c:pt>
                <c:pt idx="472">
                  <c:v>29.849999999999998</c:v>
                </c:pt>
                <c:pt idx="473">
                  <c:v>29.849999999999998</c:v>
                </c:pt>
                <c:pt idx="474">
                  <c:v>29.849999999999998</c:v>
                </c:pt>
                <c:pt idx="475">
                  <c:v>29.849999999999998</c:v>
                </c:pt>
                <c:pt idx="476">
                  <c:v>29.849999999999998</c:v>
                </c:pt>
                <c:pt idx="477">
                  <c:v>29.849999999999998</c:v>
                </c:pt>
                <c:pt idx="478">
                  <c:v>29.849999999999998</c:v>
                </c:pt>
                <c:pt idx="479">
                  <c:v>29.849999999999998</c:v>
                </c:pt>
                <c:pt idx="480">
                  <c:v>29.849999999999998</c:v>
                </c:pt>
                <c:pt idx="481">
                  <c:v>29.784999999999997</c:v>
                </c:pt>
                <c:pt idx="482">
                  <c:v>29.784999999999997</c:v>
                </c:pt>
                <c:pt idx="483">
                  <c:v>29.784999999999997</c:v>
                </c:pt>
                <c:pt idx="484">
                  <c:v>29.784999999999997</c:v>
                </c:pt>
                <c:pt idx="485">
                  <c:v>29.784999999999997</c:v>
                </c:pt>
                <c:pt idx="486">
                  <c:v>29.784999999999997</c:v>
                </c:pt>
                <c:pt idx="487">
                  <c:v>29.784999999999997</c:v>
                </c:pt>
                <c:pt idx="488">
                  <c:v>29.784999999999997</c:v>
                </c:pt>
                <c:pt idx="489">
                  <c:v>29.7</c:v>
                </c:pt>
                <c:pt idx="490">
                  <c:v>29.16</c:v>
                </c:pt>
                <c:pt idx="491">
                  <c:v>29.16</c:v>
                </c:pt>
                <c:pt idx="492">
                  <c:v>29.16</c:v>
                </c:pt>
                <c:pt idx="493">
                  <c:v>29.1</c:v>
                </c:pt>
                <c:pt idx="494">
                  <c:v>28.679999999999996</c:v>
                </c:pt>
                <c:pt idx="495">
                  <c:v>28.679999999999996</c:v>
                </c:pt>
                <c:pt idx="496">
                  <c:v>28.679999999999996</c:v>
                </c:pt>
                <c:pt idx="497">
                  <c:v>28.679999999999996</c:v>
                </c:pt>
                <c:pt idx="498">
                  <c:v>28.62</c:v>
                </c:pt>
                <c:pt idx="499">
                  <c:v>28.574999999999999</c:v>
                </c:pt>
                <c:pt idx="500">
                  <c:v>28.53</c:v>
                </c:pt>
                <c:pt idx="501">
                  <c:v>28.53</c:v>
                </c:pt>
                <c:pt idx="502">
                  <c:v>28.53</c:v>
                </c:pt>
                <c:pt idx="503">
                  <c:v>28.53</c:v>
                </c:pt>
                <c:pt idx="504">
                  <c:v>28.53</c:v>
                </c:pt>
                <c:pt idx="505">
                  <c:v>28.53</c:v>
                </c:pt>
                <c:pt idx="506">
                  <c:v>28.53</c:v>
                </c:pt>
                <c:pt idx="507">
                  <c:v>27.945</c:v>
                </c:pt>
                <c:pt idx="508">
                  <c:v>27.945</c:v>
                </c:pt>
                <c:pt idx="509">
                  <c:v>27.674999999999997</c:v>
                </c:pt>
                <c:pt idx="510">
                  <c:v>27.5</c:v>
                </c:pt>
                <c:pt idx="511">
                  <c:v>27.5</c:v>
                </c:pt>
                <c:pt idx="512">
                  <c:v>27.5</c:v>
                </c:pt>
                <c:pt idx="513">
                  <c:v>27.484999999999996</c:v>
                </c:pt>
                <c:pt idx="514">
                  <c:v>27.484999999999996</c:v>
                </c:pt>
                <c:pt idx="515">
                  <c:v>27.484999999999996</c:v>
                </c:pt>
                <c:pt idx="516">
                  <c:v>27.484999999999996</c:v>
                </c:pt>
                <c:pt idx="517">
                  <c:v>27.195</c:v>
                </c:pt>
                <c:pt idx="518">
                  <c:v>27</c:v>
                </c:pt>
                <c:pt idx="519">
                  <c:v>27</c:v>
                </c:pt>
                <c:pt idx="520">
                  <c:v>27</c:v>
                </c:pt>
                <c:pt idx="521">
                  <c:v>27</c:v>
                </c:pt>
                <c:pt idx="522">
                  <c:v>27</c:v>
                </c:pt>
                <c:pt idx="523">
                  <c:v>26.849999999999998</c:v>
                </c:pt>
                <c:pt idx="524">
                  <c:v>26.849999999999994</c:v>
                </c:pt>
                <c:pt idx="525">
                  <c:v>26.849999999999994</c:v>
                </c:pt>
                <c:pt idx="526">
                  <c:v>26.849999999999994</c:v>
                </c:pt>
                <c:pt idx="527">
                  <c:v>26.849999999999994</c:v>
                </c:pt>
                <c:pt idx="528">
                  <c:v>26.849999999999994</c:v>
                </c:pt>
                <c:pt idx="529">
                  <c:v>26.73</c:v>
                </c:pt>
                <c:pt idx="530">
                  <c:v>26.73</c:v>
                </c:pt>
                <c:pt idx="531">
                  <c:v>26.73</c:v>
                </c:pt>
                <c:pt idx="532">
                  <c:v>26.73</c:v>
                </c:pt>
                <c:pt idx="533">
                  <c:v>26.19</c:v>
                </c:pt>
                <c:pt idx="534">
                  <c:v>26.19</c:v>
                </c:pt>
                <c:pt idx="535">
                  <c:v>26.19</c:v>
                </c:pt>
                <c:pt idx="536">
                  <c:v>26.19</c:v>
                </c:pt>
                <c:pt idx="537">
                  <c:v>26.19</c:v>
                </c:pt>
                <c:pt idx="538">
                  <c:v>26.19</c:v>
                </c:pt>
                <c:pt idx="539">
                  <c:v>26.19</c:v>
                </c:pt>
                <c:pt idx="540">
                  <c:v>25.9</c:v>
                </c:pt>
                <c:pt idx="541">
                  <c:v>25.9</c:v>
                </c:pt>
                <c:pt idx="542">
                  <c:v>25.9</c:v>
                </c:pt>
                <c:pt idx="543">
                  <c:v>25.9</c:v>
                </c:pt>
                <c:pt idx="544">
                  <c:v>25.9</c:v>
                </c:pt>
                <c:pt idx="545">
                  <c:v>25.9</c:v>
                </c:pt>
                <c:pt idx="546">
                  <c:v>25.874999999999996</c:v>
                </c:pt>
                <c:pt idx="547">
                  <c:v>25.874999999999996</c:v>
                </c:pt>
                <c:pt idx="548">
                  <c:v>25.68</c:v>
                </c:pt>
                <c:pt idx="549">
                  <c:v>24.75</c:v>
                </c:pt>
                <c:pt idx="550">
                  <c:v>24.75</c:v>
                </c:pt>
                <c:pt idx="551">
                  <c:v>24.75</c:v>
                </c:pt>
                <c:pt idx="552">
                  <c:v>24.3</c:v>
                </c:pt>
                <c:pt idx="553">
                  <c:v>24.3</c:v>
                </c:pt>
                <c:pt idx="554">
                  <c:v>24.3</c:v>
                </c:pt>
                <c:pt idx="555">
                  <c:v>24.3</c:v>
                </c:pt>
                <c:pt idx="556">
                  <c:v>24.3</c:v>
                </c:pt>
                <c:pt idx="557">
                  <c:v>23.9</c:v>
                </c:pt>
                <c:pt idx="558">
                  <c:v>23.9</c:v>
                </c:pt>
                <c:pt idx="559">
                  <c:v>23.9</c:v>
                </c:pt>
                <c:pt idx="560">
                  <c:v>23.88</c:v>
                </c:pt>
                <c:pt idx="561">
                  <c:v>23.88</c:v>
                </c:pt>
                <c:pt idx="562">
                  <c:v>23.88</c:v>
                </c:pt>
                <c:pt idx="563">
                  <c:v>23.88</c:v>
                </c:pt>
                <c:pt idx="564">
                  <c:v>23.88</c:v>
                </c:pt>
                <c:pt idx="565">
                  <c:v>23.88</c:v>
                </c:pt>
                <c:pt idx="566">
                  <c:v>23.774999999999999</c:v>
                </c:pt>
                <c:pt idx="567">
                  <c:v>23.774999999999999</c:v>
                </c:pt>
                <c:pt idx="568">
                  <c:v>23.774999999999999</c:v>
                </c:pt>
                <c:pt idx="569">
                  <c:v>23.774999999999999</c:v>
                </c:pt>
                <c:pt idx="570">
                  <c:v>23.774999999999999</c:v>
                </c:pt>
                <c:pt idx="571">
                  <c:v>23.774999999999999</c:v>
                </c:pt>
                <c:pt idx="572">
                  <c:v>23.774999999999999</c:v>
                </c:pt>
                <c:pt idx="573">
                  <c:v>23.774999999999999</c:v>
                </c:pt>
                <c:pt idx="574">
                  <c:v>23.31</c:v>
                </c:pt>
                <c:pt idx="575">
                  <c:v>23.31</c:v>
                </c:pt>
                <c:pt idx="576">
                  <c:v>23.31</c:v>
                </c:pt>
                <c:pt idx="577">
                  <c:v>23.31</c:v>
                </c:pt>
                <c:pt idx="578">
                  <c:v>23.31</c:v>
                </c:pt>
                <c:pt idx="579">
                  <c:v>23.31</c:v>
                </c:pt>
                <c:pt idx="580">
                  <c:v>23.31</c:v>
                </c:pt>
                <c:pt idx="581">
                  <c:v>23.31</c:v>
                </c:pt>
                <c:pt idx="582">
                  <c:v>23.31</c:v>
                </c:pt>
                <c:pt idx="583">
                  <c:v>23.31</c:v>
                </c:pt>
                <c:pt idx="584">
                  <c:v>23.31</c:v>
                </c:pt>
                <c:pt idx="585">
                  <c:v>23.31</c:v>
                </c:pt>
                <c:pt idx="586">
                  <c:v>23.31</c:v>
                </c:pt>
                <c:pt idx="587">
                  <c:v>23.31</c:v>
                </c:pt>
                <c:pt idx="588">
                  <c:v>23.31</c:v>
                </c:pt>
                <c:pt idx="589">
                  <c:v>23.31</c:v>
                </c:pt>
                <c:pt idx="590">
                  <c:v>22.884999999999998</c:v>
                </c:pt>
                <c:pt idx="591">
                  <c:v>22.884999999999998</c:v>
                </c:pt>
                <c:pt idx="592">
                  <c:v>22.884999999999998</c:v>
                </c:pt>
                <c:pt idx="593">
                  <c:v>22.884999999999998</c:v>
                </c:pt>
                <c:pt idx="594">
                  <c:v>22.5</c:v>
                </c:pt>
                <c:pt idx="595">
                  <c:v>22.5</c:v>
                </c:pt>
                <c:pt idx="596">
                  <c:v>22.5</c:v>
                </c:pt>
                <c:pt idx="597">
                  <c:v>22.5</c:v>
                </c:pt>
                <c:pt idx="598">
                  <c:v>22.5</c:v>
                </c:pt>
                <c:pt idx="599">
                  <c:v>22.274999999999999</c:v>
                </c:pt>
                <c:pt idx="600">
                  <c:v>22.274999999999999</c:v>
                </c:pt>
                <c:pt idx="601">
                  <c:v>22.274999999999999</c:v>
                </c:pt>
                <c:pt idx="602">
                  <c:v>21.87</c:v>
                </c:pt>
                <c:pt idx="603">
                  <c:v>21.87</c:v>
                </c:pt>
                <c:pt idx="604">
                  <c:v>21.87</c:v>
                </c:pt>
                <c:pt idx="605">
                  <c:v>21.87</c:v>
                </c:pt>
                <c:pt idx="606">
                  <c:v>21.87</c:v>
                </c:pt>
                <c:pt idx="607">
                  <c:v>21.87</c:v>
                </c:pt>
                <c:pt idx="608">
                  <c:v>21.87</c:v>
                </c:pt>
                <c:pt idx="609">
                  <c:v>21.87</c:v>
                </c:pt>
                <c:pt idx="610">
                  <c:v>21.87</c:v>
                </c:pt>
                <c:pt idx="611">
                  <c:v>21.87</c:v>
                </c:pt>
                <c:pt idx="612">
                  <c:v>21.825000000000003</c:v>
                </c:pt>
                <c:pt idx="613">
                  <c:v>21.825000000000003</c:v>
                </c:pt>
                <c:pt idx="614">
                  <c:v>21.825000000000003</c:v>
                </c:pt>
                <c:pt idx="615">
                  <c:v>21.509999999999998</c:v>
                </c:pt>
                <c:pt idx="616">
                  <c:v>21.509999999999998</c:v>
                </c:pt>
                <c:pt idx="617">
                  <c:v>21.509999999999998</c:v>
                </c:pt>
                <c:pt idx="618">
                  <c:v>21.509999999999998</c:v>
                </c:pt>
                <c:pt idx="619">
                  <c:v>21.509999999999998</c:v>
                </c:pt>
                <c:pt idx="620">
                  <c:v>21.509999999999998</c:v>
                </c:pt>
                <c:pt idx="621">
                  <c:v>21.509999999999998</c:v>
                </c:pt>
                <c:pt idx="622">
                  <c:v>21.509999999999998</c:v>
                </c:pt>
                <c:pt idx="623">
                  <c:v>21.509999999999998</c:v>
                </c:pt>
                <c:pt idx="624">
                  <c:v>21.509999999999998</c:v>
                </c:pt>
                <c:pt idx="625">
                  <c:v>21.479999999999997</c:v>
                </c:pt>
                <c:pt idx="626">
                  <c:v>21.479999999999997</c:v>
                </c:pt>
                <c:pt idx="627">
                  <c:v>20.625</c:v>
                </c:pt>
                <c:pt idx="628">
                  <c:v>20.625</c:v>
                </c:pt>
                <c:pt idx="629">
                  <c:v>20.625</c:v>
                </c:pt>
                <c:pt idx="630">
                  <c:v>20.584999999999997</c:v>
                </c:pt>
                <c:pt idx="631">
                  <c:v>20.584999999999997</c:v>
                </c:pt>
                <c:pt idx="632">
                  <c:v>20.25</c:v>
                </c:pt>
                <c:pt idx="633">
                  <c:v>20.25</c:v>
                </c:pt>
                <c:pt idx="634">
                  <c:v>20.25</c:v>
                </c:pt>
                <c:pt idx="635">
                  <c:v>20.25</c:v>
                </c:pt>
                <c:pt idx="636">
                  <c:v>20.25</c:v>
                </c:pt>
                <c:pt idx="637">
                  <c:v>20.25</c:v>
                </c:pt>
                <c:pt idx="638">
                  <c:v>20.25</c:v>
                </c:pt>
                <c:pt idx="639">
                  <c:v>19.899999999999999</c:v>
                </c:pt>
                <c:pt idx="640">
                  <c:v>19.899999999999999</c:v>
                </c:pt>
                <c:pt idx="641">
                  <c:v>19.899999999999999</c:v>
                </c:pt>
                <c:pt idx="642">
                  <c:v>19.424999999999997</c:v>
                </c:pt>
                <c:pt idx="643">
                  <c:v>19.02</c:v>
                </c:pt>
                <c:pt idx="644">
                  <c:v>19.02</c:v>
                </c:pt>
                <c:pt idx="645">
                  <c:v>19.02</c:v>
                </c:pt>
                <c:pt idx="646">
                  <c:v>19.02</c:v>
                </c:pt>
                <c:pt idx="647">
                  <c:v>18.689999999999998</c:v>
                </c:pt>
                <c:pt idx="648">
                  <c:v>18.225000000000001</c:v>
                </c:pt>
                <c:pt idx="649">
                  <c:v>18.225000000000001</c:v>
                </c:pt>
                <c:pt idx="650">
                  <c:v>17.924999999999997</c:v>
                </c:pt>
                <c:pt idx="651">
                  <c:v>17.924999999999997</c:v>
                </c:pt>
                <c:pt idx="652">
                  <c:v>17.91</c:v>
                </c:pt>
                <c:pt idx="653">
                  <c:v>17.91</c:v>
                </c:pt>
                <c:pt idx="654">
                  <c:v>17.91</c:v>
                </c:pt>
                <c:pt idx="655">
                  <c:v>17.91</c:v>
                </c:pt>
                <c:pt idx="656">
                  <c:v>17.91</c:v>
                </c:pt>
                <c:pt idx="657">
                  <c:v>17.91</c:v>
                </c:pt>
                <c:pt idx="658">
                  <c:v>17.91</c:v>
                </c:pt>
                <c:pt idx="659">
                  <c:v>17.91</c:v>
                </c:pt>
                <c:pt idx="660">
                  <c:v>17.91</c:v>
                </c:pt>
                <c:pt idx="661">
                  <c:v>17.91</c:v>
                </c:pt>
                <c:pt idx="662">
                  <c:v>17.91</c:v>
                </c:pt>
                <c:pt idx="663">
                  <c:v>17.91</c:v>
                </c:pt>
                <c:pt idx="664">
                  <c:v>17.91</c:v>
                </c:pt>
                <c:pt idx="665">
                  <c:v>17.91</c:v>
                </c:pt>
                <c:pt idx="666">
                  <c:v>17.91</c:v>
                </c:pt>
                <c:pt idx="667">
                  <c:v>17.91</c:v>
                </c:pt>
                <c:pt idx="668">
                  <c:v>17.91</c:v>
                </c:pt>
                <c:pt idx="669">
                  <c:v>17.91</c:v>
                </c:pt>
                <c:pt idx="670">
                  <c:v>17.91</c:v>
                </c:pt>
                <c:pt idx="671">
                  <c:v>17.91</c:v>
                </c:pt>
                <c:pt idx="672">
                  <c:v>17.899999999999999</c:v>
                </c:pt>
                <c:pt idx="673">
                  <c:v>17.899999999999999</c:v>
                </c:pt>
                <c:pt idx="674">
                  <c:v>17.82</c:v>
                </c:pt>
                <c:pt idx="675">
                  <c:v>17.82</c:v>
                </c:pt>
                <c:pt idx="676">
                  <c:v>17.82</c:v>
                </c:pt>
                <c:pt idx="677">
                  <c:v>17.82</c:v>
                </c:pt>
                <c:pt idx="678">
                  <c:v>17.82</c:v>
                </c:pt>
                <c:pt idx="679">
                  <c:v>17.46</c:v>
                </c:pt>
                <c:pt idx="680">
                  <c:v>17.46</c:v>
                </c:pt>
                <c:pt idx="681">
                  <c:v>17.46</c:v>
                </c:pt>
                <c:pt idx="682">
                  <c:v>17.46</c:v>
                </c:pt>
                <c:pt idx="683">
                  <c:v>16.875</c:v>
                </c:pt>
                <c:pt idx="684">
                  <c:v>16.875</c:v>
                </c:pt>
                <c:pt idx="685">
                  <c:v>16.5</c:v>
                </c:pt>
                <c:pt idx="686">
                  <c:v>16.5</c:v>
                </c:pt>
                <c:pt idx="687">
                  <c:v>16.5</c:v>
                </c:pt>
                <c:pt idx="688">
                  <c:v>16.5</c:v>
                </c:pt>
                <c:pt idx="689">
                  <c:v>16.5</c:v>
                </c:pt>
                <c:pt idx="690">
                  <c:v>16.11</c:v>
                </c:pt>
                <c:pt idx="691">
                  <c:v>16.11</c:v>
                </c:pt>
                <c:pt idx="692">
                  <c:v>16.11</c:v>
                </c:pt>
                <c:pt idx="693">
                  <c:v>16.11</c:v>
                </c:pt>
                <c:pt idx="694">
                  <c:v>16.11</c:v>
                </c:pt>
                <c:pt idx="695">
                  <c:v>15.85</c:v>
                </c:pt>
                <c:pt idx="696">
                  <c:v>15.54</c:v>
                </c:pt>
                <c:pt idx="697">
                  <c:v>15.54</c:v>
                </c:pt>
                <c:pt idx="698">
                  <c:v>15.54</c:v>
                </c:pt>
                <c:pt idx="699">
                  <c:v>15.54</c:v>
                </c:pt>
                <c:pt idx="700">
                  <c:v>15.54</c:v>
                </c:pt>
                <c:pt idx="701">
                  <c:v>15.54</c:v>
                </c:pt>
                <c:pt idx="702">
                  <c:v>15.54</c:v>
                </c:pt>
                <c:pt idx="703">
                  <c:v>15.54</c:v>
                </c:pt>
                <c:pt idx="704">
                  <c:v>15.54</c:v>
                </c:pt>
                <c:pt idx="705">
                  <c:v>15.54</c:v>
                </c:pt>
                <c:pt idx="706">
                  <c:v>15.54</c:v>
                </c:pt>
                <c:pt idx="707">
                  <c:v>15.54</c:v>
                </c:pt>
                <c:pt idx="708">
                  <c:v>14.924999999999999</c:v>
                </c:pt>
                <c:pt idx="709">
                  <c:v>14.924999999999999</c:v>
                </c:pt>
                <c:pt idx="710">
                  <c:v>14.924999999999999</c:v>
                </c:pt>
                <c:pt idx="711">
                  <c:v>14.85</c:v>
                </c:pt>
                <c:pt idx="712">
                  <c:v>14.85</c:v>
                </c:pt>
                <c:pt idx="713">
                  <c:v>14.58</c:v>
                </c:pt>
                <c:pt idx="714">
                  <c:v>14.58</c:v>
                </c:pt>
                <c:pt idx="715">
                  <c:v>14.58</c:v>
                </c:pt>
                <c:pt idx="716">
                  <c:v>14.58</c:v>
                </c:pt>
                <c:pt idx="717">
                  <c:v>14.58</c:v>
                </c:pt>
                <c:pt idx="718">
                  <c:v>14.58</c:v>
                </c:pt>
                <c:pt idx="719">
                  <c:v>14.55</c:v>
                </c:pt>
                <c:pt idx="720">
                  <c:v>14.339999999999998</c:v>
                </c:pt>
                <c:pt idx="721">
                  <c:v>14.339999999999998</c:v>
                </c:pt>
                <c:pt idx="722">
                  <c:v>14.339999999999998</c:v>
                </c:pt>
                <c:pt idx="723">
                  <c:v>14.339999999999998</c:v>
                </c:pt>
                <c:pt idx="724">
                  <c:v>14.339999999999998</c:v>
                </c:pt>
                <c:pt idx="725">
                  <c:v>14.339999999999998</c:v>
                </c:pt>
                <c:pt idx="726">
                  <c:v>14.339999999999998</c:v>
                </c:pt>
                <c:pt idx="727">
                  <c:v>14.339999999999998</c:v>
                </c:pt>
                <c:pt idx="728">
                  <c:v>13.75</c:v>
                </c:pt>
                <c:pt idx="729">
                  <c:v>13.5</c:v>
                </c:pt>
                <c:pt idx="730">
                  <c:v>13.5</c:v>
                </c:pt>
                <c:pt idx="731">
                  <c:v>13.5</c:v>
                </c:pt>
                <c:pt idx="732">
                  <c:v>13.5</c:v>
                </c:pt>
                <c:pt idx="733">
                  <c:v>13.5</c:v>
                </c:pt>
                <c:pt idx="734">
                  <c:v>13.5</c:v>
                </c:pt>
                <c:pt idx="735">
                  <c:v>13.5</c:v>
                </c:pt>
                <c:pt idx="736">
                  <c:v>13.424999999999997</c:v>
                </c:pt>
                <c:pt idx="737">
                  <c:v>13.424999999999997</c:v>
                </c:pt>
                <c:pt idx="738">
                  <c:v>13.424999999999997</c:v>
                </c:pt>
                <c:pt idx="739">
                  <c:v>13.424999999999997</c:v>
                </c:pt>
                <c:pt idx="740">
                  <c:v>13.365</c:v>
                </c:pt>
                <c:pt idx="741">
                  <c:v>13.365</c:v>
                </c:pt>
                <c:pt idx="742">
                  <c:v>13.365</c:v>
                </c:pt>
                <c:pt idx="743">
                  <c:v>13.095000000000001</c:v>
                </c:pt>
                <c:pt idx="744">
                  <c:v>13.095000000000001</c:v>
                </c:pt>
                <c:pt idx="745">
                  <c:v>12.95</c:v>
                </c:pt>
                <c:pt idx="746">
                  <c:v>12.95</c:v>
                </c:pt>
                <c:pt idx="747">
                  <c:v>12.95</c:v>
                </c:pt>
                <c:pt idx="748">
                  <c:v>12.95</c:v>
                </c:pt>
                <c:pt idx="749">
                  <c:v>12.95</c:v>
                </c:pt>
                <c:pt idx="750">
                  <c:v>12.375</c:v>
                </c:pt>
                <c:pt idx="751">
                  <c:v>12.375</c:v>
                </c:pt>
                <c:pt idx="752">
                  <c:v>12.375</c:v>
                </c:pt>
                <c:pt idx="753">
                  <c:v>12.15</c:v>
                </c:pt>
                <c:pt idx="754">
                  <c:v>12.15</c:v>
                </c:pt>
                <c:pt idx="755">
                  <c:v>12.15</c:v>
                </c:pt>
                <c:pt idx="756">
                  <c:v>11.94</c:v>
                </c:pt>
                <c:pt idx="757">
                  <c:v>11.94</c:v>
                </c:pt>
                <c:pt idx="758">
                  <c:v>11.94</c:v>
                </c:pt>
                <c:pt idx="759">
                  <c:v>11.94</c:v>
                </c:pt>
                <c:pt idx="760">
                  <c:v>11.94</c:v>
                </c:pt>
                <c:pt idx="761">
                  <c:v>11.94</c:v>
                </c:pt>
                <c:pt idx="762">
                  <c:v>11.94</c:v>
                </c:pt>
                <c:pt idx="763">
                  <c:v>11.94</c:v>
                </c:pt>
                <c:pt idx="764">
                  <c:v>11.654999999999999</c:v>
                </c:pt>
                <c:pt idx="765">
                  <c:v>11.654999999999999</c:v>
                </c:pt>
                <c:pt idx="766">
                  <c:v>11.25</c:v>
                </c:pt>
                <c:pt idx="767">
                  <c:v>11.25</c:v>
                </c:pt>
                <c:pt idx="768">
                  <c:v>11.25</c:v>
                </c:pt>
                <c:pt idx="769">
                  <c:v>11.25</c:v>
                </c:pt>
                <c:pt idx="770">
                  <c:v>10.935</c:v>
                </c:pt>
                <c:pt idx="771">
                  <c:v>10.935</c:v>
                </c:pt>
                <c:pt idx="772">
                  <c:v>10.935</c:v>
                </c:pt>
                <c:pt idx="773">
                  <c:v>10.754999999999999</c:v>
                </c:pt>
                <c:pt idx="774">
                  <c:v>10.754999999999999</c:v>
                </c:pt>
                <c:pt idx="775">
                  <c:v>10.754999999999999</c:v>
                </c:pt>
                <c:pt idx="776">
                  <c:v>10.754999999999999</c:v>
                </c:pt>
                <c:pt idx="777">
                  <c:v>10.739999999999998</c:v>
                </c:pt>
                <c:pt idx="778">
                  <c:v>10.739999999999998</c:v>
                </c:pt>
                <c:pt idx="779">
                  <c:v>10.739999999999998</c:v>
                </c:pt>
                <c:pt idx="780">
                  <c:v>10.739999999999998</c:v>
                </c:pt>
                <c:pt idx="781">
                  <c:v>9.9499999999999993</c:v>
                </c:pt>
                <c:pt idx="782">
                  <c:v>9.9499999999999993</c:v>
                </c:pt>
                <c:pt idx="783">
                  <c:v>9.9499999999999993</c:v>
                </c:pt>
                <c:pt idx="784">
                  <c:v>9.9499999999999993</c:v>
                </c:pt>
                <c:pt idx="785">
                  <c:v>9.9499999999999993</c:v>
                </c:pt>
                <c:pt idx="786">
                  <c:v>9.51</c:v>
                </c:pt>
                <c:pt idx="787">
                  <c:v>9.51</c:v>
                </c:pt>
                <c:pt idx="788">
                  <c:v>9.51</c:v>
                </c:pt>
                <c:pt idx="789">
                  <c:v>9.51</c:v>
                </c:pt>
                <c:pt idx="790">
                  <c:v>9.51</c:v>
                </c:pt>
                <c:pt idx="791">
                  <c:v>9.51</c:v>
                </c:pt>
                <c:pt idx="792">
                  <c:v>9.51</c:v>
                </c:pt>
                <c:pt idx="793">
                  <c:v>9.51</c:v>
                </c:pt>
                <c:pt idx="794">
                  <c:v>9.51</c:v>
                </c:pt>
                <c:pt idx="795">
                  <c:v>8.9550000000000001</c:v>
                </c:pt>
                <c:pt idx="796">
                  <c:v>8.9550000000000001</c:v>
                </c:pt>
                <c:pt idx="797">
                  <c:v>8.9550000000000001</c:v>
                </c:pt>
                <c:pt idx="798">
                  <c:v>8.9550000000000001</c:v>
                </c:pt>
                <c:pt idx="799">
                  <c:v>8.9550000000000001</c:v>
                </c:pt>
                <c:pt idx="800">
                  <c:v>8.9550000000000001</c:v>
                </c:pt>
                <c:pt idx="801">
                  <c:v>8.9550000000000001</c:v>
                </c:pt>
                <c:pt idx="802">
                  <c:v>8.9499999999999993</c:v>
                </c:pt>
                <c:pt idx="803">
                  <c:v>8.9499999999999993</c:v>
                </c:pt>
                <c:pt idx="804">
                  <c:v>8.91</c:v>
                </c:pt>
                <c:pt idx="805">
                  <c:v>8.91</c:v>
                </c:pt>
                <c:pt idx="806">
                  <c:v>8.91</c:v>
                </c:pt>
                <c:pt idx="807">
                  <c:v>8.91</c:v>
                </c:pt>
                <c:pt idx="808">
                  <c:v>8.91</c:v>
                </c:pt>
                <c:pt idx="809">
                  <c:v>8.73</c:v>
                </c:pt>
                <c:pt idx="810">
                  <c:v>8.73</c:v>
                </c:pt>
                <c:pt idx="811">
                  <c:v>8.73</c:v>
                </c:pt>
                <c:pt idx="812">
                  <c:v>8.73</c:v>
                </c:pt>
                <c:pt idx="813">
                  <c:v>8.73</c:v>
                </c:pt>
                <c:pt idx="814">
                  <c:v>8.73</c:v>
                </c:pt>
                <c:pt idx="815">
                  <c:v>8.73</c:v>
                </c:pt>
                <c:pt idx="816">
                  <c:v>8.73</c:v>
                </c:pt>
                <c:pt idx="817">
                  <c:v>8.73</c:v>
                </c:pt>
                <c:pt idx="818">
                  <c:v>8.73</c:v>
                </c:pt>
                <c:pt idx="819">
                  <c:v>8.73</c:v>
                </c:pt>
                <c:pt idx="820">
                  <c:v>8.25</c:v>
                </c:pt>
                <c:pt idx="821">
                  <c:v>8.25</c:v>
                </c:pt>
                <c:pt idx="822">
                  <c:v>8.25</c:v>
                </c:pt>
                <c:pt idx="823">
                  <c:v>8.25</c:v>
                </c:pt>
                <c:pt idx="824">
                  <c:v>8.25</c:v>
                </c:pt>
                <c:pt idx="825">
                  <c:v>8.25</c:v>
                </c:pt>
                <c:pt idx="826">
                  <c:v>8.25</c:v>
                </c:pt>
                <c:pt idx="827">
                  <c:v>8.0549999999999997</c:v>
                </c:pt>
                <c:pt idx="828">
                  <c:v>8.0549999999999997</c:v>
                </c:pt>
                <c:pt idx="829">
                  <c:v>8.0549999999999997</c:v>
                </c:pt>
                <c:pt idx="830">
                  <c:v>8.0549999999999997</c:v>
                </c:pt>
                <c:pt idx="831">
                  <c:v>8.0549999999999997</c:v>
                </c:pt>
                <c:pt idx="832">
                  <c:v>8.0549999999999997</c:v>
                </c:pt>
                <c:pt idx="833">
                  <c:v>8.0549999999999997</c:v>
                </c:pt>
                <c:pt idx="834">
                  <c:v>8.0549999999999997</c:v>
                </c:pt>
                <c:pt idx="835">
                  <c:v>7.77</c:v>
                </c:pt>
                <c:pt idx="836">
                  <c:v>7.77</c:v>
                </c:pt>
                <c:pt idx="837">
                  <c:v>7.77</c:v>
                </c:pt>
                <c:pt idx="838">
                  <c:v>7.77</c:v>
                </c:pt>
                <c:pt idx="839">
                  <c:v>7.77</c:v>
                </c:pt>
                <c:pt idx="840">
                  <c:v>7.77</c:v>
                </c:pt>
                <c:pt idx="841">
                  <c:v>7.77</c:v>
                </c:pt>
                <c:pt idx="842">
                  <c:v>7.77</c:v>
                </c:pt>
                <c:pt idx="843">
                  <c:v>7.77</c:v>
                </c:pt>
                <c:pt idx="844">
                  <c:v>7.77</c:v>
                </c:pt>
                <c:pt idx="845">
                  <c:v>7.77</c:v>
                </c:pt>
                <c:pt idx="846">
                  <c:v>7.77</c:v>
                </c:pt>
                <c:pt idx="847">
                  <c:v>7.77</c:v>
                </c:pt>
                <c:pt idx="848">
                  <c:v>7.77</c:v>
                </c:pt>
                <c:pt idx="849">
                  <c:v>7.77</c:v>
                </c:pt>
                <c:pt idx="850">
                  <c:v>7.29</c:v>
                </c:pt>
                <c:pt idx="851">
                  <c:v>7.29</c:v>
                </c:pt>
                <c:pt idx="852">
                  <c:v>7.29</c:v>
                </c:pt>
                <c:pt idx="853">
                  <c:v>7.29</c:v>
                </c:pt>
                <c:pt idx="854">
                  <c:v>7.29</c:v>
                </c:pt>
                <c:pt idx="855">
                  <c:v>7.29</c:v>
                </c:pt>
                <c:pt idx="856">
                  <c:v>7.29</c:v>
                </c:pt>
                <c:pt idx="857">
                  <c:v>7.169999999999999</c:v>
                </c:pt>
                <c:pt idx="858">
                  <c:v>7.169999999999999</c:v>
                </c:pt>
                <c:pt idx="859">
                  <c:v>7.169999999999999</c:v>
                </c:pt>
                <c:pt idx="860">
                  <c:v>6.75</c:v>
                </c:pt>
                <c:pt idx="861">
                  <c:v>6.75</c:v>
                </c:pt>
                <c:pt idx="862">
                  <c:v>6.75</c:v>
                </c:pt>
                <c:pt idx="863">
                  <c:v>6.75</c:v>
                </c:pt>
                <c:pt idx="864">
                  <c:v>6.75</c:v>
                </c:pt>
                <c:pt idx="865">
                  <c:v>6.75</c:v>
                </c:pt>
                <c:pt idx="866">
                  <c:v>6.75</c:v>
                </c:pt>
                <c:pt idx="867">
                  <c:v>6.75</c:v>
                </c:pt>
                <c:pt idx="868">
                  <c:v>6.75</c:v>
                </c:pt>
                <c:pt idx="869">
                  <c:v>5.97</c:v>
                </c:pt>
                <c:pt idx="870">
                  <c:v>5.97</c:v>
                </c:pt>
                <c:pt idx="871">
                  <c:v>5.97</c:v>
                </c:pt>
                <c:pt idx="872">
                  <c:v>5.97</c:v>
                </c:pt>
                <c:pt idx="873">
                  <c:v>5.97</c:v>
                </c:pt>
                <c:pt idx="874">
                  <c:v>5.97</c:v>
                </c:pt>
                <c:pt idx="875">
                  <c:v>5.97</c:v>
                </c:pt>
                <c:pt idx="876">
                  <c:v>5.97</c:v>
                </c:pt>
                <c:pt idx="877">
                  <c:v>5.97</c:v>
                </c:pt>
                <c:pt idx="878">
                  <c:v>5.97</c:v>
                </c:pt>
                <c:pt idx="879">
                  <c:v>5.97</c:v>
                </c:pt>
                <c:pt idx="880">
                  <c:v>5.97</c:v>
                </c:pt>
                <c:pt idx="881">
                  <c:v>5.97</c:v>
                </c:pt>
                <c:pt idx="882">
                  <c:v>5.97</c:v>
                </c:pt>
                <c:pt idx="883">
                  <c:v>5.3699999999999992</c:v>
                </c:pt>
                <c:pt idx="884">
                  <c:v>5.3699999999999992</c:v>
                </c:pt>
                <c:pt idx="885">
                  <c:v>5.3699999999999992</c:v>
                </c:pt>
                <c:pt idx="886">
                  <c:v>5.3699999999999992</c:v>
                </c:pt>
                <c:pt idx="887">
                  <c:v>5.3699999999999992</c:v>
                </c:pt>
                <c:pt idx="888">
                  <c:v>5.3699999999999992</c:v>
                </c:pt>
                <c:pt idx="889">
                  <c:v>5.3699999999999992</c:v>
                </c:pt>
                <c:pt idx="890">
                  <c:v>4.7549999999999999</c:v>
                </c:pt>
                <c:pt idx="891">
                  <c:v>4.7549999999999999</c:v>
                </c:pt>
                <c:pt idx="892">
                  <c:v>4.7549999999999999</c:v>
                </c:pt>
                <c:pt idx="893">
                  <c:v>4.4550000000000001</c:v>
                </c:pt>
                <c:pt idx="894">
                  <c:v>4.3650000000000002</c:v>
                </c:pt>
                <c:pt idx="895">
                  <c:v>4.3650000000000002</c:v>
                </c:pt>
                <c:pt idx="896">
                  <c:v>4.125</c:v>
                </c:pt>
                <c:pt idx="897">
                  <c:v>3.8849999999999998</c:v>
                </c:pt>
                <c:pt idx="898">
                  <c:v>3.645</c:v>
                </c:pt>
                <c:pt idx="899">
                  <c:v>3.645</c:v>
                </c:pt>
                <c:pt idx="900">
                  <c:v>3.5849999999999995</c:v>
                </c:pt>
                <c:pt idx="901">
                  <c:v>3.5849999999999995</c:v>
                </c:pt>
                <c:pt idx="902">
                  <c:v>3.5849999999999995</c:v>
                </c:pt>
                <c:pt idx="903">
                  <c:v>3.5849999999999995</c:v>
                </c:pt>
                <c:pt idx="904">
                  <c:v>2.9849999999999999</c:v>
                </c:pt>
                <c:pt idx="905">
                  <c:v>2.9849999999999999</c:v>
                </c:pt>
                <c:pt idx="906">
                  <c:v>2.9849999999999999</c:v>
                </c:pt>
                <c:pt idx="907">
                  <c:v>2.9849999999999999</c:v>
                </c:pt>
                <c:pt idx="908">
                  <c:v>2.9849999999999999</c:v>
                </c:pt>
                <c:pt idx="909">
                  <c:v>2.9849999999999999</c:v>
                </c:pt>
                <c:pt idx="910">
                  <c:v>2.6849999999999996</c:v>
                </c:pt>
                <c:pt idx="911">
                  <c:v>2.6849999999999996</c:v>
                </c:pt>
                <c:pt idx="912">
                  <c:v>2.6849999999999996</c:v>
                </c:pt>
              </c:numCache>
            </c:numRef>
          </c:val>
          <c:smooth val="0"/>
          <c:extLst>
            <c:ext xmlns:c16="http://schemas.microsoft.com/office/drawing/2014/chart" uri="{C3380CC4-5D6E-409C-BE32-E72D297353CC}">
              <c16:uniqueId val="{00000000-397C-8746-B7CA-C48CCDDFCB69}"/>
            </c:ext>
          </c:extLst>
        </c:ser>
        <c:dLbls>
          <c:showLegendKey val="0"/>
          <c:showVal val="0"/>
          <c:showCatName val="0"/>
          <c:showSerName val="0"/>
          <c:showPercent val="0"/>
          <c:showBubbleSize val="0"/>
        </c:dLbls>
        <c:marker val="1"/>
        <c:smooth val="0"/>
        <c:axId val="1433808303"/>
        <c:axId val="1433810015"/>
      </c:lineChart>
      <c:lineChart>
        <c:grouping val="standard"/>
        <c:varyColors val="0"/>
        <c:ser>
          <c:idx val="0"/>
          <c:order val="0"/>
          <c:tx>
            <c:strRef>
              <c:f>'pt (customers)'!$B$3</c:f>
              <c:strCache>
                <c:ptCount val="1"/>
                <c:pt idx="0">
                  <c:v>Order Count</c:v>
                </c:pt>
              </c:strCache>
            </c:strRef>
          </c:tx>
          <c:spPr>
            <a:ln w="28575" cap="rnd">
              <a:solidFill>
                <a:schemeClr val="accent1"/>
              </a:solidFill>
              <a:round/>
            </a:ln>
            <a:effectLst/>
          </c:spPr>
          <c:marker>
            <c:symbol val="none"/>
          </c:marker>
          <c:cat>
            <c:strRef>
              <c:f>'pt (customers)'!$A$4:$A$917</c:f>
              <c:strCache>
                <c:ptCount val="913"/>
                <c:pt idx="0">
                  <c:v>27930-59250-JT</c:v>
                </c:pt>
                <c:pt idx="1">
                  <c:v>86579-92122-OC</c:v>
                </c:pt>
                <c:pt idx="2">
                  <c:v>16880-78077-FB</c:v>
                </c:pt>
                <c:pt idx="3">
                  <c:v>16982-35708-BZ</c:v>
                </c:pt>
                <c:pt idx="4">
                  <c:v>19485-98072-PS</c:v>
                </c:pt>
                <c:pt idx="5">
                  <c:v>57808-90533-UE</c:v>
                </c:pt>
                <c:pt idx="6">
                  <c:v>01603-43789-TN</c:v>
                </c:pt>
                <c:pt idx="7">
                  <c:v>72282-40594-RX</c:v>
                </c:pt>
                <c:pt idx="8">
                  <c:v>27132-68907-RC</c:v>
                </c:pt>
                <c:pt idx="9">
                  <c:v>83308-82257-UN</c:v>
                </c:pt>
                <c:pt idx="10">
                  <c:v>78224-60622-KH</c:v>
                </c:pt>
                <c:pt idx="11">
                  <c:v>62923-29397-KX</c:v>
                </c:pt>
                <c:pt idx="12">
                  <c:v>53971-49906-PZ</c:v>
                </c:pt>
                <c:pt idx="13">
                  <c:v>04739-85772-QT</c:v>
                </c:pt>
                <c:pt idx="14">
                  <c:v>16123-07017-TY</c:v>
                </c:pt>
                <c:pt idx="15">
                  <c:v>21889-94615-WT</c:v>
                </c:pt>
                <c:pt idx="16">
                  <c:v>74330-29286-RO</c:v>
                </c:pt>
                <c:pt idx="17">
                  <c:v>61809-87758-LJ</c:v>
                </c:pt>
                <c:pt idx="18">
                  <c:v>05325-97750-WP</c:v>
                </c:pt>
                <c:pt idx="19">
                  <c:v>03010-30348-UA</c:v>
                </c:pt>
                <c:pt idx="20">
                  <c:v>32070-55528-UG</c:v>
                </c:pt>
                <c:pt idx="21">
                  <c:v>84641-67384-TD</c:v>
                </c:pt>
                <c:pt idx="22">
                  <c:v>77154-45038-IH</c:v>
                </c:pt>
                <c:pt idx="23">
                  <c:v>54619-08558-ZU</c:v>
                </c:pt>
                <c:pt idx="24">
                  <c:v>00246-15080-LE</c:v>
                </c:pt>
                <c:pt idx="25">
                  <c:v>04921-85445-SL</c:v>
                </c:pt>
                <c:pt idx="26">
                  <c:v>08934-65581-ZI</c:v>
                </c:pt>
                <c:pt idx="27">
                  <c:v>08743-09057-OO</c:v>
                </c:pt>
                <c:pt idx="28">
                  <c:v>49315-21985-BB</c:v>
                </c:pt>
                <c:pt idx="29">
                  <c:v>75006-89922-VW</c:v>
                </c:pt>
                <c:pt idx="30">
                  <c:v>98476-63654-CG</c:v>
                </c:pt>
                <c:pt idx="31">
                  <c:v>44530-75983-OD</c:v>
                </c:pt>
                <c:pt idx="32">
                  <c:v>64481-42546-II</c:v>
                </c:pt>
                <c:pt idx="33">
                  <c:v>00445-42781-KX</c:v>
                </c:pt>
                <c:pt idx="34">
                  <c:v>32743-78448-KT</c:v>
                </c:pt>
                <c:pt idx="35">
                  <c:v>43439-94003-DW</c:v>
                </c:pt>
                <c:pt idx="36">
                  <c:v>66458-91190-YC</c:v>
                </c:pt>
                <c:pt idx="37">
                  <c:v>16358-63919-CE</c:v>
                </c:pt>
                <c:pt idx="38">
                  <c:v>86100-33488-WP</c:v>
                </c:pt>
                <c:pt idx="39">
                  <c:v>90533-82440-EE</c:v>
                </c:pt>
                <c:pt idx="40">
                  <c:v>84033-80762-EQ</c:v>
                </c:pt>
                <c:pt idx="41">
                  <c:v>44708-78241-DF</c:v>
                </c:pt>
                <c:pt idx="42">
                  <c:v>40946-22090-FP</c:v>
                </c:pt>
                <c:pt idx="43">
                  <c:v>12299-30914-NG</c:v>
                </c:pt>
                <c:pt idx="44">
                  <c:v>03917-13632-KC</c:v>
                </c:pt>
                <c:pt idx="45">
                  <c:v>52143-35672-JF</c:v>
                </c:pt>
                <c:pt idx="46">
                  <c:v>90985-89807-RW</c:v>
                </c:pt>
                <c:pt idx="47">
                  <c:v>87858-83734-RK</c:v>
                </c:pt>
                <c:pt idx="48">
                  <c:v>44220-00348-MB</c:v>
                </c:pt>
                <c:pt idx="49">
                  <c:v>47493-68564-YM</c:v>
                </c:pt>
                <c:pt idx="50">
                  <c:v>44601-51441-BH</c:v>
                </c:pt>
                <c:pt idx="51">
                  <c:v>21403-49423-PD</c:v>
                </c:pt>
                <c:pt idx="52">
                  <c:v>03384-62101-IY</c:v>
                </c:pt>
                <c:pt idx="53">
                  <c:v>27702-50024-XC</c:v>
                </c:pt>
                <c:pt idx="54">
                  <c:v>00539-42510-RY</c:v>
                </c:pt>
                <c:pt idx="55">
                  <c:v>76447-50326-IC</c:v>
                </c:pt>
                <c:pt idx="56">
                  <c:v>89714-19856-WX</c:v>
                </c:pt>
                <c:pt idx="57">
                  <c:v>77657-61366-FY</c:v>
                </c:pt>
                <c:pt idx="58">
                  <c:v>53809-98498-SN</c:v>
                </c:pt>
                <c:pt idx="59">
                  <c:v>08946-56610-IH</c:v>
                </c:pt>
                <c:pt idx="60">
                  <c:v>24972-55878-KX</c:v>
                </c:pt>
                <c:pt idx="61">
                  <c:v>84466-22864-CE</c:v>
                </c:pt>
                <c:pt idx="62">
                  <c:v>09818-59895-EH</c:v>
                </c:pt>
                <c:pt idx="63">
                  <c:v>07878-45872-CC</c:v>
                </c:pt>
                <c:pt idx="64">
                  <c:v>69171-65646-UC</c:v>
                </c:pt>
                <c:pt idx="65">
                  <c:v>07756-71018-GU</c:v>
                </c:pt>
                <c:pt idx="66">
                  <c:v>91509-62250-GN</c:v>
                </c:pt>
                <c:pt idx="67">
                  <c:v>58559-08254-UY</c:v>
                </c:pt>
                <c:pt idx="68">
                  <c:v>39011-18412-GR</c:v>
                </c:pt>
                <c:pt idx="69">
                  <c:v>69037-66822-DW</c:v>
                </c:pt>
                <c:pt idx="70">
                  <c:v>69958-32065-SW</c:v>
                </c:pt>
                <c:pt idx="71">
                  <c:v>50384-52703-LA</c:v>
                </c:pt>
                <c:pt idx="72">
                  <c:v>65732-22589-OW</c:v>
                </c:pt>
                <c:pt idx="73">
                  <c:v>73799-04749-BM</c:v>
                </c:pt>
                <c:pt idx="74">
                  <c:v>36769-16558-SX</c:v>
                </c:pt>
                <c:pt idx="75">
                  <c:v>25754-33191-ZI</c:v>
                </c:pt>
                <c:pt idx="76">
                  <c:v>08360-19442-GB</c:v>
                </c:pt>
                <c:pt idx="77">
                  <c:v>90961-35603-RP</c:v>
                </c:pt>
                <c:pt idx="78">
                  <c:v>52151-75971-YY</c:v>
                </c:pt>
                <c:pt idx="79">
                  <c:v>06058-48844-PI</c:v>
                </c:pt>
                <c:pt idx="80">
                  <c:v>29102-40100-TZ</c:v>
                </c:pt>
                <c:pt idx="81">
                  <c:v>73564-98204-EY</c:v>
                </c:pt>
                <c:pt idx="82">
                  <c:v>54722-76431-EX</c:v>
                </c:pt>
                <c:pt idx="83">
                  <c:v>11932-85629-CU</c:v>
                </c:pt>
                <c:pt idx="84">
                  <c:v>94091-86957-HX</c:v>
                </c:pt>
                <c:pt idx="85">
                  <c:v>72028-63343-SU</c:v>
                </c:pt>
                <c:pt idx="86">
                  <c:v>69503-12127-YD</c:v>
                </c:pt>
                <c:pt idx="87">
                  <c:v>37762-09530-MP</c:v>
                </c:pt>
                <c:pt idx="88">
                  <c:v>34317-87258-HQ</c:v>
                </c:pt>
                <c:pt idx="89">
                  <c:v>39457-62611-YK</c:v>
                </c:pt>
                <c:pt idx="90">
                  <c:v>53386-94266-LJ</c:v>
                </c:pt>
                <c:pt idx="91">
                  <c:v>13561-92774-WP</c:v>
                </c:pt>
                <c:pt idx="92">
                  <c:v>15456-29250-RU</c:v>
                </c:pt>
                <c:pt idx="93">
                  <c:v>48553-69225-VX</c:v>
                </c:pt>
                <c:pt idx="94">
                  <c:v>93676-95250-XJ</c:v>
                </c:pt>
                <c:pt idx="95">
                  <c:v>75977-30364-AY</c:v>
                </c:pt>
                <c:pt idx="96">
                  <c:v>58689-55264-VK</c:v>
                </c:pt>
                <c:pt idx="97">
                  <c:v>08523-01791-TI</c:v>
                </c:pt>
                <c:pt idx="98">
                  <c:v>25473-43727-BY</c:v>
                </c:pt>
                <c:pt idx="99">
                  <c:v>13082-41034-PD</c:v>
                </c:pt>
                <c:pt idx="100">
                  <c:v>01474-63436-TP</c:v>
                </c:pt>
                <c:pt idx="101">
                  <c:v>23039-93032-FN</c:v>
                </c:pt>
                <c:pt idx="102">
                  <c:v>34419-18068-AG</c:v>
                </c:pt>
                <c:pt idx="103">
                  <c:v>67423-10113-LM</c:v>
                </c:pt>
                <c:pt idx="104">
                  <c:v>16545-76328-JY</c:v>
                </c:pt>
                <c:pt idx="105">
                  <c:v>84045-66771-SL</c:v>
                </c:pt>
                <c:pt idx="106">
                  <c:v>51427-89175-QJ</c:v>
                </c:pt>
                <c:pt idx="107">
                  <c:v>70089-27418-UJ</c:v>
                </c:pt>
                <c:pt idx="108">
                  <c:v>38978-59582-JP</c:v>
                </c:pt>
                <c:pt idx="109">
                  <c:v>11263-86515-VU</c:v>
                </c:pt>
                <c:pt idx="110">
                  <c:v>27723-45097-MH</c:v>
                </c:pt>
                <c:pt idx="111">
                  <c:v>15064-65241-HB</c:v>
                </c:pt>
                <c:pt idx="112">
                  <c:v>70567-65133-CN</c:v>
                </c:pt>
                <c:pt idx="113">
                  <c:v>76534-45229-SG</c:v>
                </c:pt>
                <c:pt idx="114">
                  <c:v>64897-79178-MH</c:v>
                </c:pt>
                <c:pt idx="115">
                  <c:v>58916-61837-QH</c:v>
                </c:pt>
                <c:pt idx="116">
                  <c:v>30381-64762-NG</c:v>
                </c:pt>
                <c:pt idx="117">
                  <c:v>29851-36402-UX</c:v>
                </c:pt>
                <c:pt idx="118">
                  <c:v>53414-73391-CR</c:v>
                </c:pt>
                <c:pt idx="119">
                  <c:v>26333-67911-OL</c:v>
                </c:pt>
                <c:pt idx="120">
                  <c:v>68239-74809-TF</c:v>
                </c:pt>
                <c:pt idx="121">
                  <c:v>40180-22940-QB</c:v>
                </c:pt>
                <c:pt idx="122">
                  <c:v>31582-23562-FM</c:v>
                </c:pt>
                <c:pt idx="123">
                  <c:v>81744-27332-RR</c:v>
                </c:pt>
                <c:pt idx="124">
                  <c:v>57976-33535-WK</c:v>
                </c:pt>
                <c:pt idx="125">
                  <c:v>46431-09298-OU</c:v>
                </c:pt>
                <c:pt idx="126">
                  <c:v>24689-69376-XX</c:v>
                </c:pt>
                <c:pt idx="127">
                  <c:v>33000-22405-LO</c:v>
                </c:pt>
                <c:pt idx="128">
                  <c:v>57145-31023-FK</c:v>
                </c:pt>
                <c:pt idx="129">
                  <c:v>02536-18494-AQ</c:v>
                </c:pt>
                <c:pt idx="130">
                  <c:v>22721-63196-UJ</c:v>
                </c:pt>
                <c:pt idx="131">
                  <c:v>60973-72562-DQ</c:v>
                </c:pt>
                <c:pt idx="132">
                  <c:v>78786-77449-RQ</c:v>
                </c:pt>
                <c:pt idx="133">
                  <c:v>89490-75361-AF</c:v>
                </c:pt>
                <c:pt idx="134">
                  <c:v>43074-00987-PB</c:v>
                </c:pt>
                <c:pt idx="135">
                  <c:v>37651-47492-NC</c:v>
                </c:pt>
                <c:pt idx="136">
                  <c:v>15770-27099-GX</c:v>
                </c:pt>
                <c:pt idx="137">
                  <c:v>62494-09113-RP</c:v>
                </c:pt>
                <c:pt idx="138">
                  <c:v>84057-45461-AH</c:v>
                </c:pt>
                <c:pt idx="139">
                  <c:v>48873-84433-PN</c:v>
                </c:pt>
                <c:pt idx="140">
                  <c:v>57360-46846-NS</c:v>
                </c:pt>
                <c:pt idx="141">
                  <c:v>05501-86351-NX</c:v>
                </c:pt>
                <c:pt idx="142">
                  <c:v>13404-39127-WQ</c:v>
                </c:pt>
                <c:pt idx="143">
                  <c:v>32058-76765-ZL</c:v>
                </c:pt>
                <c:pt idx="144">
                  <c:v>14888-85625-TM</c:v>
                </c:pt>
                <c:pt idx="145">
                  <c:v>69411-48470-ID</c:v>
                </c:pt>
                <c:pt idx="146">
                  <c:v>56450-21890-HK</c:v>
                </c:pt>
                <c:pt idx="147">
                  <c:v>37078-56703-AF</c:v>
                </c:pt>
                <c:pt idx="148">
                  <c:v>59572-41990-XY</c:v>
                </c:pt>
                <c:pt idx="149">
                  <c:v>48675-07824-HJ</c:v>
                </c:pt>
                <c:pt idx="150">
                  <c:v>34015-31593-JC</c:v>
                </c:pt>
                <c:pt idx="151">
                  <c:v>69207-93422-CQ</c:v>
                </c:pt>
                <c:pt idx="152">
                  <c:v>76209-39601-ZR</c:v>
                </c:pt>
                <c:pt idx="153">
                  <c:v>57837-15577-YK</c:v>
                </c:pt>
                <c:pt idx="154">
                  <c:v>14121-20527-OJ</c:v>
                </c:pt>
                <c:pt idx="155">
                  <c:v>98918-34330-GY</c:v>
                </c:pt>
                <c:pt idx="156">
                  <c:v>67052-76184-CB</c:v>
                </c:pt>
                <c:pt idx="157">
                  <c:v>40214-03678-GU</c:v>
                </c:pt>
                <c:pt idx="158">
                  <c:v>13181-04387-LI</c:v>
                </c:pt>
                <c:pt idx="159">
                  <c:v>01811-60350-CU</c:v>
                </c:pt>
                <c:pt idx="160">
                  <c:v>23806-46781-OU</c:v>
                </c:pt>
                <c:pt idx="161">
                  <c:v>88992-49081-AT</c:v>
                </c:pt>
                <c:pt idx="162">
                  <c:v>91513-75657-PH</c:v>
                </c:pt>
                <c:pt idx="163">
                  <c:v>34570-99384-AF</c:v>
                </c:pt>
                <c:pt idx="164">
                  <c:v>58118-22461-GC</c:v>
                </c:pt>
                <c:pt idx="165">
                  <c:v>67010-92988-CT</c:v>
                </c:pt>
                <c:pt idx="166">
                  <c:v>57611-05522-ST</c:v>
                </c:pt>
                <c:pt idx="167">
                  <c:v>14204-14186-LA</c:v>
                </c:pt>
                <c:pt idx="168">
                  <c:v>23941-30203-MO</c:v>
                </c:pt>
                <c:pt idx="169">
                  <c:v>29808-89098-XD</c:v>
                </c:pt>
                <c:pt idx="170">
                  <c:v>82990-92703-IX</c:v>
                </c:pt>
                <c:pt idx="171">
                  <c:v>77746-08153-PM</c:v>
                </c:pt>
                <c:pt idx="172">
                  <c:v>50238-24377-ZS</c:v>
                </c:pt>
                <c:pt idx="173">
                  <c:v>46963-10322-ZA</c:v>
                </c:pt>
                <c:pt idx="174">
                  <c:v>87519-68847-ZG</c:v>
                </c:pt>
                <c:pt idx="175">
                  <c:v>98636-90072-YE</c:v>
                </c:pt>
                <c:pt idx="176">
                  <c:v>77869-81373-AY</c:v>
                </c:pt>
                <c:pt idx="177">
                  <c:v>87602-55754-VN</c:v>
                </c:pt>
                <c:pt idx="178">
                  <c:v>62173-15287-CU</c:v>
                </c:pt>
                <c:pt idx="179">
                  <c:v>54904-18397-UD</c:v>
                </c:pt>
                <c:pt idx="180">
                  <c:v>33269-10023-CO</c:v>
                </c:pt>
                <c:pt idx="181">
                  <c:v>10225-91535-AI</c:v>
                </c:pt>
                <c:pt idx="182">
                  <c:v>13324-78688-MI</c:v>
                </c:pt>
                <c:pt idx="183">
                  <c:v>07972-83748-JI</c:v>
                </c:pt>
                <c:pt idx="184">
                  <c:v>76005-95461-CI</c:v>
                </c:pt>
                <c:pt idx="185">
                  <c:v>94447-35885-HK</c:v>
                </c:pt>
                <c:pt idx="186">
                  <c:v>77175-09826-SF</c:v>
                </c:pt>
                <c:pt idx="187">
                  <c:v>59971-35626-YJ</c:v>
                </c:pt>
                <c:pt idx="188">
                  <c:v>34927-68586-ZV</c:v>
                </c:pt>
                <c:pt idx="189">
                  <c:v>47386-50743-FG</c:v>
                </c:pt>
                <c:pt idx="190">
                  <c:v>47939-53158-LS</c:v>
                </c:pt>
                <c:pt idx="191">
                  <c:v>08439-55669-AI</c:v>
                </c:pt>
                <c:pt idx="192">
                  <c:v>64815-54078-HH</c:v>
                </c:pt>
                <c:pt idx="193">
                  <c:v>52374-27313-IV</c:v>
                </c:pt>
                <c:pt idx="194">
                  <c:v>17005-82030-EA</c:v>
                </c:pt>
                <c:pt idx="195">
                  <c:v>04152-34436-IE</c:v>
                </c:pt>
                <c:pt idx="196">
                  <c:v>15958-25089-OS</c:v>
                </c:pt>
                <c:pt idx="197">
                  <c:v>20236-64364-QL</c:v>
                </c:pt>
                <c:pt idx="198">
                  <c:v>10637-45522-ID</c:v>
                </c:pt>
                <c:pt idx="199">
                  <c:v>76293-30918-DQ</c:v>
                </c:pt>
                <c:pt idx="200">
                  <c:v>48418-60841-CC</c:v>
                </c:pt>
                <c:pt idx="201">
                  <c:v>29060-75856-UI</c:v>
                </c:pt>
                <c:pt idx="202">
                  <c:v>32481-61533-ZJ</c:v>
                </c:pt>
                <c:pt idx="203">
                  <c:v>22107-86640-SB</c:v>
                </c:pt>
                <c:pt idx="204">
                  <c:v>90123-01967-KS</c:v>
                </c:pt>
                <c:pt idx="205">
                  <c:v>01035-70465-UO</c:v>
                </c:pt>
                <c:pt idx="206">
                  <c:v>12729-50170-JE</c:v>
                </c:pt>
                <c:pt idx="207">
                  <c:v>40172-12000-AU</c:v>
                </c:pt>
                <c:pt idx="208">
                  <c:v>84340-73931-VV</c:v>
                </c:pt>
                <c:pt idx="209">
                  <c:v>02009-87294-SY</c:v>
                </c:pt>
                <c:pt idx="210">
                  <c:v>16046-34805-ZF</c:v>
                </c:pt>
                <c:pt idx="211">
                  <c:v>97741-98924-KT</c:v>
                </c:pt>
                <c:pt idx="212">
                  <c:v>98536-88616-FF</c:v>
                </c:pt>
                <c:pt idx="213">
                  <c:v>23779-10274-KN</c:v>
                </c:pt>
                <c:pt idx="214">
                  <c:v>12190-25421-WM</c:v>
                </c:pt>
                <c:pt idx="215">
                  <c:v>01338-83217-GV</c:v>
                </c:pt>
                <c:pt idx="216">
                  <c:v>94573-61802-PH</c:v>
                </c:pt>
                <c:pt idx="217">
                  <c:v>39919-06540-ZI</c:v>
                </c:pt>
                <c:pt idx="218">
                  <c:v>19524-21432-XP</c:v>
                </c:pt>
                <c:pt idx="219">
                  <c:v>87726-16941-QW</c:v>
                </c:pt>
                <c:pt idx="220">
                  <c:v>46242-54946-ZW</c:v>
                </c:pt>
                <c:pt idx="221">
                  <c:v>46818-20198-GB</c:v>
                </c:pt>
                <c:pt idx="222">
                  <c:v>32038-81174-JF</c:v>
                </c:pt>
                <c:pt idx="223">
                  <c:v>99899-54612-NX</c:v>
                </c:pt>
                <c:pt idx="224">
                  <c:v>68044-89277-ML</c:v>
                </c:pt>
                <c:pt idx="225">
                  <c:v>25331-13794-SB</c:v>
                </c:pt>
                <c:pt idx="226">
                  <c:v>52798-46508-HP</c:v>
                </c:pt>
                <c:pt idx="227">
                  <c:v>44865-58249-RY</c:v>
                </c:pt>
                <c:pt idx="228">
                  <c:v>64845-00270-NO</c:v>
                </c:pt>
                <c:pt idx="229">
                  <c:v>31715-98714-OO</c:v>
                </c:pt>
                <c:pt idx="230">
                  <c:v>83947-45528-ET</c:v>
                </c:pt>
                <c:pt idx="231">
                  <c:v>71034-49694-CS</c:v>
                </c:pt>
                <c:pt idx="232">
                  <c:v>80467-17137-TO</c:v>
                </c:pt>
                <c:pt idx="233">
                  <c:v>85589-17020-CX</c:v>
                </c:pt>
                <c:pt idx="234">
                  <c:v>86447-02699-UT</c:v>
                </c:pt>
                <c:pt idx="235">
                  <c:v>35099-13971-JI</c:v>
                </c:pt>
                <c:pt idx="236">
                  <c:v>51738-61457-RS</c:v>
                </c:pt>
                <c:pt idx="237">
                  <c:v>10728-17633-ST</c:v>
                </c:pt>
                <c:pt idx="238">
                  <c:v>28279-78469-YW</c:v>
                </c:pt>
                <c:pt idx="239">
                  <c:v>15380-76513-PS</c:v>
                </c:pt>
                <c:pt idx="240">
                  <c:v>17670-51384-MA</c:v>
                </c:pt>
                <c:pt idx="241">
                  <c:v>91465-84526-IJ</c:v>
                </c:pt>
                <c:pt idx="242">
                  <c:v>83737-56117-JE</c:v>
                </c:pt>
                <c:pt idx="243">
                  <c:v>76930-61689-CH</c:v>
                </c:pt>
                <c:pt idx="244">
                  <c:v>77877-11993-QH</c:v>
                </c:pt>
                <c:pt idx="245">
                  <c:v>97005-25609-CQ</c:v>
                </c:pt>
                <c:pt idx="246">
                  <c:v>74940-09646-MU</c:v>
                </c:pt>
                <c:pt idx="247">
                  <c:v>92048-47813-QB</c:v>
                </c:pt>
                <c:pt idx="248">
                  <c:v>53120-45532-KL</c:v>
                </c:pt>
                <c:pt idx="249">
                  <c:v>32622-54551-UC</c:v>
                </c:pt>
                <c:pt idx="250">
                  <c:v>72778-50968-UQ</c:v>
                </c:pt>
                <c:pt idx="251">
                  <c:v>49860-68865-AB</c:v>
                </c:pt>
                <c:pt idx="252">
                  <c:v>23187-65750-HZ</c:v>
                </c:pt>
                <c:pt idx="253">
                  <c:v>22725-79522-GP</c:v>
                </c:pt>
                <c:pt idx="254">
                  <c:v>27878-42224-QF</c:v>
                </c:pt>
                <c:pt idx="255">
                  <c:v>14103-58987-ZU</c:v>
                </c:pt>
                <c:pt idx="256">
                  <c:v>56991-05510-PR</c:v>
                </c:pt>
                <c:pt idx="257">
                  <c:v>51901-35210-UI</c:v>
                </c:pt>
                <c:pt idx="258">
                  <c:v>06488-46303-IZ</c:v>
                </c:pt>
                <c:pt idx="259">
                  <c:v>80444-58185-FX</c:v>
                </c:pt>
                <c:pt idx="260">
                  <c:v>96112-42558-EA</c:v>
                </c:pt>
                <c:pt idx="261">
                  <c:v>44932-34838-RM</c:v>
                </c:pt>
                <c:pt idx="262">
                  <c:v>48389-71976-JB</c:v>
                </c:pt>
                <c:pt idx="263">
                  <c:v>25729-68859-UA</c:v>
                </c:pt>
                <c:pt idx="264">
                  <c:v>99562-88650-YF</c:v>
                </c:pt>
                <c:pt idx="265">
                  <c:v>36572-91896-PP</c:v>
                </c:pt>
                <c:pt idx="266">
                  <c:v>02002-98725-CH</c:v>
                </c:pt>
                <c:pt idx="267">
                  <c:v>91190-84826-IQ</c:v>
                </c:pt>
                <c:pt idx="268">
                  <c:v>93046-67561-AY</c:v>
                </c:pt>
                <c:pt idx="269">
                  <c:v>66708-26678-QK</c:v>
                </c:pt>
                <c:pt idx="270">
                  <c:v>44981-99666-XB</c:v>
                </c:pt>
                <c:pt idx="271">
                  <c:v>08613-17327-XT</c:v>
                </c:pt>
                <c:pt idx="272">
                  <c:v>98573-41811-EQ</c:v>
                </c:pt>
                <c:pt idx="273">
                  <c:v>47355-97488-XS</c:v>
                </c:pt>
                <c:pt idx="274">
                  <c:v>18551-80943-YQ</c:v>
                </c:pt>
                <c:pt idx="275">
                  <c:v>17775-77072-PP</c:v>
                </c:pt>
                <c:pt idx="276">
                  <c:v>90816-65619-LM</c:v>
                </c:pt>
                <c:pt idx="277">
                  <c:v>83490-88357-LJ</c:v>
                </c:pt>
                <c:pt idx="278">
                  <c:v>53667-91553-LT</c:v>
                </c:pt>
                <c:pt idx="279">
                  <c:v>73346-85564-JB</c:v>
                </c:pt>
                <c:pt idx="280">
                  <c:v>82872-34456-LJ</c:v>
                </c:pt>
                <c:pt idx="281">
                  <c:v>28476-04082-GR</c:v>
                </c:pt>
                <c:pt idx="282">
                  <c:v>06812-11924-IK</c:v>
                </c:pt>
                <c:pt idx="283">
                  <c:v>68346-14810-UA</c:v>
                </c:pt>
                <c:pt idx="284">
                  <c:v>84260-39432-ML</c:v>
                </c:pt>
                <c:pt idx="285">
                  <c:v>56891-86662-UY</c:v>
                </c:pt>
                <c:pt idx="286">
                  <c:v>21907-75962-VB</c:v>
                </c:pt>
                <c:pt idx="287">
                  <c:v>09667-09231-YM</c:v>
                </c:pt>
                <c:pt idx="288">
                  <c:v>18275-73980-KL</c:v>
                </c:pt>
                <c:pt idx="289">
                  <c:v>96762-10814-DA</c:v>
                </c:pt>
                <c:pt idx="290">
                  <c:v>38387-64959-WW</c:v>
                </c:pt>
                <c:pt idx="291">
                  <c:v>66776-88682-RG</c:v>
                </c:pt>
                <c:pt idx="292">
                  <c:v>39181-35745-WH</c:v>
                </c:pt>
                <c:pt idx="293">
                  <c:v>35256-12529-FT</c:v>
                </c:pt>
                <c:pt idx="294">
                  <c:v>23243-92649-RY</c:v>
                </c:pt>
                <c:pt idx="295">
                  <c:v>95351-96177-QV</c:v>
                </c:pt>
                <c:pt idx="296">
                  <c:v>84269-49816-ML</c:v>
                </c:pt>
                <c:pt idx="297">
                  <c:v>73699-93557-FZ</c:v>
                </c:pt>
                <c:pt idx="298">
                  <c:v>87688-42420-TO</c:v>
                </c:pt>
                <c:pt idx="299">
                  <c:v>54004-04664-AA</c:v>
                </c:pt>
                <c:pt idx="300">
                  <c:v>52098-80103-FD</c:v>
                </c:pt>
                <c:pt idx="301">
                  <c:v>12715-05198-QU</c:v>
                </c:pt>
                <c:pt idx="302">
                  <c:v>77421-46059-RY</c:v>
                </c:pt>
                <c:pt idx="303">
                  <c:v>66976-43829-YG</c:v>
                </c:pt>
                <c:pt idx="304">
                  <c:v>34136-36674-OM</c:v>
                </c:pt>
                <c:pt idx="305">
                  <c:v>34546-70516-LR</c:v>
                </c:pt>
                <c:pt idx="306">
                  <c:v>91074-60023-IP</c:v>
                </c:pt>
                <c:pt idx="307">
                  <c:v>71749-05400-CN</c:v>
                </c:pt>
                <c:pt idx="308">
                  <c:v>67204-04870-LG</c:v>
                </c:pt>
                <c:pt idx="309">
                  <c:v>54810-81899-HL</c:v>
                </c:pt>
                <c:pt idx="310">
                  <c:v>01282-28364-RZ</c:v>
                </c:pt>
                <c:pt idx="311">
                  <c:v>18684-73088-YL</c:v>
                </c:pt>
                <c:pt idx="312">
                  <c:v>86686-37462-CK</c:v>
                </c:pt>
                <c:pt idx="313">
                  <c:v>98661-69719-VI</c:v>
                </c:pt>
                <c:pt idx="314">
                  <c:v>49480-85909-DG</c:v>
                </c:pt>
                <c:pt idx="315">
                  <c:v>53864-36201-FG</c:v>
                </c:pt>
                <c:pt idx="316">
                  <c:v>51940-02669-OR</c:v>
                </c:pt>
                <c:pt idx="317">
                  <c:v>09960-34242-LZ</c:v>
                </c:pt>
                <c:pt idx="318">
                  <c:v>23446-47798-ID</c:v>
                </c:pt>
                <c:pt idx="319">
                  <c:v>29588-35679-RG</c:v>
                </c:pt>
                <c:pt idx="320">
                  <c:v>84493-71314-WX</c:v>
                </c:pt>
                <c:pt idx="321">
                  <c:v>01841-48191-NL</c:v>
                </c:pt>
                <c:pt idx="322">
                  <c:v>54798-14109-HC</c:v>
                </c:pt>
                <c:pt idx="323">
                  <c:v>92793-68332-NR</c:v>
                </c:pt>
                <c:pt idx="324">
                  <c:v>68605-21835-UF</c:v>
                </c:pt>
                <c:pt idx="325">
                  <c:v>59771-90302-OF</c:v>
                </c:pt>
                <c:pt idx="326">
                  <c:v>60004-62976-NI</c:v>
                </c:pt>
                <c:pt idx="327">
                  <c:v>61323-91967-GG</c:v>
                </c:pt>
                <c:pt idx="328">
                  <c:v>95424-67020-AP</c:v>
                </c:pt>
                <c:pt idx="329">
                  <c:v>93417-12322-YB</c:v>
                </c:pt>
                <c:pt idx="330">
                  <c:v>89711-56688-GG</c:v>
                </c:pt>
                <c:pt idx="331">
                  <c:v>49667-96708-JL</c:v>
                </c:pt>
                <c:pt idx="332">
                  <c:v>52316-30571-GD</c:v>
                </c:pt>
                <c:pt idx="333">
                  <c:v>51497-50894-WU</c:v>
                </c:pt>
                <c:pt idx="334">
                  <c:v>12743-00952-KO</c:v>
                </c:pt>
                <c:pt idx="335">
                  <c:v>94526-79230-GZ</c:v>
                </c:pt>
                <c:pt idx="336">
                  <c:v>67953-79896-AC</c:v>
                </c:pt>
                <c:pt idx="337">
                  <c:v>62741-01322-HU</c:v>
                </c:pt>
                <c:pt idx="338">
                  <c:v>28327-84469-ND</c:v>
                </c:pt>
                <c:pt idx="339">
                  <c:v>97655-45555-LI</c:v>
                </c:pt>
                <c:pt idx="340">
                  <c:v>47725-34771-FJ</c:v>
                </c:pt>
                <c:pt idx="341">
                  <c:v>06279-72603-JE</c:v>
                </c:pt>
                <c:pt idx="342">
                  <c:v>86779-84838-EJ</c:v>
                </c:pt>
                <c:pt idx="343">
                  <c:v>91654-79216-IC</c:v>
                </c:pt>
                <c:pt idx="344">
                  <c:v>38972-89678-ZM</c:v>
                </c:pt>
                <c:pt idx="345">
                  <c:v>39789-43945-IV</c:v>
                </c:pt>
                <c:pt idx="346">
                  <c:v>21177-40725-CF</c:v>
                </c:pt>
                <c:pt idx="347">
                  <c:v>17503-27693-ZH</c:v>
                </c:pt>
                <c:pt idx="348">
                  <c:v>93832-04799-ID</c:v>
                </c:pt>
                <c:pt idx="349">
                  <c:v>76499-89100-JQ</c:v>
                </c:pt>
                <c:pt idx="350">
                  <c:v>68810-07329-EU</c:v>
                </c:pt>
                <c:pt idx="351">
                  <c:v>77043-48851-HG</c:v>
                </c:pt>
                <c:pt idx="352">
                  <c:v>94058-95794-IJ</c:v>
                </c:pt>
                <c:pt idx="353">
                  <c:v>74671-55639-TU</c:v>
                </c:pt>
                <c:pt idx="354">
                  <c:v>66044-25298-TA</c:v>
                </c:pt>
                <c:pt idx="355">
                  <c:v>40600-58915-WZ</c:v>
                </c:pt>
                <c:pt idx="356">
                  <c:v>18293-78136-MN</c:v>
                </c:pt>
                <c:pt idx="357">
                  <c:v>31613-41626-KX</c:v>
                </c:pt>
                <c:pt idx="358">
                  <c:v>32638-38620-AX</c:v>
                </c:pt>
                <c:pt idx="359">
                  <c:v>21240-83132-SP</c:v>
                </c:pt>
                <c:pt idx="360">
                  <c:v>29814-01459-RC</c:v>
                </c:pt>
                <c:pt idx="361">
                  <c:v>99735-44927-OL</c:v>
                </c:pt>
                <c:pt idx="362">
                  <c:v>62682-27930-PD</c:v>
                </c:pt>
                <c:pt idx="363">
                  <c:v>66028-99867-WJ</c:v>
                </c:pt>
                <c:pt idx="364">
                  <c:v>53631-24432-SY</c:v>
                </c:pt>
                <c:pt idx="365">
                  <c:v>53751-57560-CN</c:v>
                </c:pt>
                <c:pt idx="366">
                  <c:v>18082-74419-QH</c:v>
                </c:pt>
                <c:pt idx="367">
                  <c:v>32291-18308-YZ</c:v>
                </c:pt>
                <c:pt idx="368">
                  <c:v>08023-52962-ET</c:v>
                </c:pt>
                <c:pt idx="369">
                  <c:v>31245-81098-PJ</c:v>
                </c:pt>
                <c:pt idx="370">
                  <c:v>34666-76738-SQ</c:v>
                </c:pt>
                <c:pt idx="371">
                  <c:v>39396-12890-PE</c:v>
                </c:pt>
                <c:pt idx="372">
                  <c:v>50924-94200-SQ</c:v>
                </c:pt>
                <c:pt idx="373">
                  <c:v>23473-41001-CD</c:v>
                </c:pt>
                <c:pt idx="374">
                  <c:v>16385-11286-NX</c:v>
                </c:pt>
                <c:pt idx="375">
                  <c:v>90305-50099-SV</c:v>
                </c:pt>
                <c:pt idx="376">
                  <c:v>93809-05424-MG</c:v>
                </c:pt>
                <c:pt idx="377">
                  <c:v>97201-58870-WB</c:v>
                </c:pt>
                <c:pt idx="378">
                  <c:v>62979-53167-ML</c:v>
                </c:pt>
                <c:pt idx="379">
                  <c:v>00256-19905-YG</c:v>
                </c:pt>
                <c:pt idx="380">
                  <c:v>76239-90137-UQ</c:v>
                </c:pt>
                <c:pt idx="381">
                  <c:v>46681-78850-ZW</c:v>
                </c:pt>
                <c:pt idx="382">
                  <c:v>14158-30713-OB</c:v>
                </c:pt>
                <c:pt idx="383">
                  <c:v>06899-54551-EH</c:v>
                </c:pt>
                <c:pt idx="384">
                  <c:v>24040-20817-QB</c:v>
                </c:pt>
                <c:pt idx="385">
                  <c:v>79857-78167-KO</c:v>
                </c:pt>
                <c:pt idx="386">
                  <c:v>91460-04823-BX</c:v>
                </c:pt>
                <c:pt idx="387">
                  <c:v>77876-28498-HI</c:v>
                </c:pt>
                <c:pt idx="388">
                  <c:v>97152-03355-IW</c:v>
                </c:pt>
                <c:pt idx="389">
                  <c:v>86561-91660-RB</c:v>
                </c:pt>
                <c:pt idx="390">
                  <c:v>64875-71224-UI</c:v>
                </c:pt>
                <c:pt idx="391">
                  <c:v>40535-56770-UM</c:v>
                </c:pt>
                <c:pt idx="392">
                  <c:v>59480-02795-IU</c:v>
                </c:pt>
                <c:pt idx="393">
                  <c:v>45190-08727-NV</c:v>
                </c:pt>
                <c:pt idx="394">
                  <c:v>58638-01029-CB</c:v>
                </c:pt>
                <c:pt idx="395">
                  <c:v>33011-52383-BA</c:v>
                </c:pt>
                <c:pt idx="396">
                  <c:v>26103-41504-IB</c:v>
                </c:pt>
                <c:pt idx="397">
                  <c:v>83895-90735-XH</c:v>
                </c:pt>
                <c:pt idx="398">
                  <c:v>72164-90254-EJ</c:v>
                </c:pt>
                <c:pt idx="399">
                  <c:v>64418-01720-VW</c:v>
                </c:pt>
                <c:pt idx="400">
                  <c:v>08100-71102-HQ</c:v>
                </c:pt>
                <c:pt idx="401">
                  <c:v>31798-95707-NR</c:v>
                </c:pt>
                <c:pt idx="402">
                  <c:v>37274-08534-FM</c:v>
                </c:pt>
                <c:pt idx="403">
                  <c:v>84761-40784-SV</c:v>
                </c:pt>
                <c:pt idx="404">
                  <c:v>66408-53777-VE</c:v>
                </c:pt>
                <c:pt idx="405">
                  <c:v>19196-09748-DB</c:v>
                </c:pt>
                <c:pt idx="406">
                  <c:v>11408-81032-UR</c:v>
                </c:pt>
                <c:pt idx="407">
                  <c:v>93812-74772-MV</c:v>
                </c:pt>
                <c:pt idx="408">
                  <c:v>92204-96636-BS</c:v>
                </c:pt>
                <c:pt idx="409">
                  <c:v>89292-52335-YZ</c:v>
                </c:pt>
                <c:pt idx="410">
                  <c:v>41505-42181-EF</c:v>
                </c:pt>
                <c:pt idx="411">
                  <c:v>66806-41795-MX</c:v>
                </c:pt>
                <c:pt idx="412">
                  <c:v>63025-62939-AN</c:v>
                </c:pt>
                <c:pt idx="413">
                  <c:v>19821-05175-WZ</c:v>
                </c:pt>
                <c:pt idx="414">
                  <c:v>96042-27290-EQ</c:v>
                </c:pt>
                <c:pt idx="415">
                  <c:v>68894-91205-MP</c:v>
                </c:pt>
                <c:pt idx="416">
                  <c:v>77284-34297-YY</c:v>
                </c:pt>
                <c:pt idx="417">
                  <c:v>34786-30419-XY</c:v>
                </c:pt>
                <c:pt idx="418">
                  <c:v>64918-67725-MN</c:v>
                </c:pt>
                <c:pt idx="419">
                  <c:v>63411-51758-QC</c:v>
                </c:pt>
                <c:pt idx="420">
                  <c:v>14640-87215-BK</c:v>
                </c:pt>
                <c:pt idx="421">
                  <c:v>25544-84179-QC</c:v>
                </c:pt>
                <c:pt idx="422">
                  <c:v>90285-56295-PO</c:v>
                </c:pt>
                <c:pt idx="423">
                  <c:v>45315-50206-DK</c:v>
                </c:pt>
                <c:pt idx="424">
                  <c:v>06552-04430-AG</c:v>
                </c:pt>
                <c:pt idx="425">
                  <c:v>01433-04270-AX</c:v>
                </c:pt>
                <c:pt idx="426">
                  <c:v>13321-57602-GK</c:v>
                </c:pt>
                <c:pt idx="427">
                  <c:v>24825-51803-CQ</c:v>
                </c:pt>
                <c:pt idx="428">
                  <c:v>46296-42617-OQ</c:v>
                </c:pt>
                <c:pt idx="429">
                  <c:v>91895-55605-LS</c:v>
                </c:pt>
                <c:pt idx="430">
                  <c:v>70624-19112-AO</c:v>
                </c:pt>
                <c:pt idx="431">
                  <c:v>96116-24737-LV</c:v>
                </c:pt>
                <c:pt idx="432">
                  <c:v>89442-35633-HJ</c:v>
                </c:pt>
                <c:pt idx="433">
                  <c:v>38487-01549-MV</c:v>
                </c:pt>
                <c:pt idx="434">
                  <c:v>17488-65879-XL</c:v>
                </c:pt>
                <c:pt idx="435">
                  <c:v>54462-58311-YF</c:v>
                </c:pt>
                <c:pt idx="436">
                  <c:v>22503-52799-MI</c:v>
                </c:pt>
                <c:pt idx="437">
                  <c:v>91829-99544-DS</c:v>
                </c:pt>
                <c:pt idx="438">
                  <c:v>53086-67334-KT</c:v>
                </c:pt>
                <c:pt idx="439">
                  <c:v>88446-59251-SQ</c:v>
                </c:pt>
                <c:pt idx="440">
                  <c:v>92753-50029-SD</c:v>
                </c:pt>
                <c:pt idx="441">
                  <c:v>81431-12577-VD</c:v>
                </c:pt>
                <c:pt idx="442">
                  <c:v>40226-52317-IO</c:v>
                </c:pt>
                <c:pt idx="443">
                  <c:v>46478-42970-EM</c:v>
                </c:pt>
                <c:pt idx="444">
                  <c:v>62588-82624-II</c:v>
                </c:pt>
                <c:pt idx="445">
                  <c:v>18741-72071-PP</c:v>
                </c:pt>
                <c:pt idx="446">
                  <c:v>24344-88599-PP</c:v>
                </c:pt>
                <c:pt idx="447">
                  <c:v>80541-38332-BP</c:v>
                </c:pt>
                <c:pt idx="448">
                  <c:v>83163-65741-IH</c:v>
                </c:pt>
                <c:pt idx="449">
                  <c:v>51277-93873-RP</c:v>
                </c:pt>
                <c:pt idx="450">
                  <c:v>57504-13456-UO</c:v>
                </c:pt>
                <c:pt idx="451">
                  <c:v>09171-42203-EB</c:v>
                </c:pt>
                <c:pt idx="452">
                  <c:v>04666-71569-RI</c:v>
                </c:pt>
                <c:pt idx="453">
                  <c:v>17514-94165-RJ</c:v>
                </c:pt>
                <c:pt idx="454">
                  <c:v>70451-38048-AH</c:v>
                </c:pt>
                <c:pt idx="455">
                  <c:v>76060-30540-LB</c:v>
                </c:pt>
                <c:pt idx="456">
                  <c:v>85851-78384-DM</c:v>
                </c:pt>
                <c:pt idx="457">
                  <c:v>75961-20170-RD</c:v>
                </c:pt>
                <c:pt idx="458">
                  <c:v>54597-57004-QM</c:v>
                </c:pt>
                <c:pt idx="459">
                  <c:v>35058-04550-VC</c:v>
                </c:pt>
                <c:pt idx="460">
                  <c:v>75419-92838-TI</c:v>
                </c:pt>
                <c:pt idx="461">
                  <c:v>78050-20355-DI</c:v>
                </c:pt>
                <c:pt idx="462">
                  <c:v>60378-26473-FE</c:v>
                </c:pt>
                <c:pt idx="463">
                  <c:v>66070-30559-WI</c:v>
                </c:pt>
                <c:pt idx="464">
                  <c:v>76664-37050-DT</c:v>
                </c:pt>
                <c:pt idx="465">
                  <c:v>80310-92912-JA</c:v>
                </c:pt>
                <c:pt idx="466">
                  <c:v>80454-42225-FT</c:v>
                </c:pt>
                <c:pt idx="467">
                  <c:v>61302-06948-EH</c:v>
                </c:pt>
                <c:pt idx="468">
                  <c:v>13441-34686-SW</c:v>
                </c:pt>
                <c:pt idx="469">
                  <c:v>48464-99723-HK</c:v>
                </c:pt>
                <c:pt idx="470">
                  <c:v>69410-04668-MA</c:v>
                </c:pt>
                <c:pt idx="471">
                  <c:v>84405-83364-DG</c:v>
                </c:pt>
                <c:pt idx="472">
                  <c:v>83731-53280-YC</c:v>
                </c:pt>
                <c:pt idx="473">
                  <c:v>83844-95908-RX</c:v>
                </c:pt>
                <c:pt idx="474">
                  <c:v>58511-10548-ZU</c:v>
                </c:pt>
                <c:pt idx="475">
                  <c:v>67285-75317-XI</c:v>
                </c:pt>
                <c:pt idx="476">
                  <c:v>62863-81239-DT</c:v>
                </c:pt>
                <c:pt idx="477">
                  <c:v>39276-95489-XV</c:v>
                </c:pt>
                <c:pt idx="478">
                  <c:v>39582-35773-ZJ</c:v>
                </c:pt>
                <c:pt idx="479">
                  <c:v>57192-13428-PL</c:v>
                </c:pt>
                <c:pt idx="480">
                  <c:v>04609-95151-XH</c:v>
                </c:pt>
                <c:pt idx="481">
                  <c:v>76319-80715-II</c:v>
                </c:pt>
                <c:pt idx="482">
                  <c:v>76263-95145-GJ</c:v>
                </c:pt>
                <c:pt idx="483">
                  <c:v>79814-23626-JR</c:v>
                </c:pt>
                <c:pt idx="484">
                  <c:v>64435-53100-WM</c:v>
                </c:pt>
                <c:pt idx="485">
                  <c:v>66240-46962-IO</c:v>
                </c:pt>
                <c:pt idx="486">
                  <c:v>53893-01719-CL</c:v>
                </c:pt>
                <c:pt idx="487">
                  <c:v>08694-57330-XR</c:v>
                </c:pt>
                <c:pt idx="488">
                  <c:v>12997-41076-FQ</c:v>
                </c:pt>
                <c:pt idx="489">
                  <c:v>19755-55847-VW</c:v>
                </c:pt>
                <c:pt idx="490">
                  <c:v>85425-33494-HQ</c:v>
                </c:pt>
                <c:pt idx="491">
                  <c:v>51971-70393-QM</c:v>
                </c:pt>
                <c:pt idx="492">
                  <c:v>14307-87663-KB</c:v>
                </c:pt>
                <c:pt idx="493">
                  <c:v>77192-72145-RG</c:v>
                </c:pt>
                <c:pt idx="494">
                  <c:v>49401-45041-ZU</c:v>
                </c:pt>
                <c:pt idx="495">
                  <c:v>46560-73885-PJ</c:v>
                </c:pt>
                <c:pt idx="496">
                  <c:v>10725-45724-CO</c:v>
                </c:pt>
                <c:pt idx="497">
                  <c:v>29581-13303-VB</c:v>
                </c:pt>
                <c:pt idx="498">
                  <c:v>46859-14212-FI</c:v>
                </c:pt>
                <c:pt idx="499">
                  <c:v>10142-55267-YO</c:v>
                </c:pt>
                <c:pt idx="500">
                  <c:v>90882-88130-KQ</c:v>
                </c:pt>
                <c:pt idx="501">
                  <c:v>40780-22081-LX</c:v>
                </c:pt>
                <c:pt idx="502">
                  <c:v>45666-86771-EH</c:v>
                </c:pt>
                <c:pt idx="503">
                  <c:v>18366-65239-WF</c:v>
                </c:pt>
                <c:pt idx="504">
                  <c:v>12839-56537-TQ</c:v>
                </c:pt>
                <c:pt idx="505">
                  <c:v>13694-25001-LX</c:v>
                </c:pt>
                <c:pt idx="506">
                  <c:v>14264-41252-SL</c:v>
                </c:pt>
                <c:pt idx="507">
                  <c:v>95152-82155-VQ</c:v>
                </c:pt>
                <c:pt idx="508">
                  <c:v>59081-87231-VP</c:v>
                </c:pt>
                <c:pt idx="509">
                  <c:v>26822-19510-SD</c:v>
                </c:pt>
                <c:pt idx="510">
                  <c:v>99421-80253-UI</c:v>
                </c:pt>
                <c:pt idx="511">
                  <c:v>49894-06550-OQ</c:v>
                </c:pt>
                <c:pt idx="512">
                  <c:v>26314-66792-VP</c:v>
                </c:pt>
                <c:pt idx="513">
                  <c:v>72320-29738-EB</c:v>
                </c:pt>
                <c:pt idx="514">
                  <c:v>34665-62561-AU</c:v>
                </c:pt>
                <c:pt idx="515">
                  <c:v>43014-53743-XK</c:v>
                </c:pt>
                <c:pt idx="516">
                  <c:v>21617-79890-DD</c:v>
                </c:pt>
                <c:pt idx="517">
                  <c:v>68555-89840-GZ</c:v>
                </c:pt>
                <c:pt idx="518">
                  <c:v>70140-82812-KD</c:v>
                </c:pt>
                <c:pt idx="519">
                  <c:v>82718-93677-XO</c:v>
                </c:pt>
                <c:pt idx="520">
                  <c:v>49231-44455-IC</c:v>
                </c:pt>
                <c:pt idx="521">
                  <c:v>19849-12926-QF</c:v>
                </c:pt>
                <c:pt idx="522">
                  <c:v>06953-94794-FB</c:v>
                </c:pt>
                <c:pt idx="523">
                  <c:v>75716-12782-SS</c:v>
                </c:pt>
                <c:pt idx="524">
                  <c:v>79436-73011-MM</c:v>
                </c:pt>
                <c:pt idx="525">
                  <c:v>92926-08470-YS</c:v>
                </c:pt>
                <c:pt idx="526">
                  <c:v>53729-30320-XZ</c:v>
                </c:pt>
                <c:pt idx="527">
                  <c:v>59741-90220-OW</c:v>
                </c:pt>
                <c:pt idx="528">
                  <c:v>32031-49093-KE</c:v>
                </c:pt>
                <c:pt idx="529">
                  <c:v>60221-67036-TD</c:v>
                </c:pt>
                <c:pt idx="530">
                  <c:v>20260-32948-EB</c:v>
                </c:pt>
                <c:pt idx="531">
                  <c:v>03990-21586-MQ</c:v>
                </c:pt>
                <c:pt idx="532">
                  <c:v>16106-36039-QS</c:v>
                </c:pt>
                <c:pt idx="533">
                  <c:v>74126-88836-KA</c:v>
                </c:pt>
                <c:pt idx="534">
                  <c:v>69761-61146-KD</c:v>
                </c:pt>
                <c:pt idx="535">
                  <c:v>49412-86877-VY</c:v>
                </c:pt>
                <c:pt idx="536">
                  <c:v>37430-29579-HD</c:v>
                </c:pt>
                <c:pt idx="537">
                  <c:v>55515-37571-RS</c:v>
                </c:pt>
                <c:pt idx="538">
                  <c:v>04521-04300-OK</c:v>
                </c:pt>
                <c:pt idx="539">
                  <c:v>27493-46921-TZ</c:v>
                </c:pt>
                <c:pt idx="540">
                  <c:v>86504-96610-BH</c:v>
                </c:pt>
                <c:pt idx="541">
                  <c:v>20118-28138-QD</c:v>
                </c:pt>
                <c:pt idx="542">
                  <c:v>25598-77476-CB</c:v>
                </c:pt>
                <c:pt idx="543">
                  <c:v>11349-55147-SN</c:v>
                </c:pt>
                <c:pt idx="544">
                  <c:v>24669-76297-SF</c:v>
                </c:pt>
                <c:pt idx="545">
                  <c:v>09540-70637-EV</c:v>
                </c:pt>
                <c:pt idx="546">
                  <c:v>15764-22559-ZT</c:v>
                </c:pt>
                <c:pt idx="547">
                  <c:v>30585-48726-BK</c:v>
                </c:pt>
                <c:pt idx="548">
                  <c:v>72463-75685-MV</c:v>
                </c:pt>
                <c:pt idx="549">
                  <c:v>58443-95866-YO</c:v>
                </c:pt>
                <c:pt idx="550">
                  <c:v>01932-87052-KO</c:v>
                </c:pt>
                <c:pt idx="551">
                  <c:v>08120-16183-AW</c:v>
                </c:pt>
                <c:pt idx="552">
                  <c:v>76730-63769-ND</c:v>
                </c:pt>
                <c:pt idx="553">
                  <c:v>53683-35977-KI</c:v>
                </c:pt>
                <c:pt idx="554">
                  <c:v>61600-55136-UM</c:v>
                </c:pt>
                <c:pt idx="555">
                  <c:v>55871-61935-MF</c:v>
                </c:pt>
                <c:pt idx="556">
                  <c:v>60357-65386-RD</c:v>
                </c:pt>
                <c:pt idx="557">
                  <c:v>58816-74064-TF</c:v>
                </c:pt>
                <c:pt idx="558">
                  <c:v>06136-65250-PG</c:v>
                </c:pt>
                <c:pt idx="559">
                  <c:v>19413-02045-CG</c:v>
                </c:pt>
                <c:pt idx="560">
                  <c:v>99358-65399-TC</c:v>
                </c:pt>
                <c:pt idx="561">
                  <c:v>95342-88311-SF</c:v>
                </c:pt>
                <c:pt idx="562">
                  <c:v>81414-81273-DK</c:v>
                </c:pt>
                <c:pt idx="563">
                  <c:v>61513-27752-FA</c:v>
                </c:pt>
                <c:pt idx="564">
                  <c:v>44799-09711-XW</c:v>
                </c:pt>
                <c:pt idx="565">
                  <c:v>25504-41681-WA</c:v>
                </c:pt>
                <c:pt idx="566">
                  <c:v>79058-02767-CP</c:v>
                </c:pt>
                <c:pt idx="567">
                  <c:v>93405-51204-UW</c:v>
                </c:pt>
                <c:pt idx="568">
                  <c:v>60748-46813-DZ</c:v>
                </c:pt>
                <c:pt idx="569">
                  <c:v>65552-60476-KY</c:v>
                </c:pt>
                <c:pt idx="570">
                  <c:v>39123-12846-YJ</c:v>
                </c:pt>
                <c:pt idx="571">
                  <c:v>42466-87067-DT</c:v>
                </c:pt>
                <c:pt idx="572">
                  <c:v>40959-32642-DN</c:v>
                </c:pt>
                <c:pt idx="573">
                  <c:v>61253-98356-VD</c:v>
                </c:pt>
                <c:pt idx="574">
                  <c:v>80896-38819-DW</c:v>
                </c:pt>
                <c:pt idx="575">
                  <c:v>82300-88786-UE</c:v>
                </c:pt>
                <c:pt idx="576">
                  <c:v>78226-97287-JI</c:v>
                </c:pt>
                <c:pt idx="577">
                  <c:v>73431-39823-UP</c:v>
                </c:pt>
                <c:pt idx="578">
                  <c:v>92976-19453-DT</c:v>
                </c:pt>
                <c:pt idx="579">
                  <c:v>96503-31833-CW</c:v>
                </c:pt>
                <c:pt idx="580">
                  <c:v>92227-49331-QR</c:v>
                </c:pt>
                <c:pt idx="581">
                  <c:v>50705-17295-NK</c:v>
                </c:pt>
                <c:pt idx="582">
                  <c:v>48090-06534-HI</c:v>
                </c:pt>
                <c:pt idx="583">
                  <c:v>66527-94478-PB</c:v>
                </c:pt>
                <c:pt idx="584">
                  <c:v>47011-57815-HJ</c:v>
                </c:pt>
                <c:pt idx="585">
                  <c:v>55989-39849-WO</c:v>
                </c:pt>
                <c:pt idx="586">
                  <c:v>56248-75861-JX</c:v>
                </c:pt>
                <c:pt idx="587">
                  <c:v>00886-35803-FG</c:v>
                </c:pt>
                <c:pt idx="588">
                  <c:v>27226-53717-SY</c:v>
                </c:pt>
                <c:pt idx="589">
                  <c:v>07095-81281-NJ</c:v>
                </c:pt>
                <c:pt idx="590">
                  <c:v>72524-06410-KD</c:v>
                </c:pt>
                <c:pt idx="591">
                  <c:v>73759-17258-KA</c:v>
                </c:pt>
                <c:pt idx="592">
                  <c:v>96434-50068-DZ</c:v>
                </c:pt>
                <c:pt idx="593">
                  <c:v>69529-07533-CV</c:v>
                </c:pt>
                <c:pt idx="594">
                  <c:v>94525-76037-JP</c:v>
                </c:pt>
                <c:pt idx="595">
                  <c:v>90123-70970-NY</c:v>
                </c:pt>
                <c:pt idx="596">
                  <c:v>53486-73919-BQ</c:v>
                </c:pt>
                <c:pt idx="597">
                  <c:v>04713-57765-KR</c:v>
                </c:pt>
                <c:pt idx="598">
                  <c:v>32900-82606-BO</c:v>
                </c:pt>
                <c:pt idx="599">
                  <c:v>99978-56910-BN</c:v>
                </c:pt>
                <c:pt idx="600">
                  <c:v>69374-08133-RI</c:v>
                </c:pt>
                <c:pt idx="601">
                  <c:v>50449-80974-BZ</c:v>
                </c:pt>
                <c:pt idx="602">
                  <c:v>97855-54761-IS</c:v>
                </c:pt>
                <c:pt idx="603">
                  <c:v>65223-29612-CB</c:v>
                </c:pt>
                <c:pt idx="604">
                  <c:v>55409-07759-YG</c:v>
                </c:pt>
                <c:pt idx="605">
                  <c:v>43605-12616-YH</c:v>
                </c:pt>
                <c:pt idx="606">
                  <c:v>61954-61462-RJ</c:v>
                </c:pt>
                <c:pt idx="607">
                  <c:v>51432-27169-KN</c:v>
                </c:pt>
                <c:pt idx="608">
                  <c:v>18570-80998-ZS</c:v>
                </c:pt>
                <c:pt idx="609">
                  <c:v>07972-83134-NM</c:v>
                </c:pt>
                <c:pt idx="610">
                  <c:v>28121-11641-UA</c:v>
                </c:pt>
                <c:pt idx="611">
                  <c:v>24891-77957-LU</c:v>
                </c:pt>
                <c:pt idx="612">
                  <c:v>87979-56781-YV</c:v>
                </c:pt>
                <c:pt idx="613">
                  <c:v>22349-47389-GY</c:v>
                </c:pt>
                <c:pt idx="614">
                  <c:v>15395-90855-VB</c:v>
                </c:pt>
                <c:pt idx="615">
                  <c:v>70879-00984-FJ</c:v>
                </c:pt>
                <c:pt idx="616">
                  <c:v>86071-79238-CX</c:v>
                </c:pt>
                <c:pt idx="617">
                  <c:v>68946-40750-LK</c:v>
                </c:pt>
                <c:pt idx="618">
                  <c:v>79216-73157-TE</c:v>
                </c:pt>
                <c:pt idx="619">
                  <c:v>80179-44620-WN</c:v>
                </c:pt>
                <c:pt idx="620">
                  <c:v>44699-43836-UH</c:v>
                </c:pt>
                <c:pt idx="621">
                  <c:v>59205-20324-NB</c:v>
                </c:pt>
                <c:pt idx="622">
                  <c:v>04317-46176-TB</c:v>
                </c:pt>
                <c:pt idx="623">
                  <c:v>19383-33606-PW</c:v>
                </c:pt>
                <c:pt idx="624">
                  <c:v>30844-91890-ZA</c:v>
                </c:pt>
                <c:pt idx="625">
                  <c:v>96836-09258-RI</c:v>
                </c:pt>
                <c:pt idx="626">
                  <c:v>66794-66795-VW</c:v>
                </c:pt>
                <c:pt idx="627">
                  <c:v>89208-74646-UK</c:v>
                </c:pt>
                <c:pt idx="628">
                  <c:v>41899-00283-VK</c:v>
                </c:pt>
                <c:pt idx="629">
                  <c:v>28300-14355-GF</c:v>
                </c:pt>
                <c:pt idx="630">
                  <c:v>80247-70000-HT</c:v>
                </c:pt>
                <c:pt idx="631">
                  <c:v>10074-20104-NN</c:v>
                </c:pt>
                <c:pt idx="632">
                  <c:v>99643-51048-IQ</c:v>
                </c:pt>
                <c:pt idx="633">
                  <c:v>90940-63327-DJ</c:v>
                </c:pt>
                <c:pt idx="634">
                  <c:v>96612-41722-VJ</c:v>
                </c:pt>
                <c:pt idx="635">
                  <c:v>40414-26467-VE</c:v>
                </c:pt>
                <c:pt idx="636">
                  <c:v>06432-73165-ML</c:v>
                </c:pt>
                <c:pt idx="637">
                  <c:v>14756-18321-CL</c:v>
                </c:pt>
                <c:pt idx="638">
                  <c:v>12607-75113-UV</c:v>
                </c:pt>
                <c:pt idx="639">
                  <c:v>88060-50676-MV</c:v>
                </c:pt>
                <c:pt idx="640">
                  <c:v>35442-75769-PL</c:v>
                </c:pt>
                <c:pt idx="641">
                  <c:v>47268-50127-XY</c:v>
                </c:pt>
                <c:pt idx="642">
                  <c:v>89422-58281-FD</c:v>
                </c:pt>
                <c:pt idx="643">
                  <c:v>75443-07820-DZ</c:v>
                </c:pt>
                <c:pt idx="644">
                  <c:v>41054-59693-XE</c:v>
                </c:pt>
                <c:pt idx="645">
                  <c:v>27536-28463-NJ</c:v>
                </c:pt>
                <c:pt idx="646">
                  <c:v>20203-03950-FY</c:v>
                </c:pt>
                <c:pt idx="647">
                  <c:v>16809-16936-WF</c:v>
                </c:pt>
                <c:pt idx="648">
                  <c:v>39019-13649-CL</c:v>
                </c:pt>
                <c:pt idx="649">
                  <c:v>63985-64148-MG</c:v>
                </c:pt>
                <c:pt idx="650">
                  <c:v>89115-11966-VF</c:v>
                </c:pt>
                <c:pt idx="651">
                  <c:v>63112-10870-LC</c:v>
                </c:pt>
                <c:pt idx="652">
                  <c:v>77408-43873-RS</c:v>
                </c:pt>
                <c:pt idx="653">
                  <c:v>89646-21249-OH</c:v>
                </c:pt>
                <c:pt idx="654">
                  <c:v>74415-50873-FC</c:v>
                </c:pt>
                <c:pt idx="655">
                  <c:v>88167-57964-PH</c:v>
                </c:pt>
                <c:pt idx="656">
                  <c:v>94840-49457-UD</c:v>
                </c:pt>
                <c:pt idx="657">
                  <c:v>37177-68797-ON</c:v>
                </c:pt>
                <c:pt idx="658">
                  <c:v>44494-89923-UW</c:v>
                </c:pt>
                <c:pt idx="659">
                  <c:v>55374-03175-IA</c:v>
                </c:pt>
                <c:pt idx="660">
                  <c:v>58690-31815-VY</c:v>
                </c:pt>
                <c:pt idx="661">
                  <c:v>62839-56723-CH</c:v>
                </c:pt>
                <c:pt idx="662">
                  <c:v>15405-60469-TM</c:v>
                </c:pt>
                <c:pt idx="663">
                  <c:v>03396-68805-ZC</c:v>
                </c:pt>
                <c:pt idx="664">
                  <c:v>06757-96251-UH</c:v>
                </c:pt>
                <c:pt idx="665">
                  <c:v>25181-97933-UX</c:v>
                </c:pt>
                <c:pt idx="666">
                  <c:v>11212-69985-ZJ</c:v>
                </c:pt>
                <c:pt idx="667">
                  <c:v>26248-84194-FI</c:v>
                </c:pt>
                <c:pt idx="668">
                  <c:v>08478-75251-OG</c:v>
                </c:pt>
                <c:pt idx="669">
                  <c:v>00888-74814-UZ</c:v>
                </c:pt>
                <c:pt idx="670">
                  <c:v>03090-88267-BQ</c:v>
                </c:pt>
                <c:pt idx="671">
                  <c:v>13654-85265-IL</c:v>
                </c:pt>
                <c:pt idx="672">
                  <c:v>98921-82417-GN</c:v>
                </c:pt>
                <c:pt idx="673">
                  <c:v>38890-22576-UI</c:v>
                </c:pt>
                <c:pt idx="674">
                  <c:v>80640-45811-LB</c:v>
                </c:pt>
                <c:pt idx="675">
                  <c:v>76192-13390-HZ</c:v>
                </c:pt>
                <c:pt idx="676">
                  <c:v>89574-96203-EP</c:v>
                </c:pt>
                <c:pt idx="677">
                  <c:v>71003-85639-HB</c:v>
                </c:pt>
                <c:pt idx="678">
                  <c:v>66580-33745-OQ</c:v>
                </c:pt>
                <c:pt idx="679">
                  <c:v>67847-82662-TE</c:v>
                </c:pt>
                <c:pt idx="680">
                  <c:v>67743-54817-UT</c:v>
                </c:pt>
                <c:pt idx="681">
                  <c:v>60512-78550-WS</c:v>
                </c:pt>
                <c:pt idx="682">
                  <c:v>01297-94364-XH</c:v>
                </c:pt>
                <c:pt idx="683">
                  <c:v>70631-33225-MZ</c:v>
                </c:pt>
                <c:pt idx="684">
                  <c:v>50124-88608-EO</c:v>
                </c:pt>
                <c:pt idx="685">
                  <c:v>83543-79246-ON</c:v>
                </c:pt>
                <c:pt idx="686">
                  <c:v>64988-20636-XQ</c:v>
                </c:pt>
                <c:pt idx="687">
                  <c:v>64852-04619-XZ</c:v>
                </c:pt>
                <c:pt idx="688">
                  <c:v>21798-04171-XC</c:v>
                </c:pt>
                <c:pt idx="689">
                  <c:v>06631-86965-XP</c:v>
                </c:pt>
                <c:pt idx="690">
                  <c:v>96544-91644-IT</c:v>
                </c:pt>
                <c:pt idx="691">
                  <c:v>49012-12987-QT</c:v>
                </c:pt>
                <c:pt idx="692">
                  <c:v>57145-03803-ZL</c:v>
                </c:pt>
                <c:pt idx="693">
                  <c:v>62246-99443-HF</c:v>
                </c:pt>
                <c:pt idx="694">
                  <c:v>09595-95726-OV</c:v>
                </c:pt>
                <c:pt idx="695">
                  <c:v>66508-21373-OQ</c:v>
                </c:pt>
                <c:pt idx="696">
                  <c:v>86768-91598-FA</c:v>
                </c:pt>
                <c:pt idx="697">
                  <c:v>86646-65810-TD</c:v>
                </c:pt>
                <c:pt idx="698">
                  <c:v>84074-28110-OV</c:v>
                </c:pt>
                <c:pt idx="699">
                  <c:v>69443-77665-QW</c:v>
                </c:pt>
                <c:pt idx="700">
                  <c:v>68412-11126-YJ</c:v>
                </c:pt>
                <c:pt idx="701">
                  <c:v>87223-37422-SK</c:v>
                </c:pt>
                <c:pt idx="702">
                  <c:v>45089-52817-WN</c:v>
                </c:pt>
                <c:pt idx="703">
                  <c:v>46959-60474-LT</c:v>
                </c:pt>
                <c:pt idx="704">
                  <c:v>14298-02150-KH</c:v>
                </c:pt>
                <c:pt idx="705">
                  <c:v>07476-13102-NJ</c:v>
                </c:pt>
                <c:pt idx="706">
                  <c:v>20236-42322-CM</c:v>
                </c:pt>
                <c:pt idx="707">
                  <c:v>17088-16989-PL</c:v>
                </c:pt>
                <c:pt idx="708">
                  <c:v>70290-38099-GB</c:v>
                </c:pt>
                <c:pt idx="709">
                  <c:v>48497-29281-FE</c:v>
                </c:pt>
                <c:pt idx="710">
                  <c:v>13736-92418-JS</c:v>
                </c:pt>
                <c:pt idx="711">
                  <c:v>84132-22322-QT</c:v>
                </c:pt>
                <c:pt idx="712">
                  <c:v>62483-50867-OM</c:v>
                </c:pt>
                <c:pt idx="713">
                  <c:v>76948-43532-JS</c:v>
                </c:pt>
                <c:pt idx="714">
                  <c:v>82246-82543-DW</c:v>
                </c:pt>
                <c:pt idx="715">
                  <c:v>90767-92589-LV</c:v>
                </c:pt>
                <c:pt idx="716">
                  <c:v>69779-40609-RS</c:v>
                </c:pt>
                <c:pt idx="717">
                  <c:v>67388-17544-XX</c:v>
                </c:pt>
                <c:pt idx="718">
                  <c:v>28932-49296-TM</c:v>
                </c:pt>
                <c:pt idx="719">
                  <c:v>63787-96257-TQ</c:v>
                </c:pt>
                <c:pt idx="720">
                  <c:v>69215-90789-DL</c:v>
                </c:pt>
                <c:pt idx="721">
                  <c:v>83105-86631-IU</c:v>
                </c:pt>
                <c:pt idx="722">
                  <c:v>72072-33025-SD</c:v>
                </c:pt>
                <c:pt idx="723">
                  <c:v>35367-50483-AR</c:v>
                </c:pt>
                <c:pt idx="724">
                  <c:v>55265-75151-AK</c:v>
                </c:pt>
                <c:pt idx="725">
                  <c:v>49530-25460-RW</c:v>
                </c:pt>
                <c:pt idx="726">
                  <c:v>45899-92796-EI</c:v>
                </c:pt>
                <c:pt idx="727">
                  <c:v>11550-78378-GE</c:v>
                </c:pt>
                <c:pt idx="728">
                  <c:v>19597-91185-CM</c:v>
                </c:pt>
                <c:pt idx="729">
                  <c:v>78570-76770-LB</c:v>
                </c:pt>
                <c:pt idx="730">
                  <c:v>86144-10144-CB</c:v>
                </c:pt>
                <c:pt idx="731">
                  <c:v>64395-74865-WF</c:v>
                </c:pt>
                <c:pt idx="732">
                  <c:v>39528-19971-OR</c:v>
                </c:pt>
                <c:pt idx="733">
                  <c:v>53035-99701-WG</c:v>
                </c:pt>
                <c:pt idx="734">
                  <c:v>14398-43114-RV</c:v>
                </c:pt>
                <c:pt idx="735">
                  <c:v>21141-12455-VB</c:v>
                </c:pt>
                <c:pt idx="736">
                  <c:v>92599-58687-CS</c:v>
                </c:pt>
                <c:pt idx="737">
                  <c:v>55915-19477-MK</c:v>
                </c:pt>
                <c:pt idx="738">
                  <c:v>49612-33852-CN</c:v>
                </c:pt>
                <c:pt idx="739">
                  <c:v>33555-01585-RP</c:v>
                </c:pt>
                <c:pt idx="740">
                  <c:v>73647-66148-VM</c:v>
                </c:pt>
                <c:pt idx="741">
                  <c:v>51114-51191-EW</c:v>
                </c:pt>
                <c:pt idx="742">
                  <c:v>09020-56774-GU</c:v>
                </c:pt>
                <c:pt idx="743">
                  <c:v>55864-37682-GQ</c:v>
                </c:pt>
                <c:pt idx="744">
                  <c:v>13366-78506-KP</c:v>
                </c:pt>
                <c:pt idx="745">
                  <c:v>86881-41559-OR</c:v>
                </c:pt>
                <c:pt idx="746">
                  <c:v>48544-90737-AZ</c:v>
                </c:pt>
                <c:pt idx="747">
                  <c:v>04513-76520-QO</c:v>
                </c:pt>
                <c:pt idx="748">
                  <c:v>21125-22134-PX</c:v>
                </c:pt>
                <c:pt idx="749">
                  <c:v>26295-44907-DK</c:v>
                </c:pt>
                <c:pt idx="750">
                  <c:v>77131-58092-GE</c:v>
                </c:pt>
                <c:pt idx="751">
                  <c:v>19820-29285-FD</c:v>
                </c:pt>
                <c:pt idx="752">
                  <c:v>07591-92789-UA</c:v>
                </c:pt>
                <c:pt idx="753">
                  <c:v>88593-59934-VU</c:v>
                </c:pt>
                <c:pt idx="754">
                  <c:v>01927-46702-YT</c:v>
                </c:pt>
                <c:pt idx="755">
                  <c:v>28158-93383-CK</c:v>
                </c:pt>
                <c:pt idx="756">
                  <c:v>88116-12604-TE</c:v>
                </c:pt>
                <c:pt idx="757">
                  <c:v>75156-80911-YT</c:v>
                </c:pt>
                <c:pt idx="758">
                  <c:v>90312-11148-LA</c:v>
                </c:pt>
                <c:pt idx="759">
                  <c:v>76624-72205-CK</c:v>
                </c:pt>
                <c:pt idx="760">
                  <c:v>95399-57205-HI</c:v>
                </c:pt>
                <c:pt idx="761">
                  <c:v>82458-87830-JE</c:v>
                </c:pt>
                <c:pt idx="762">
                  <c:v>87049-37901-FU</c:v>
                </c:pt>
                <c:pt idx="763">
                  <c:v>66308-13503-KD</c:v>
                </c:pt>
                <c:pt idx="764">
                  <c:v>95875-73336-RG</c:v>
                </c:pt>
                <c:pt idx="765">
                  <c:v>42179-95059-DO</c:v>
                </c:pt>
                <c:pt idx="766">
                  <c:v>37397-05992-VO</c:v>
                </c:pt>
                <c:pt idx="767">
                  <c:v>31599-82152-AD</c:v>
                </c:pt>
                <c:pt idx="768">
                  <c:v>07250-63194-JO</c:v>
                </c:pt>
                <c:pt idx="769">
                  <c:v>24010-66714-HW</c:v>
                </c:pt>
                <c:pt idx="770">
                  <c:v>60370-41934-IF</c:v>
                </c:pt>
                <c:pt idx="771">
                  <c:v>20256-54689-LO</c:v>
                </c:pt>
                <c:pt idx="772">
                  <c:v>04671-85591-RT</c:v>
                </c:pt>
                <c:pt idx="773">
                  <c:v>90392-73338-BC</c:v>
                </c:pt>
                <c:pt idx="774">
                  <c:v>72233-08665-IP</c:v>
                </c:pt>
                <c:pt idx="775">
                  <c:v>64439-27325-LG</c:v>
                </c:pt>
                <c:pt idx="776">
                  <c:v>06623-54610-HC</c:v>
                </c:pt>
                <c:pt idx="777">
                  <c:v>99869-55718-UU</c:v>
                </c:pt>
                <c:pt idx="778">
                  <c:v>48582-05061-RY</c:v>
                </c:pt>
                <c:pt idx="779">
                  <c:v>15673-18812-IU</c:v>
                </c:pt>
                <c:pt idx="780">
                  <c:v>28699-16256-XV</c:v>
                </c:pt>
                <c:pt idx="781">
                  <c:v>83833-46106-ZC</c:v>
                </c:pt>
                <c:pt idx="782">
                  <c:v>78012-56878-UB</c:v>
                </c:pt>
                <c:pt idx="783">
                  <c:v>55621-06130-SA</c:v>
                </c:pt>
                <c:pt idx="784">
                  <c:v>64965-78386-MY</c:v>
                </c:pt>
                <c:pt idx="785">
                  <c:v>20259-47723-AC</c:v>
                </c:pt>
                <c:pt idx="786">
                  <c:v>77343-52608-FF</c:v>
                </c:pt>
                <c:pt idx="787">
                  <c:v>73017-69644-MS</c:v>
                </c:pt>
                <c:pt idx="788">
                  <c:v>69533-84907-FA</c:v>
                </c:pt>
                <c:pt idx="789">
                  <c:v>86110-83695-YS</c:v>
                </c:pt>
                <c:pt idx="790">
                  <c:v>93224-71517-WV</c:v>
                </c:pt>
                <c:pt idx="791">
                  <c:v>63499-24884-PP</c:v>
                </c:pt>
                <c:pt idx="792">
                  <c:v>11812-00461-KH</c:v>
                </c:pt>
                <c:pt idx="793">
                  <c:v>15776-91507-GT</c:v>
                </c:pt>
                <c:pt idx="794">
                  <c:v>30373-66619-CB</c:v>
                </c:pt>
                <c:pt idx="795">
                  <c:v>71769-10219-IM</c:v>
                </c:pt>
                <c:pt idx="796">
                  <c:v>96446-62142-EN</c:v>
                </c:pt>
                <c:pt idx="797">
                  <c:v>60121-12432-VU</c:v>
                </c:pt>
                <c:pt idx="798">
                  <c:v>53817-13148-RK</c:v>
                </c:pt>
                <c:pt idx="799">
                  <c:v>38536-98293-JZ</c:v>
                </c:pt>
                <c:pt idx="800">
                  <c:v>48203-23480-UB</c:v>
                </c:pt>
                <c:pt idx="801">
                  <c:v>09668-23340-IC</c:v>
                </c:pt>
                <c:pt idx="802">
                  <c:v>11621-09964-ID</c:v>
                </c:pt>
                <c:pt idx="803">
                  <c:v>24155-79322-EQ</c:v>
                </c:pt>
                <c:pt idx="804">
                  <c:v>96516-97464-MF</c:v>
                </c:pt>
                <c:pt idx="805">
                  <c:v>86757-52367-ON</c:v>
                </c:pt>
                <c:pt idx="806">
                  <c:v>60799-92593-CX</c:v>
                </c:pt>
                <c:pt idx="807">
                  <c:v>49671-11547-WG</c:v>
                </c:pt>
                <c:pt idx="808">
                  <c:v>11729-74102-XB</c:v>
                </c:pt>
                <c:pt idx="809">
                  <c:v>87242-18006-IR</c:v>
                </c:pt>
                <c:pt idx="810">
                  <c:v>93047-98331-DD</c:v>
                </c:pt>
                <c:pt idx="811">
                  <c:v>79825-17822-UH</c:v>
                </c:pt>
                <c:pt idx="812">
                  <c:v>71364-35210-HS</c:v>
                </c:pt>
                <c:pt idx="813">
                  <c:v>77634-13918-GJ</c:v>
                </c:pt>
                <c:pt idx="814">
                  <c:v>59367-30821-ZQ</c:v>
                </c:pt>
                <c:pt idx="815">
                  <c:v>36021-61205-DF</c:v>
                </c:pt>
                <c:pt idx="816">
                  <c:v>43452-18035-DH</c:v>
                </c:pt>
                <c:pt idx="817">
                  <c:v>05754-41702-FG</c:v>
                </c:pt>
                <c:pt idx="818">
                  <c:v>23600-98432-ME</c:v>
                </c:pt>
                <c:pt idx="819">
                  <c:v>24845-36117-TI</c:v>
                </c:pt>
                <c:pt idx="820">
                  <c:v>79463-01597-FQ</c:v>
                </c:pt>
                <c:pt idx="821">
                  <c:v>85634-61759-ND</c:v>
                </c:pt>
                <c:pt idx="822">
                  <c:v>55232-81621-BX</c:v>
                </c:pt>
                <c:pt idx="823">
                  <c:v>39193-51770-FM</c:v>
                </c:pt>
                <c:pt idx="824">
                  <c:v>00852-54571-WP</c:v>
                </c:pt>
                <c:pt idx="825">
                  <c:v>03677-09134-BC</c:v>
                </c:pt>
                <c:pt idx="826">
                  <c:v>17649-28133-PY</c:v>
                </c:pt>
                <c:pt idx="827">
                  <c:v>73284-01385-SJ</c:v>
                </c:pt>
                <c:pt idx="828">
                  <c:v>98430-37820-UV</c:v>
                </c:pt>
                <c:pt idx="829">
                  <c:v>80463-43913-WZ</c:v>
                </c:pt>
                <c:pt idx="830">
                  <c:v>48854-01899-FN</c:v>
                </c:pt>
                <c:pt idx="831">
                  <c:v>40560-18556-YE</c:v>
                </c:pt>
                <c:pt idx="832">
                  <c:v>24766-58139-GT</c:v>
                </c:pt>
                <c:pt idx="833">
                  <c:v>29129-60664-KO</c:v>
                </c:pt>
                <c:pt idx="834">
                  <c:v>13549-65017-VE</c:v>
                </c:pt>
                <c:pt idx="835">
                  <c:v>79420-11075-MY</c:v>
                </c:pt>
                <c:pt idx="836">
                  <c:v>86991-53901-AT</c:v>
                </c:pt>
                <c:pt idx="837">
                  <c:v>91809-58808-TV</c:v>
                </c:pt>
                <c:pt idx="838">
                  <c:v>88420-46464-XE</c:v>
                </c:pt>
                <c:pt idx="839">
                  <c:v>61437-83623-PZ</c:v>
                </c:pt>
                <c:pt idx="840">
                  <c:v>36192-07175-XC</c:v>
                </c:pt>
                <c:pt idx="841">
                  <c:v>41611-34336-WT</c:v>
                </c:pt>
                <c:pt idx="842">
                  <c:v>43606-83072-OA</c:v>
                </c:pt>
                <c:pt idx="843">
                  <c:v>36078-91009-WU</c:v>
                </c:pt>
                <c:pt idx="844">
                  <c:v>43974-44760-QI</c:v>
                </c:pt>
                <c:pt idx="845">
                  <c:v>10204-31464-SA</c:v>
                </c:pt>
                <c:pt idx="846">
                  <c:v>22305-40299-CY</c:v>
                </c:pt>
                <c:pt idx="847">
                  <c:v>08847-29858-HN</c:v>
                </c:pt>
                <c:pt idx="848">
                  <c:v>03157-23165-UB</c:v>
                </c:pt>
                <c:pt idx="849">
                  <c:v>31587-92570-HL</c:v>
                </c:pt>
                <c:pt idx="850">
                  <c:v>86437-17399-FK</c:v>
                </c:pt>
                <c:pt idx="851">
                  <c:v>89757-51438-HX</c:v>
                </c:pt>
                <c:pt idx="852">
                  <c:v>96849-52854-CR</c:v>
                </c:pt>
                <c:pt idx="853">
                  <c:v>91181-19412-RQ</c:v>
                </c:pt>
                <c:pt idx="854">
                  <c:v>49084-44492-OJ</c:v>
                </c:pt>
                <c:pt idx="855">
                  <c:v>37182-54930-XC</c:v>
                </c:pt>
                <c:pt idx="856">
                  <c:v>08350-81623-TF</c:v>
                </c:pt>
                <c:pt idx="857">
                  <c:v>60308-06944-GS</c:v>
                </c:pt>
                <c:pt idx="858">
                  <c:v>32948-34398-HC</c:v>
                </c:pt>
                <c:pt idx="859">
                  <c:v>17572-27091-AA</c:v>
                </c:pt>
                <c:pt idx="860">
                  <c:v>69904-02729-YS</c:v>
                </c:pt>
                <c:pt idx="861">
                  <c:v>90440-62727-HI</c:v>
                </c:pt>
                <c:pt idx="862">
                  <c:v>88574-37083-WX</c:v>
                </c:pt>
                <c:pt idx="863">
                  <c:v>54387-64897-XC</c:v>
                </c:pt>
                <c:pt idx="864">
                  <c:v>37191-12203-MX</c:v>
                </c:pt>
                <c:pt idx="865">
                  <c:v>59122-08794-WT</c:v>
                </c:pt>
                <c:pt idx="866">
                  <c:v>19017-95853-EK</c:v>
                </c:pt>
                <c:pt idx="867">
                  <c:v>08405-33165-BS</c:v>
                </c:pt>
                <c:pt idx="868">
                  <c:v>01304-59807-OB</c:v>
                </c:pt>
                <c:pt idx="869">
                  <c:v>98185-92775-KT</c:v>
                </c:pt>
                <c:pt idx="870">
                  <c:v>77828-66867-KH</c:v>
                </c:pt>
                <c:pt idx="871">
                  <c:v>36605-83052-WB</c:v>
                </c:pt>
                <c:pt idx="872">
                  <c:v>41486-52502-QQ</c:v>
                </c:pt>
                <c:pt idx="873">
                  <c:v>37238-52421-JJ</c:v>
                </c:pt>
                <c:pt idx="874">
                  <c:v>37445-17791-NQ</c:v>
                </c:pt>
                <c:pt idx="875">
                  <c:v>61021-27840-ZN</c:v>
                </c:pt>
                <c:pt idx="876">
                  <c:v>43155-71724-XP</c:v>
                </c:pt>
                <c:pt idx="877">
                  <c:v>22221-71106-JD</c:v>
                </c:pt>
                <c:pt idx="878">
                  <c:v>06624-54037-BQ</c:v>
                </c:pt>
                <c:pt idx="879">
                  <c:v>10138-31681-SD</c:v>
                </c:pt>
                <c:pt idx="880">
                  <c:v>12444-05174-OO</c:v>
                </c:pt>
                <c:pt idx="881">
                  <c:v>25514-23938-IQ</c:v>
                </c:pt>
                <c:pt idx="882">
                  <c:v>29050-93691-TS</c:v>
                </c:pt>
                <c:pt idx="883">
                  <c:v>71891-51101-VQ</c:v>
                </c:pt>
                <c:pt idx="884">
                  <c:v>51466-52850-AG</c:v>
                </c:pt>
                <c:pt idx="885">
                  <c:v>46885-00260-TL</c:v>
                </c:pt>
                <c:pt idx="886">
                  <c:v>49888-39458-PF</c:v>
                </c:pt>
                <c:pt idx="887">
                  <c:v>48419-02347-XP</c:v>
                </c:pt>
                <c:pt idx="888">
                  <c:v>27517-43747-YD</c:v>
                </c:pt>
                <c:pt idx="889">
                  <c:v>07237-32539-NB</c:v>
                </c:pt>
                <c:pt idx="890">
                  <c:v>37490-01572-JW</c:v>
                </c:pt>
                <c:pt idx="891">
                  <c:v>21134-81676-FR</c:v>
                </c:pt>
                <c:pt idx="892">
                  <c:v>12747-63766-EU</c:v>
                </c:pt>
                <c:pt idx="893">
                  <c:v>28728-47861-TZ</c:v>
                </c:pt>
                <c:pt idx="894">
                  <c:v>41252-45992-VS</c:v>
                </c:pt>
                <c:pt idx="895">
                  <c:v>64896-18468-BT</c:v>
                </c:pt>
                <c:pt idx="896">
                  <c:v>90993-98984-JK</c:v>
                </c:pt>
                <c:pt idx="897">
                  <c:v>29051-27555-GD</c:v>
                </c:pt>
                <c:pt idx="898">
                  <c:v>56060-17602-RG</c:v>
                </c:pt>
                <c:pt idx="899">
                  <c:v>17816-67941-ZS</c:v>
                </c:pt>
                <c:pt idx="900">
                  <c:v>99144-98314-GN</c:v>
                </c:pt>
                <c:pt idx="901">
                  <c:v>12018-75670-EU</c:v>
                </c:pt>
                <c:pt idx="902">
                  <c:v>22832-98538-RB</c:v>
                </c:pt>
                <c:pt idx="903">
                  <c:v>32928-18158-OW</c:v>
                </c:pt>
                <c:pt idx="904">
                  <c:v>81861-66046-SU</c:v>
                </c:pt>
                <c:pt idx="905">
                  <c:v>75986-98864-EZ</c:v>
                </c:pt>
                <c:pt idx="906">
                  <c:v>42770-36274-QA</c:v>
                </c:pt>
                <c:pt idx="907">
                  <c:v>34704-83143-KS</c:v>
                </c:pt>
                <c:pt idx="908">
                  <c:v>60255-12579-PZ</c:v>
                </c:pt>
                <c:pt idx="909">
                  <c:v>08909-77713-CG</c:v>
                </c:pt>
                <c:pt idx="910">
                  <c:v>84996-26826-DK</c:v>
                </c:pt>
                <c:pt idx="911">
                  <c:v>57235-92842-DK</c:v>
                </c:pt>
                <c:pt idx="912">
                  <c:v>55427-08059-DF</c:v>
                </c:pt>
              </c:strCache>
            </c:strRef>
          </c:cat>
          <c:val>
            <c:numRef>
              <c:f>'pt (customers)'!$B$4:$B$917</c:f>
              <c:numCache>
                <c:formatCode>General</c:formatCode>
                <c:ptCount val="913"/>
                <c:pt idx="0">
                  <c:v>3</c:v>
                </c:pt>
                <c:pt idx="1">
                  <c:v>7</c:v>
                </c:pt>
                <c:pt idx="2">
                  <c:v>4</c:v>
                </c:pt>
                <c:pt idx="3">
                  <c:v>5</c:v>
                </c:pt>
                <c:pt idx="4">
                  <c:v>3</c:v>
                </c:pt>
                <c:pt idx="5">
                  <c:v>3</c:v>
                </c:pt>
                <c:pt idx="6">
                  <c:v>2</c:v>
                </c:pt>
                <c:pt idx="7">
                  <c:v>1</c:v>
                </c:pt>
                <c:pt idx="8">
                  <c:v>4</c:v>
                </c:pt>
                <c:pt idx="9">
                  <c:v>1</c:v>
                </c:pt>
                <c:pt idx="10">
                  <c:v>1</c:v>
                </c:pt>
                <c:pt idx="11">
                  <c:v>1</c:v>
                </c:pt>
                <c:pt idx="12">
                  <c:v>1</c:v>
                </c:pt>
                <c:pt idx="13">
                  <c:v>1</c:v>
                </c:pt>
                <c:pt idx="14">
                  <c:v>1</c:v>
                </c:pt>
                <c:pt idx="15">
                  <c:v>1</c:v>
                </c:pt>
                <c:pt idx="16">
                  <c:v>2</c:v>
                </c:pt>
                <c:pt idx="17">
                  <c:v>1</c:v>
                </c:pt>
                <c:pt idx="18">
                  <c:v>4</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4</c:v>
                </c:pt>
                <c:pt idx="34">
                  <c:v>2</c:v>
                </c:pt>
                <c:pt idx="35">
                  <c:v>4</c:v>
                </c:pt>
                <c:pt idx="36">
                  <c:v>5</c:v>
                </c:pt>
                <c:pt idx="37">
                  <c:v>1</c:v>
                </c:pt>
                <c:pt idx="38">
                  <c:v>1</c:v>
                </c:pt>
                <c:pt idx="39">
                  <c:v>1</c:v>
                </c:pt>
                <c:pt idx="40">
                  <c:v>1</c:v>
                </c:pt>
                <c:pt idx="41">
                  <c:v>1</c:v>
                </c:pt>
                <c:pt idx="42">
                  <c:v>1</c:v>
                </c:pt>
                <c:pt idx="43">
                  <c:v>1</c:v>
                </c:pt>
                <c:pt idx="44">
                  <c:v>1</c:v>
                </c:pt>
                <c:pt idx="45">
                  <c:v>2</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3</c:v>
                </c:pt>
                <c:pt idx="61">
                  <c:v>1</c:v>
                </c:pt>
                <c:pt idx="62">
                  <c:v>1</c:v>
                </c:pt>
                <c:pt idx="63">
                  <c:v>1</c:v>
                </c:pt>
                <c:pt idx="64">
                  <c:v>1</c:v>
                </c:pt>
                <c:pt idx="65">
                  <c:v>1</c:v>
                </c:pt>
                <c:pt idx="66">
                  <c:v>1</c:v>
                </c:pt>
                <c:pt idx="67">
                  <c:v>1</c:v>
                </c:pt>
                <c:pt idx="68">
                  <c:v>1</c:v>
                </c:pt>
                <c:pt idx="69">
                  <c:v>1</c:v>
                </c:pt>
                <c:pt idx="70">
                  <c:v>1</c:v>
                </c:pt>
                <c:pt idx="71">
                  <c:v>1</c:v>
                </c:pt>
                <c:pt idx="72">
                  <c:v>2</c:v>
                </c:pt>
                <c:pt idx="73">
                  <c:v>1</c:v>
                </c:pt>
                <c:pt idx="74">
                  <c:v>1</c:v>
                </c:pt>
                <c:pt idx="75">
                  <c:v>1</c:v>
                </c:pt>
                <c:pt idx="76">
                  <c:v>1</c:v>
                </c:pt>
                <c:pt idx="77">
                  <c:v>1</c:v>
                </c:pt>
                <c:pt idx="78">
                  <c:v>1</c:v>
                </c:pt>
                <c:pt idx="79">
                  <c:v>1</c:v>
                </c:pt>
                <c:pt idx="80">
                  <c:v>1</c:v>
                </c:pt>
                <c:pt idx="81">
                  <c:v>1</c:v>
                </c:pt>
                <c:pt idx="82">
                  <c:v>1</c:v>
                </c:pt>
                <c:pt idx="83">
                  <c:v>1</c:v>
                </c:pt>
                <c:pt idx="84">
                  <c:v>5</c:v>
                </c:pt>
                <c:pt idx="85">
                  <c:v>1</c:v>
                </c:pt>
                <c:pt idx="86">
                  <c:v>1</c:v>
                </c:pt>
                <c:pt idx="87">
                  <c:v>1</c:v>
                </c:pt>
                <c:pt idx="88">
                  <c:v>1</c:v>
                </c:pt>
                <c:pt idx="89">
                  <c:v>1</c:v>
                </c:pt>
                <c:pt idx="90">
                  <c:v>1</c:v>
                </c:pt>
                <c:pt idx="91">
                  <c:v>1</c:v>
                </c:pt>
                <c:pt idx="92">
                  <c:v>1</c:v>
                </c:pt>
                <c:pt idx="93">
                  <c:v>2</c:v>
                </c:pt>
                <c:pt idx="94">
                  <c:v>1</c:v>
                </c:pt>
                <c:pt idx="95">
                  <c:v>1</c:v>
                </c:pt>
                <c:pt idx="96">
                  <c:v>1</c:v>
                </c:pt>
                <c:pt idx="97">
                  <c:v>1</c:v>
                </c:pt>
                <c:pt idx="98">
                  <c:v>1</c:v>
                </c:pt>
                <c:pt idx="99">
                  <c:v>1</c:v>
                </c:pt>
                <c:pt idx="100">
                  <c:v>1</c:v>
                </c:pt>
                <c:pt idx="101">
                  <c:v>1</c:v>
                </c:pt>
                <c:pt idx="102">
                  <c:v>1</c:v>
                </c:pt>
                <c:pt idx="103">
                  <c:v>1</c:v>
                </c:pt>
                <c:pt idx="104">
                  <c:v>1</c:v>
                </c:pt>
                <c:pt idx="105">
                  <c:v>2</c:v>
                </c:pt>
                <c:pt idx="106">
                  <c:v>3</c:v>
                </c:pt>
                <c:pt idx="107">
                  <c:v>1</c:v>
                </c:pt>
                <c:pt idx="108">
                  <c:v>1</c:v>
                </c:pt>
                <c:pt idx="109">
                  <c:v>1</c:v>
                </c:pt>
                <c:pt idx="110">
                  <c:v>1</c:v>
                </c:pt>
                <c:pt idx="111">
                  <c:v>1</c:v>
                </c:pt>
                <c:pt idx="112">
                  <c:v>1</c:v>
                </c:pt>
                <c:pt idx="113">
                  <c:v>1</c:v>
                </c:pt>
                <c:pt idx="114">
                  <c:v>1</c:v>
                </c:pt>
                <c:pt idx="115">
                  <c:v>1</c:v>
                </c:pt>
                <c:pt idx="116">
                  <c:v>1</c:v>
                </c:pt>
                <c:pt idx="117">
                  <c:v>1</c:v>
                </c:pt>
                <c:pt idx="118">
                  <c:v>1</c:v>
                </c:pt>
                <c:pt idx="119">
                  <c:v>2</c:v>
                </c:pt>
                <c:pt idx="120">
                  <c:v>1</c:v>
                </c:pt>
                <c:pt idx="121">
                  <c:v>1</c:v>
                </c:pt>
                <c:pt idx="122">
                  <c:v>2</c:v>
                </c:pt>
                <c:pt idx="123">
                  <c:v>1</c:v>
                </c:pt>
                <c:pt idx="124">
                  <c:v>1</c:v>
                </c:pt>
                <c:pt idx="125">
                  <c:v>1</c:v>
                </c:pt>
                <c:pt idx="126">
                  <c:v>1</c:v>
                </c:pt>
                <c:pt idx="127">
                  <c:v>1</c:v>
                </c:pt>
                <c:pt idx="128">
                  <c:v>1</c:v>
                </c:pt>
                <c:pt idx="129">
                  <c:v>1</c:v>
                </c:pt>
                <c:pt idx="130">
                  <c:v>4</c:v>
                </c:pt>
                <c:pt idx="131">
                  <c:v>2</c:v>
                </c:pt>
                <c:pt idx="132">
                  <c:v>1</c:v>
                </c:pt>
                <c:pt idx="133">
                  <c:v>1</c:v>
                </c:pt>
                <c:pt idx="134">
                  <c:v>1</c:v>
                </c:pt>
                <c:pt idx="135">
                  <c:v>1</c:v>
                </c:pt>
                <c:pt idx="136">
                  <c:v>1</c:v>
                </c:pt>
                <c:pt idx="137">
                  <c:v>4</c:v>
                </c:pt>
                <c:pt idx="138">
                  <c:v>2</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2</c:v>
                </c:pt>
                <c:pt idx="161">
                  <c:v>1</c:v>
                </c:pt>
                <c:pt idx="162">
                  <c:v>1</c:v>
                </c:pt>
                <c:pt idx="163">
                  <c:v>1</c:v>
                </c:pt>
                <c:pt idx="164">
                  <c:v>1</c:v>
                </c:pt>
                <c:pt idx="165">
                  <c:v>1</c:v>
                </c:pt>
                <c:pt idx="166">
                  <c:v>1</c:v>
                </c:pt>
                <c:pt idx="167">
                  <c:v>1</c:v>
                </c:pt>
                <c:pt idx="168">
                  <c:v>1</c:v>
                </c:pt>
                <c:pt idx="169">
                  <c:v>2</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3</c:v>
                </c:pt>
                <c:pt idx="191">
                  <c:v>2</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2</c:v>
                </c:pt>
                <c:pt idx="206">
                  <c:v>1</c:v>
                </c:pt>
                <c:pt idx="207">
                  <c:v>2</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2</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2</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2</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2</c:v>
                </c:pt>
                <c:pt idx="320">
                  <c:v>2</c:v>
                </c:pt>
                <c:pt idx="321">
                  <c:v>2</c:v>
                </c:pt>
                <c:pt idx="322">
                  <c:v>3</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2</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2</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2</c:v>
                </c:pt>
                <c:pt idx="448">
                  <c:v>1</c:v>
                </c:pt>
                <c:pt idx="449">
                  <c:v>1</c:v>
                </c:pt>
                <c:pt idx="450">
                  <c:v>1</c:v>
                </c:pt>
                <c:pt idx="451">
                  <c:v>1</c:v>
                </c:pt>
                <c:pt idx="452">
                  <c:v>2</c:v>
                </c:pt>
                <c:pt idx="453">
                  <c:v>1</c:v>
                </c:pt>
                <c:pt idx="454">
                  <c:v>1</c:v>
                </c:pt>
                <c:pt idx="455">
                  <c:v>1</c:v>
                </c:pt>
                <c:pt idx="456">
                  <c:v>1</c:v>
                </c:pt>
                <c:pt idx="457">
                  <c:v>1</c:v>
                </c:pt>
                <c:pt idx="458">
                  <c:v>1</c:v>
                </c:pt>
                <c:pt idx="459">
                  <c:v>1</c:v>
                </c:pt>
                <c:pt idx="460">
                  <c:v>1</c:v>
                </c:pt>
                <c:pt idx="461">
                  <c:v>1</c:v>
                </c:pt>
                <c:pt idx="462">
                  <c:v>1</c:v>
                </c:pt>
                <c:pt idx="463">
                  <c:v>1</c:v>
                </c:pt>
                <c:pt idx="464">
                  <c:v>2</c:v>
                </c:pt>
                <c:pt idx="465">
                  <c:v>1</c:v>
                </c:pt>
                <c:pt idx="466">
                  <c:v>1</c:v>
                </c:pt>
                <c:pt idx="467">
                  <c:v>1</c:v>
                </c:pt>
                <c:pt idx="468">
                  <c:v>1</c:v>
                </c:pt>
                <c:pt idx="469">
                  <c:v>2</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2</c:v>
                </c:pt>
                <c:pt idx="499">
                  <c:v>2</c:v>
                </c:pt>
                <c:pt idx="500">
                  <c:v>1</c:v>
                </c:pt>
                <c:pt idx="501">
                  <c:v>1</c:v>
                </c:pt>
                <c:pt idx="502">
                  <c:v>1</c:v>
                </c:pt>
                <c:pt idx="503">
                  <c:v>1</c:v>
                </c:pt>
                <c:pt idx="504">
                  <c:v>1</c:v>
                </c:pt>
                <c:pt idx="505">
                  <c:v>1</c:v>
                </c:pt>
                <c:pt idx="506">
                  <c:v>1</c:v>
                </c:pt>
                <c:pt idx="507">
                  <c:v>1</c:v>
                </c:pt>
                <c:pt idx="508">
                  <c:v>1</c:v>
                </c:pt>
                <c:pt idx="509">
                  <c:v>2</c:v>
                </c:pt>
                <c:pt idx="510">
                  <c:v>1</c:v>
                </c:pt>
                <c:pt idx="511">
                  <c:v>1</c:v>
                </c:pt>
                <c:pt idx="512">
                  <c:v>1</c:v>
                </c:pt>
                <c:pt idx="513">
                  <c:v>1</c:v>
                </c:pt>
                <c:pt idx="514">
                  <c:v>1</c:v>
                </c:pt>
                <c:pt idx="515">
                  <c:v>1</c:v>
                </c:pt>
                <c:pt idx="516">
                  <c:v>1</c:v>
                </c:pt>
                <c:pt idx="517">
                  <c:v>2</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2</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2</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numCache>
            </c:numRef>
          </c:val>
          <c:smooth val="0"/>
          <c:extLst>
            <c:ext xmlns:c16="http://schemas.microsoft.com/office/drawing/2014/chart" uri="{C3380CC4-5D6E-409C-BE32-E72D297353CC}">
              <c16:uniqueId val="{00000001-397C-8746-B7CA-C48CCDDFCB69}"/>
            </c:ext>
          </c:extLst>
        </c:ser>
        <c:dLbls>
          <c:showLegendKey val="0"/>
          <c:showVal val="0"/>
          <c:showCatName val="0"/>
          <c:showSerName val="0"/>
          <c:showPercent val="0"/>
          <c:showBubbleSize val="0"/>
        </c:dLbls>
        <c:marker val="1"/>
        <c:smooth val="0"/>
        <c:axId val="1575670847"/>
        <c:axId val="1575629423"/>
      </c:lineChart>
      <c:catAx>
        <c:axId val="1433808303"/>
        <c:scaling>
          <c:orientation val="minMax"/>
        </c:scaling>
        <c:delete val="1"/>
        <c:axPos val="b"/>
        <c:numFmt formatCode="General" sourceLinked="1"/>
        <c:majorTickMark val="none"/>
        <c:minorTickMark val="none"/>
        <c:tickLblPos val="nextTo"/>
        <c:crossAx val="1433810015"/>
        <c:crosses val="autoZero"/>
        <c:auto val="1"/>
        <c:lblAlgn val="ctr"/>
        <c:lblOffset val="100"/>
        <c:noMultiLvlLbl val="0"/>
      </c:catAx>
      <c:valAx>
        <c:axId val="143381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33808303"/>
        <c:crosses val="autoZero"/>
        <c:crossBetween val="between"/>
      </c:valAx>
      <c:valAx>
        <c:axId val="15756294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75670847"/>
        <c:crosses val="max"/>
        <c:crossBetween val="between"/>
      </c:valAx>
      <c:catAx>
        <c:axId val="1575670847"/>
        <c:scaling>
          <c:orientation val="minMax"/>
        </c:scaling>
        <c:delete val="1"/>
        <c:axPos val="b"/>
        <c:numFmt formatCode="General" sourceLinked="1"/>
        <c:majorTickMark val="out"/>
        <c:minorTickMark val="none"/>
        <c:tickLblPos val="nextTo"/>
        <c:crossAx val="157562942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2">
          <a:lumMod val="90000"/>
          <a:lumOff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[coffeeOrdersData.xlsx]pt (customers)!PivotTable1</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'pt (customers)'!$C$3</c:f>
              <c:strCache>
                <c:ptCount val="1"/>
                <c:pt idx="0">
                  <c:v>Sales Number</c:v>
                </c:pt>
              </c:strCache>
            </c:strRef>
          </c:tx>
          <c:spPr>
            <a:ln w="28575" cap="rnd">
              <a:solidFill>
                <a:schemeClr val="accent2"/>
              </a:solidFill>
              <a:round/>
            </a:ln>
            <a:effectLst/>
          </c:spPr>
          <c:marker>
            <c:symbol val="none"/>
          </c:marker>
          <c:cat>
            <c:strRef>
              <c:f>'pt (customers)'!$A$4:$A$917</c:f>
              <c:strCache>
                <c:ptCount val="913"/>
                <c:pt idx="0">
                  <c:v>27930-59250-JT</c:v>
                </c:pt>
                <c:pt idx="1">
                  <c:v>86579-92122-OC</c:v>
                </c:pt>
                <c:pt idx="2">
                  <c:v>16880-78077-FB</c:v>
                </c:pt>
                <c:pt idx="3">
                  <c:v>16982-35708-BZ</c:v>
                </c:pt>
                <c:pt idx="4">
                  <c:v>19485-98072-PS</c:v>
                </c:pt>
                <c:pt idx="5">
                  <c:v>57808-90533-UE</c:v>
                </c:pt>
                <c:pt idx="6">
                  <c:v>01603-43789-TN</c:v>
                </c:pt>
                <c:pt idx="7">
                  <c:v>72282-40594-RX</c:v>
                </c:pt>
                <c:pt idx="8">
                  <c:v>27132-68907-RC</c:v>
                </c:pt>
                <c:pt idx="9">
                  <c:v>83308-82257-UN</c:v>
                </c:pt>
                <c:pt idx="10">
                  <c:v>78224-60622-KH</c:v>
                </c:pt>
                <c:pt idx="11">
                  <c:v>62923-29397-KX</c:v>
                </c:pt>
                <c:pt idx="12">
                  <c:v>53971-49906-PZ</c:v>
                </c:pt>
                <c:pt idx="13">
                  <c:v>04739-85772-QT</c:v>
                </c:pt>
                <c:pt idx="14">
                  <c:v>16123-07017-TY</c:v>
                </c:pt>
                <c:pt idx="15">
                  <c:v>21889-94615-WT</c:v>
                </c:pt>
                <c:pt idx="16">
                  <c:v>74330-29286-RO</c:v>
                </c:pt>
                <c:pt idx="17">
                  <c:v>61809-87758-LJ</c:v>
                </c:pt>
                <c:pt idx="18">
                  <c:v>05325-97750-WP</c:v>
                </c:pt>
                <c:pt idx="19">
                  <c:v>03010-30348-UA</c:v>
                </c:pt>
                <c:pt idx="20">
                  <c:v>32070-55528-UG</c:v>
                </c:pt>
                <c:pt idx="21">
                  <c:v>84641-67384-TD</c:v>
                </c:pt>
                <c:pt idx="22">
                  <c:v>77154-45038-IH</c:v>
                </c:pt>
                <c:pt idx="23">
                  <c:v>54619-08558-ZU</c:v>
                </c:pt>
                <c:pt idx="24">
                  <c:v>00246-15080-LE</c:v>
                </c:pt>
                <c:pt idx="25">
                  <c:v>04921-85445-SL</c:v>
                </c:pt>
                <c:pt idx="26">
                  <c:v>08934-65581-ZI</c:v>
                </c:pt>
                <c:pt idx="27">
                  <c:v>08743-09057-OO</c:v>
                </c:pt>
                <c:pt idx="28">
                  <c:v>49315-21985-BB</c:v>
                </c:pt>
                <c:pt idx="29">
                  <c:v>75006-89922-VW</c:v>
                </c:pt>
                <c:pt idx="30">
                  <c:v>98476-63654-CG</c:v>
                </c:pt>
                <c:pt idx="31">
                  <c:v>44530-75983-OD</c:v>
                </c:pt>
                <c:pt idx="32">
                  <c:v>64481-42546-II</c:v>
                </c:pt>
                <c:pt idx="33">
                  <c:v>00445-42781-KX</c:v>
                </c:pt>
                <c:pt idx="34">
                  <c:v>32743-78448-KT</c:v>
                </c:pt>
                <c:pt idx="35">
                  <c:v>43439-94003-DW</c:v>
                </c:pt>
                <c:pt idx="36">
                  <c:v>66458-91190-YC</c:v>
                </c:pt>
                <c:pt idx="37">
                  <c:v>16358-63919-CE</c:v>
                </c:pt>
                <c:pt idx="38">
                  <c:v>86100-33488-WP</c:v>
                </c:pt>
                <c:pt idx="39">
                  <c:v>90533-82440-EE</c:v>
                </c:pt>
                <c:pt idx="40">
                  <c:v>84033-80762-EQ</c:v>
                </c:pt>
                <c:pt idx="41">
                  <c:v>44708-78241-DF</c:v>
                </c:pt>
                <c:pt idx="42">
                  <c:v>40946-22090-FP</c:v>
                </c:pt>
                <c:pt idx="43">
                  <c:v>12299-30914-NG</c:v>
                </c:pt>
                <c:pt idx="44">
                  <c:v>03917-13632-KC</c:v>
                </c:pt>
                <c:pt idx="45">
                  <c:v>52143-35672-JF</c:v>
                </c:pt>
                <c:pt idx="46">
                  <c:v>90985-89807-RW</c:v>
                </c:pt>
                <c:pt idx="47">
                  <c:v>87858-83734-RK</c:v>
                </c:pt>
                <c:pt idx="48">
                  <c:v>44220-00348-MB</c:v>
                </c:pt>
                <c:pt idx="49">
                  <c:v>47493-68564-YM</c:v>
                </c:pt>
                <c:pt idx="50">
                  <c:v>44601-51441-BH</c:v>
                </c:pt>
                <c:pt idx="51">
                  <c:v>21403-49423-PD</c:v>
                </c:pt>
                <c:pt idx="52">
                  <c:v>03384-62101-IY</c:v>
                </c:pt>
                <c:pt idx="53">
                  <c:v>27702-50024-XC</c:v>
                </c:pt>
                <c:pt idx="54">
                  <c:v>00539-42510-RY</c:v>
                </c:pt>
                <c:pt idx="55">
                  <c:v>76447-50326-IC</c:v>
                </c:pt>
                <c:pt idx="56">
                  <c:v>89714-19856-WX</c:v>
                </c:pt>
                <c:pt idx="57">
                  <c:v>77657-61366-FY</c:v>
                </c:pt>
                <c:pt idx="58">
                  <c:v>53809-98498-SN</c:v>
                </c:pt>
                <c:pt idx="59">
                  <c:v>08946-56610-IH</c:v>
                </c:pt>
                <c:pt idx="60">
                  <c:v>24972-55878-KX</c:v>
                </c:pt>
                <c:pt idx="61">
                  <c:v>84466-22864-CE</c:v>
                </c:pt>
                <c:pt idx="62">
                  <c:v>09818-59895-EH</c:v>
                </c:pt>
                <c:pt idx="63">
                  <c:v>07878-45872-CC</c:v>
                </c:pt>
                <c:pt idx="64">
                  <c:v>69171-65646-UC</c:v>
                </c:pt>
                <c:pt idx="65">
                  <c:v>07756-71018-GU</c:v>
                </c:pt>
                <c:pt idx="66">
                  <c:v>91509-62250-GN</c:v>
                </c:pt>
                <c:pt idx="67">
                  <c:v>58559-08254-UY</c:v>
                </c:pt>
                <c:pt idx="68">
                  <c:v>39011-18412-GR</c:v>
                </c:pt>
                <c:pt idx="69">
                  <c:v>69037-66822-DW</c:v>
                </c:pt>
                <c:pt idx="70">
                  <c:v>69958-32065-SW</c:v>
                </c:pt>
                <c:pt idx="71">
                  <c:v>50384-52703-LA</c:v>
                </c:pt>
                <c:pt idx="72">
                  <c:v>65732-22589-OW</c:v>
                </c:pt>
                <c:pt idx="73">
                  <c:v>73799-04749-BM</c:v>
                </c:pt>
                <c:pt idx="74">
                  <c:v>36769-16558-SX</c:v>
                </c:pt>
                <c:pt idx="75">
                  <c:v>25754-33191-ZI</c:v>
                </c:pt>
                <c:pt idx="76">
                  <c:v>08360-19442-GB</c:v>
                </c:pt>
                <c:pt idx="77">
                  <c:v>90961-35603-RP</c:v>
                </c:pt>
                <c:pt idx="78">
                  <c:v>52151-75971-YY</c:v>
                </c:pt>
                <c:pt idx="79">
                  <c:v>06058-48844-PI</c:v>
                </c:pt>
                <c:pt idx="80">
                  <c:v>29102-40100-TZ</c:v>
                </c:pt>
                <c:pt idx="81">
                  <c:v>73564-98204-EY</c:v>
                </c:pt>
                <c:pt idx="82">
                  <c:v>54722-76431-EX</c:v>
                </c:pt>
                <c:pt idx="83">
                  <c:v>11932-85629-CU</c:v>
                </c:pt>
                <c:pt idx="84">
                  <c:v>94091-86957-HX</c:v>
                </c:pt>
                <c:pt idx="85">
                  <c:v>72028-63343-SU</c:v>
                </c:pt>
                <c:pt idx="86">
                  <c:v>69503-12127-YD</c:v>
                </c:pt>
                <c:pt idx="87">
                  <c:v>37762-09530-MP</c:v>
                </c:pt>
                <c:pt idx="88">
                  <c:v>34317-87258-HQ</c:v>
                </c:pt>
                <c:pt idx="89">
                  <c:v>39457-62611-YK</c:v>
                </c:pt>
                <c:pt idx="90">
                  <c:v>53386-94266-LJ</c:v>
                </c:pt>
                <c:pt idx="91">
                  <c:v>13561-92774-WP</c:v>
                </c:pt>
                <c:pt idx="92">
                  <c:v>15456-29250-RU</c:v>
                </c:pt>
                <c:pt idx="93">
                  <c:v>48553-69225-VX</c:v>
                </c:pt>
                <c:pt idx="94">
                  <c:v>93676-95250-XJ</c:v>
                </c:pt>
                <c:pt idx="95">
                  <c:v>75977-30364-AY</c:v>
                </c:pt>
                <c:pt idx="96">
                  <c:v>58689-55264-VK</c:v>
                </c:pt>
                <c:pt idx="97">
                  <c:v>08523-01791-TI</c:v>
                </c:pt>
                <c:pt idx="98">
                  <c:v>25473-43727-BY</c:v>
                </c:pt>
                <c:pt idx="99">
                  <c:v>13082-41034-PD</c:v>
                </c:pt>
                <c:pt idx="100">
                  <c:v>01474-63436-TP</c:v>
                </c:pt>
                <c:pt idx="101">
                  <c:v>23039-93032-FN</c:v>
                </c:pt>
                <c:pt idx="102">
                  <c:v>34419-18068-AG</c:v>
                </c:pt>
                <c:pt idx="103">
                  <c:v>67423-10113-LM</c:v>
                </c:pt>
                <c:pt idx="104">
                  <c:v>16545-76328-JY</c:v>
                </c:pt>
                <c:pt idx="105">
                  <c:v>84045-66771-SL</c:v>
                </c:pt>
                <c:pt idx="106">
                  <c:v>51427-89175-QJ</c:v>
                </c:pt>
                <c:pt idx="107">
                  <c:v>70089-27418-UJ</c:v>
                </c:pt>
                <c:pt idx="108">
                  <c:v>38978-59582-JP</c:v>
                </c:pt>
                <c:pt idx="109">
                  <c:v>11263-86515-VU</c:v>
                </c:pt>
                <c:pt idx="110">
                  <c:v>27723-45097-MH</c:v>
                </c:pt>
                <c:pt idx="111">
                  <c:v>15064-65241-HB</c:v>
                </c:pt>
                <c:pt idx="112">
                  <c:v>70567-65133-CN</c:v>
                </c:pt>
                <c:pt idx="113">
                  <c:v>76534-45229-SG</c:v>
                </c:pt>
                <c:pt idx="114">
                  <c:v>64897-79178-MH</c:v>
                </c:pt>
                <c:pt idx="115">
                  <c:v>58916-61837-QH</c:v>
                </c:pt>
                <c:pt idx="116">
                  <c:v>30381-64762-NG</c:v>
                </c:pt>
                <c:pt idx="117">
                  <c:v>29851-36402-UX</c:v>
                </c:pt>
                <c:pt idx="118">
                  <c:v>53414-73391-CR</c:v>
                </c:pt>
                <c:pt idx="119">
                  <c:v>26333-67911-OL</c:v>
                </c:pt>
                <c:pt idx="120">
                  <c:v>68239-74809-TF</c:v>
                </c:pt>
                <c:pt idx="121">
                  <c:v>40180-22940-QB</c:v>
                </c:pt>
                <c:pt idx="122">
                  <c:v>31582-23562-FM</c:v>
                </c:pt>
                <c:pt idx="123">
                  <c:v>81744-27332-RR</c:v>
                </c:pt>
                <c:pt idx="124">
                  <c:v>57976-33535-WK</c:v>
                </c:pt>
                <c:pt idx="125">
                  <c:v>46431-09298-OU</c:v>
                </c:pt>
                <c:pt idx="126">
                  <c:v>24689-69376-XX</c:v>
                </c:pt>
                <c:pt idx="127">
                  <c:v>33000-22405-LO</c:v>
                </c:pt>
                <c:pt idx="128">
                  <c:v>57145-31023-FK</c:v>
                </c:pt>
                <c:pt idx="129">
                  <c:v>02536-18494-AQ</c:v>
                </c:pt>
                <c:pt idx="130">
                  <c:v>22721-63196-UJ</c:v>
                </c:pt>
                <c:pt idx="131">
                  <c:v>60973-72562-DQ</c:v>
                </c:pt>
                <c:pt idx="132">
                  <c:v>78786-77449-RQ</c:v>
                </c:pt>
                <c:pt idx="133">
                  <c:v>89490-75361-AF</c:v>
                </c:pt>
                <c:pt idx="134">
                  <c:v>43074-00987-PB</c:v>
                </c:pt>
                <c:pt idx="135">
                  <c:v>37651-47492-NC</c:v>
                </c:pt>
                <c:pt idx="136">
                  <c:v>15770-27099-GX</c:v>
                </c:pt>
                <c:pt idx="137">
                  <c:v>62494-09113-RP</c:v>
                </c:pt>
                <c:pt idx="138">
                  <c:v>84057-45461-AH</c:v>
                </c:pt>
                <c:pt idx="139">
                  <c:v>48873-84433-PN</c:v>
                </c:pt>
                <c:pt idx="140">
                  <c:v>57360-46846-NS</c:v>
                </c:pt>
                <c:pt idx="141">
                  <c:v>05501-86351-NX</c:v>
                </c:pt>
                <c:pt idx="142">
                  <c:v>13404-39127-WQ</c:v>
                </c:pt>
                <c:pt idx="143">
                  <c:v>32058-76765-ZL</c:v>
                </c:pt>
                <c:pt idx="144">
                  <c:v>14888-85625-TM</c:v>
                </c:pt>
                <c:pt idx="145">
                  <c:v>69411-48470-ID</c:v>
                </c:pt>
                <c:pt idx="146">
                  <c:v>56450-21890-HK</c:v>
                </c:pt>
                <c:pt idx="147">
                  <c:v>37078-56703-AF</c:v>
                </c:pt>
                <c:pt idx="148">
                  <c:v>59572-41990-XY</c:v>
                </c:pt>
                <c:pt idx="149">
                  <c:v>48675-07824-HJ</c:v>
                </c:pt>
                <c:pt idx="150">
                  <c:v>34015-31593-JC</c:v>
                </c:pt>
                <c:pt idx="151">
                  <c:v>69207-93422-CQ</c:v>
                </c:pt>
                <c:pt idx="152">
                  <c:v>76209-39601-ZR</c:v>
                </c:pt>
                <c:pt idx="153">
                  <c:v>57837-15577-YK</c:v>
                </c:pt>
                <c:pt idx="154">
                  <c:v>14121-20527-OJ</c:v>
                </c:pt>
                <c:pt idx="155">
                  <c:v>98918-34330-GY</c:v>
                </c:pt>
                <c:pt idx="156">
                  <c:v>67052-76184-CB</c:v>
                </c:pt>
                <c:pt idx="157">
                  <c:v>40214-03678-GU</c:v>
                </c:pt>
                <c:pt idx="158">
                  <c:v>13181-04387-LI</c:v>
                </c:pt>
                <c:pt idx="159">
                  <c:v>01811-60350-CU</c:v>
                </c:pt>
                <c:pt idx="160">
                  <c:v>23806-46781-OU</c:v>
                </c:pt>
                <c:pt idx="161">
                  <c:v>88992-49081-AT</c:v>
                </c:pt>
                <c:pt idx="162">
                  <c:v>91513-75657-PH</c:v>
                </c:pt>
                <c:pt idx="163">
                  <c:v>34570-99384-AF</c:v>
                </c:pt>
                <c:pt idx="164">
                  <c:v>58118-22461-GC</c:v>
                </c:pt>
                <c:pt idx="165">
                  <c:v>67010-92988-CT</c:v>
                </c:pt>
                <c:pt idx="166">
                  <c:v>57611-05522-ST</c:v>
                </c:pt>
                <c:pt idx="167">
                  <c:v>14204-14186-LA</c:v>
                </c:pt>
                <c:pt idx="168">
                  <c:v>23941-30203-MO</c:v>
                </c:pt>
                <c:pt idx="169">
                  <c:v>29808-89098-XD</c:v>
                </c:pt>
                <c:pt idx="170">
                  <c:v>82990-92703-IX</c:v>
                </c:pt>
                <c:pt idx="171">
                  <c:v>77746-08153-PM</c:v>
                </c:pt>
                <c:pt idx="172">
                  <c:v>50238-24377-ZS</c:v>
                </c:pt>
                <c:pt idx="173">
                  <c:v>46963-10322-ZA</c:v>
                </c:pt>
                <c:pt idx="174">
                  <c:v>87519-68847-ZG</c:v>
                </c:pt>
                <c:pt idx="175">
                  <c:v>98636-90072-YE</c:v>
                </c:pt>
                <c:pt idx="176">
                  <c:v>77869-81373-AY</c:v>
                </c:pt>
                <c:pt idx="177">
                  <c:v>87602-55754-VN</c:v>
                </c:pt>
                <c:pt idx="178">
                  <c:v>62173-15287-CU</c:v>
                </c:pt>
                <c:pt idx="179">
                  <c:v>54904-18397-UD</c:v>
                </c:pt>
                <c:pt idx="180">
                  <c:v>33269-10023-CO</c:v>
                </c:pt>
                <c:pt idx="181">
                  <c:v>10225-91535-AI</c:v>
                </c:pt>
                <c:pt idx="182">
                  <c:v>13324-78688-MI</c:v>
                </c:pt>
                <c:pt idx="183">
                  <c:v>07972-83748-JI</c:v>
                </c:pt>
                <c:pt idx="184">
                  <c:v>76005-95461-CI</c:v>
                </c:pt>
                <c:pt idx="185">
                  <c:v>94447-35885-HK</c:v>
                </c:pt>
                <c:pt idx="186">
                  <c:v>77175-09826-SF</c:v>
                </c:pt>
                <c:pt idx="187">
                  <c:v>59971-35626-YJ</c:v>
                </c:pt>
                <c:pt idx="188">
                  <c:v>34927-68586-ZV</c:v>
                </c:pt>
                <c:pt idx="189">
                  <c:v>47386-50743-FG</c:v>
                </c:pt>
                <c:pt idx="190">
                  <c:v>47939-53158-LS</c:v>
                </c:pt>
                <c:pt idx="191">
                  <c:v>08439-55669-AI</c:v>
                </c:pt>
                <c:pt idx="192">
                  <c:v>64815-54078-HH</c:v>
                </c:pt>
                <c:pt idx="193">
                  <c:v>52374-27313-IV</c:v>
                </c:pt>
                <c:pt idx="194">
                  <c:v>17005-82030-EA</c:v>
                </c:pt>
                <c:pt idx="195">
                  <c:v>04152-34436-IE</c:v>
                </c:pt>
                <c:pt idx="196">
                  <c:v>15958-25089-OS</c:v>
                </c:pt>
                <c:pt idx="197">
                  <c:v>20236-64364-QL</c:v>
                </c:pt>
                <c:pt idx="198">
                  <c:v>10637-45522-ID</c:v>
                </c:pt>
                <c:pt idx="199">
                  <c:v>76293-30918-DQ</c:v>
                </c:pt>
                <c:pt idx="200">
                  <c:v>48418-60841-CC</c:v>
                </c:pt>
                <c:pt idx="201">
                  <c:v>29060-75856-UI</c:v>
                </c:pt>
                <c:pt idx="202">
                  <c:v>32481-61533-ZJ</c:v>
                </c:pt>
                <c:pt idx="203">
                  <c:v>22107-86640-SB</c:v>
                </c:pt>
                <c:pt idx="204">
                  <c:v>90123-01967-KS</c:v>
                </c:pt>
                <c:pt idx="205">
                  <c:v>01035-70465-UO</c:v>
                </c:pt>
                <c:pt idx="206">
                  <c:v>12729-50170-JE</c:v>
                </c:pt>
                <c:pt idx="207">
                  <c:v>40172-12000-AU</c:v>
                </c:pt>
                <c:pt idx="208">
                  <c:v>84340-73931-VV</c:v>
                </c:pt>
                <c:pt idx="209">
                  <c:v>02009-87294-SY</c:v>
                </c:pt>
                <c:pt idx="210">
                  <c:v>16046-34805-ZF</c:v>
                </c:pt>
                <c:pt idx="211">
                  <c:v>97741-98924-KT</c:v>
                </c:pt>
                <c:pt idx="212">
                  <c:v>98536-88616-FF</c:v>
                </c:pt>
                <c:pt idx="213">
                  <c:v>23779-10274-KN</c:v>
                </c:pt>
                <c:pt idx="214">
                  <c:v>12190-25421-WM</c:v>
                </c:pt>
                <c:pt idx="215">
                  <c:v>01338-83217-GV</c:v>
                </c:pt>
                <c:pt idx="216">
                  <c:v>94573-61802-PH</c:v>
                </c:pt>
                <c:pt idx="217">
                  <c:v>39919-06540-ZI</c:v>
                </c:pt>
                <c:pt idx="218">
                  <c:v>19524-21432-XP</c:v>
                </c:pt>
                <c:pt idx="219">
                  <c:v>87726-16941-QW</c:v>
                </c:pt>
                <c:pt idx="220">
                  <c:v>46242-54946-ZW</c:v>
                </c:pt>
                <c:pt idx="221">
                  <c:v>46818-20198-GB</c:v>
                </c:pt>
                <c:pt idx="222">
                  <c:v>32038-81174-JF</c:v>
                </c:pt>
                <c:pt idx="223">
                  <c:v>99899-54612-NX</c:v>
                </c:pt>
                <c:pt idx="224">
                  <c:v>68044-89277-ML</c:v>
                </c:pt>
                <c:pt idx="225">
                  <c:v>25331-13794-SB</c:v>
                </c:pt>
                <c:pt idx="226">
                  <c:v>52798-46508-HP</c:v>
                </c:pt>
                <c:pt idx="227">
                  <c:v>44865-58249-RY</c:v>
                </c:pt>
                <c:pt idx="228">
                  <c:v>64845-00270-NO</c:v>
                </c:pt>
                <c:pt idx="229">
                  <c:v>31715-98714-OO</c:v>
                </c:pt>
                <c:pt idx="230">
                  <c:v>83947-45528-ET</c:v>
                </c:pt>
                <c:pt idx="231">
                  <c:v>71034-49694-CS</c:v>
                </c:pt>
                <c:pt idx="232">
                  <c:v>80467-17137-TO</c:v>
                </c:pt>
                <c:pt idx="233">
                  <c:v>85589-17020-CX</c:v>
                </c:pt>
                <c:pt idx="234">
                  <c:v>86447-02699-UT</c:v>
                </c:pt>
                <c:pt idx="235">
                  <c:v>35099-13971-JI</c:v>
                </c:pt>
                <c:pt idx="236">
                  <c:v>51738-61457-RS</c:v>
                </c:pt>
                <c:pt idx="237">
                  <c:v>10728-17633-ST</c:v>
                </c:pt>
                <c:pt idx="238">
                  <c:v>28279-78469-YW</c:v>
                </c:pt>
                <c:pt idx="239">
                  <c:v>15380-76513-PS</c:v>
                </c:pt>
                <c:pt idx="240">
                  <c:v>17670-51384-MA</c:v>
                </c:pt>
                <c:pt idx="241">
                  <c:v>91465-84526-IJ</c:v>
                </c:pt>
                <c:pt idx="242">
                  <c:v>83737-56117-JE</c:v>
                </c:pt>
                <c:pt idx="243">
                  <c:v>76930-61689-CH</c:v>
                </c:pt>
                <c:pt idx="244">
                  <c:v>77877-11993-QH</c:v>
                </c:pt>
                <c:pt idx="245">
                  <c:v>97005-25609-CQ</c:v>
                </c:pt>
                <c:pt idx="246">
                  <c:v>74940-09646-MU</c:v>
                </c:pt>
                <c:pt idx="247">
                  <c:v>92048-47813-QB</c:v>
                </c:pt>
                <c:pt idx="248">
                  <c:v>53120-45532-KL</c:v>
                </c:pt>
                <c:pt idx="249">
                  <c:v>32622-54551-UC</c:v>
                </c:pt>
                <c:pt idx="250">
                  <c:v>72778-50968-UQ</c:v>
                </c:pt>
                <c:pt idx="251">
                  <c:v>49860-68865-AB</c:v>
                </c:pt>
                <c:pt idx="252">
                  <c:v>23187-65750-HZ</c:v>
                </c:pt>
                <c:pt idx="253">
                  <c:v>22725-79522-GP</c:v>
                </c:pt>
                <c:pt idx="254">
                  <c:v>27878-42224-QF</c:v>
                </c:pt>
                <c:pt idx="255">
                  <c:v>14103-58987-ZU</c:v>
                </c:pt>
                <c:pt idx="256">
                  <c:v>56991-05510-PR</c:v>
                </c:pt>
                <c:pt idx="257">
                  <c:v>51901-35210-UI</c:v>
                </c:pt>
                <c:pt idx="258">
                  <c:v>06488-46303-IZ</c:v>
                </c:pt>
                <c:pt idx="259">
                  <c:v>80444-58185-FX</c:v>
                </c:pt>
                <c:pt idx="260">
                  <c:v>96112-42558-EA</c:v>
                </c:pt>
                <c:pt idx="261">
                  <c:v>44932-34838-RM</c:v>
                </c:pt>
                <c:pt idx="262">
                  <c:v>48389-71976-JB</c:v>
                </c:pt>
                <c:pt idx="263">
                  <c:v>25729-68859-UA</c:v>
                </c:pt>
                <c:pt idx="264">
                  <c:v>99562-88650-YF</c:v>
                </c:pt>
                <c:pt idx="265">
                  <c:v>36572-91896-PP</c:v>
                </c:pt>
                <c:pt idx="266">
                  <c:v>02002-98725-CH</c:v>
                </c:pt>
                <c:pt idx="267">
                  <c:v>91190-84826-IQ</c:v>
                </c:pt>
                <c:pt idx="268">
                  <c:v>93046-67561-AY</c:v>
                </c:pt>
                <c:pt idx="269">
                  <c:v>66708-26678-QK</c:v>
                </c:pt>
                <c:pt idx="270">
                  <c:v>44981-99666-XB</c:v>
                </c:pt>
                <c:pt idx="271">
                  <c:v>08613-17327-XT</c:v>
                </c:pt>
                <c:pt idx="272">
                  <c:v>98573-41811-EQ</c:v>
                </c:pt>
                <c:pt idx="273">
                  <c:v>47355-97488-XS</c:v>
                </c:pt>
                <c:pt idx="274">
                  <c:v>18551-80943-YQ</c:v>
                </c:pt>
                <c:pt idx="275">
                  <c:v>17775-77072-PP</c:v>
                </c:pt>
                <c:pt idx="276">
                  <c:v>90816-65619-LM</c:v>
                </c:pt>
                <c:pt idx="277">
                  <c:v>83490-88357-LJ</c:v>
                </c:pt>
                <c:pt idx="278">
                  <c:v>53667-91553-LT</c:v>
                </c:pt>
                <c:pt idx="279">
                  <c:v>73346-85564-JB</c:v>
                </c:pt>
                <c:pt idx="280">
                  <c:v>82872-34456-LJ</c:v>
                </c:pt>
                <c:pt idx="281">
                  <c:v>28476-04082-GR</c:v>
                </c:pt>
                <c:pt idx="282">
                  <c:v>06812-11924-IK</c:v>
                </c:pt>
                <c:pt idx="283">
                  <c:v>68346-14810-UA</c:v>
                </c:pt>
                <c:pt idx="284">
                  <c:v>84260-39432-ML</c:v>
                </c:pt>
                <c:pt idx="285">
                  <c:v>56891-86662-UY</c:v>
                </c:pt>
                <c:pt idx="286">
                  <c:v>21907-75962-VB</c:v>
                </c:pt>
                <c:pt idx="287">
                  <c:v>09667-09231-YM</c:v>
                </c:pt>
                <c:pt idx="288">
                  <c:v>18275-73980-KL</c:v>
                </c:pt>
                <c:pt idx="289">
                  <c:v>96762-10814-DA</c:v>
                </c:pt>
                <c:pt idx="290">
                  <c:v>38387-64959-WW</c:v>
                </c:pt>
                <c:pt idx="291">
                  <c:v>66776-88682-RG</c:v>
                </c:pt>
                <c:pt idx="292">
                  <c:v>39181-35745-WH</c:v>
                </c:pt>
                <c:pt idx="293">
                  <c:v>35256-12529-FT</c:v>
                </c:pt>
                <c:pt idx="294">
                  <c:v>23243-92649-RY</c:v>
                </c:pt>
                <c:pt idx="295">
                  <c:v>95351-96177-QV</c:v>
                </c:pt>
                <c:pt idx="296">
                  <c:v>84269-49816-ML</c:v>
                </c:pt>
                <c:pt idx="297">
                  <c:v>73699-93557-FZ</c:v>
                </c:pt>
                <c:pt idx="298">
                  <c:v>87688-42420-TO</c:v>
                </c:pt>
                <c:pt idx="299">
                  <c:v>54004-04664-AA</c:v>
                </c:pt>
                <c:pt idx="300">
                  <c:v>52098-80103-FD</c:v>
                </c:pt>
                <c:pt idx="301">
                  <c:v>12715-05198-QU</c:v>
                </c:pt>
                <c:pt idx="302">
                  <c:v>77421-46059-RY</c:v>
                </c:pt>
                <c:pt idx="303">
                  <c:v>66976-43829-YG</c:v>
                </c:pt>
                <c:pt idx="304">
                  <c:v>34136-36674-OM</c:v>
                </c:pt>
                <c:pt idx="305">
                  <c:v>34546-70516-LR</c:v>
                </c:pt>
                <c:pt idx="306">
                  <c:v>91074-60023-IP</c:v>
                </c:pt>
                <c:pt idx="307">
                  <c:v>71749-05400-CN</c:v>
                </c:pt>
                <c:pt idx="308">
                  <c:v>67204-04870-LG</c:v>
                </c:pt>
                <c:pt idx="309">
                  <c:v>54810-81899-HL</c:v>
                </c:pt>
                <c:pt idx="310">
                  <c:v>01282-28364-RZ</c:v>
                </c:pt>
                <c:pt idx="311">
                  <c:v>18684-73088-YL</c:v>
                </c:pt>
                <c:pt idx="312">
                  <c:v>86686-37462-CK</c:v>
                </c:pt>
                <c:pt idx="313">
                  <c:v>98661-69719-VI</c:v>
                </c:pt>
                <c:pt idx="314">
                  <c:v>49480-85909-DG</c:v>
                </c:pt>
                <c:pt idx="315">
                  <c:v>53864-36201-FG</c:v>
                </c:pt>
                <c:pt idx="316">
                  <c:v>51940-02669-OR</c:v>
                </c:pt>
                <c:pt idx="317">
                  <c:v>09960-34242-LZ</c:v>
                </c:pt>
                <c:pt idx="318">
                  <c:v>23446-47798-ID</c:v>
                </c:pt>
                <c:pt idx="319">
                  <c:v>29588-35679-RG</c:v>
                </c:pt>
                <c:pt idx="320">
                  <c:v>84493-71314-WX</c:v>
                </c:pt>
                <c:pt idx="321">
                  <c:v>01841-48191-NL</c:v>
                </c:pt>
                <c:pt idx="322">
                  <c:v>54798-14109-HC</c:v>
                </c:pt>
                <c:pt idx="323">
                  <c:v>92793-68332-NR</c:v>
                </c:pt>
                <c:pt idx="324">
                  <c:v>68605-21835-UF</c:v>
                </c:pt>
                <c:pt idx="325">
                  <c:v>59771-90302-OF</c:v>
                </c:pt>
                <c:pt idx="326">
                  <c:v>60004-62976-NI</c:v>
                </c:pt>
                <c:pt idx="327">
                  <c:v>61323-91967-GG</c:v>
                </c:pt>
                <c:pt idx="328">
                  <c:v>95424-67020-AP</c:v>
                </c:pt>
                <c:pt idx="329">
                  <c:v>93417-12322-YB</c:v>
                </c:pt>
                <c:pt idx="330">
                  <c:v>89711-56688-GG</c:v>
                </c:pt>
                <c:pt idx="331">
                  <c:v>49667-96708-JL</c:v>
                </c:pt>
                <c:pt idx="332">
                  <c:v>52316-30571-GD</c:v>
                </c:pt>
                <c:pt idx="333">
                  <c:v>51497-50894-WU</c:v>
                </c:pt>
                <c:pt idx="334">
                  <c:v>12743-00952-KO</c:v>
                </c:pt>
                <c:pt idx="335">
                  <c:v>94526-79230-GZ</c:v>
                </c:pt>
                <c:pt idx="336">
                  <c:v>67953-79896-AC</c:v>
                </c:pt>
                <c:pt idx="337">
                  <c:v>62741-01322-HU</c:v>
                </c:pt>
                <c:pt idx="338">
                  <c:v>28327-84469-ND</c:v>
                </c:pt>
                <c:pt idx="339">
                  <c:v>97655-45555-LI</c:v>
                </c:pt>
                <c:pt idx="340">
                  <c:v>47725-34771-FJ</c:v>
                </c:pt>
                <c:pt idx="341">
                  <c:v>06279-72603-JE</c:v>
                </c:pt>
                <c:pt idx="342">
                  <c:v>86779-84838-EJ</c:v>
                </c:pt>
                <c:pt idx="343">
                  <c:v>91654-79216-IC</c:v>
                </c:pt>
                <c:pt idx="344">
                  <c:v>38972-89678-ZM</c:v>
                </c:pt>
                <c:pt idx="345">
                  <c:v>39789-43945-IV</c:v>
                </c:pt>
                <c:pt idx="346">
                  <c:v>21177-40725-CF</c:v>
                </c:pt>
                <c:pt idx="347">
                  <c:v>17503-27693-ZH</c:v>
                </c:pt>
                <c:pt idx="348">
                  <c:v>93832-04799-ID</c:v>
                </c:pt>
                <c:pt idx="349">
                  <c:v>76499-89100-JQ</c:v>
                </c:pt>
                <c:pt idx="350">
                  <c:v>68810-07329-EU</c:v>
                </c:pt>
                <c:pt idx="351">
                  <c:v>77043-48851-HG</c:v>
                </c:pt>
                <c:pt idx="352">
                  <c:v>94058-95794-IJ</c:v>
                </c:pt>
                <c:pt idx="353">
                  <c:v>74671-55639-TU</c:v>
                </c:pt>
                <c:pt idx="354">
                  <c:v>66044-25298-TA</c:v>
                </c:pt>
                <c:pt idx="355">
                  <c:v>40600-58915-WZ</c:v>
                </c:pt>
                <c:pt idx="356">
                  <c:v>18293-78136-MN</c:v>
                </c:pt>
                <c:pt idx="357">
                  <c:v>31613-41626-KX</c:v>
                </c:pt>
                <c:pt idx="358">
                  <c:v>32638-38620-AX</c:v>
                </c:pt>
                <c:pt idx="359">
                  <c:v>21240-83132-SP</c:v>
                </c:pt>
                <c:pt idx="360">
                  <c:v>29814-01459-RC</c:v>
                </c:pt>
                <c:pt idx="361">
                  <c:v>99735-44927-OL</c:v>
                </c:pt>
                <c:pt idx="362">
                  <c:v>62682-27930-PD</c:v>
                </c:pt>
                <c:pt idx="363">
                  <c:v>66028-99867-WJ</c:v>
                </c:pt>
                <c:pt idx="364">
                  <c:v>53631-24432-SY</c:v>
                </c:pt>
                <c:pt idx="365">
                  <c:v>53751-57560-CN</c:v>
                </c:pt>
                <c:pt idx="366">
                  <c:v>18082-74419-QH</c:v>
                </c:pt>
                <c:pt idx="367">
                  <c:v>32291-18308-YZ</c:v>
                </c:pt>
                <c:pt idx="368">
                  <c:v>08023-52962-ET</c:v>
                </c:pt>
                <c:pt idx="369">
                  <c:v>31245-81098-PJ</c:v>
                </c:pt>
                <c:pt idx="370">
                  <c:v>34666-76738-SQ</c:v>
                </c:pt>
                <c:pt idx="371">
                  <c:v>39396-12890-PE</c:v>
                </c:pt>
                <c:pt idx="372">
                  <c:v>50924-94200-SQ</c:v>
                </c:pt>
                <c:pt idx="373">
                  <c:v>23473-41001-CD</c:v>
                </c:pt>
                <c:pt idx="374">
                  <c:v>16385-11286-NX</c:v>
                </c:pt>
                <c:pt idx="375">
                  <c:v>90305-50099-SV</c:v>
                </c:pt>
                <c:pt idx="376">
                  <c:v>93809-05424-MG</c:v>
                </c:pt>
                <c:pt idx="377">
                  <c:v>97201-58870-WB</c:v>
                </c:pt>
                <c:pt idx="378">
                  <c:v>62979-53167-ML</c:v>
                </c:pt>
                <c:pt idx="379">
                  <c:v>00256-19905-YG</c:v>
                </c:pt>
                <c:pt idx="380">
                  <c:v>76239-90137-UQ</c:v>
                </c:pt>
                <c:pt idx="381">
                  <c:v>46681-78850-ZW</c:v>
                </c:pt>
                <c:pt idx="382">
                  <c:v>14158-30713-OB</c:v>
                </c:pt>
                <c:pt idx="383">
                  <c:v>06899-54551-EH</c:v>
                </c:pt>
                <c:pt idx="384">
                  <c:v>24040-20817-QB</c:v>
                </c:pt>
                <c:pt idx="385">
                  <c:v>79857-78167-KO</c:v>
                </c:pt>
                <c:pt idx="386">
                  <c:v>91460-04823-BX</c:v>
                </c:pt>
                <c:pt idx="387">
                  <c:v>77876-28498-HI</c:v>
                </c:pt>
                <c:pt idx="388">
                  <c:v>97152-03355-IW</c:v>
                </c:pt>
                <c:pt idx="389">
                  <c:v>86561-91660-RB</c:v>
                </c:pt>
                <c:pt idx="390">
                  <c:v>64875-71224-UI</c:v>
                </c:pt>
                <c:pt idx="391">
                  <c:v>40535-56770-UM</c:v>
                </c:pt>
                <c:pt idx="392">
                  <c:v>59480-02795-IU</c:v>
                </c:pt>
                <c:pt idx="393">
                  <c:v>45190-08727-NV</c:v>
                </c:pt>
                <c:pt idx="394">
                  <c:v>58638-01029-CB</c:v>
                </c:pt>
                <c:pt idx="395">
                  <c:v>33011-52383-BA</c:v>
                </c:pt>
                <c:pt idx="396">
                  <c:v>26103-41504-IB</c:v>
                </c:pt>
                <c:pt idx="397">
                  <c:v>83895-90735-XH</c:v>
                </c:pt>
                <c:pt idx="398">
                  <c:v>72164-90254-EJ</c:v>
                </c:pt>
                <c:pt idx="399">
                  <c:v>64418-01720-VW</c:v>
                </c:pt>
                <c:pt idx="400">
                  <c:v>08100-71102-HQ</c:v>
                </c:pt>
                <c:pt idx="401">
                  <c:v>31798-95707-NR</c:v>
                </c:pt>
                <c:pt idx="402">
                  <c:v>37274-08534-FM</c:v>
                </c:pt>
                <c:pt idx="403">
                  <c:v>84761-40784-SV</c:v>
                </c:pt>
                <c:pt idx="404">
                  <c:v>66408-53777-VE</c:v>
                </c:pt>
                <c:pt idx="405">
                  <c:v>19196-09748-DB</c:v>
                </c:pt>
                <c:pt idx="406">
                  <c:v>11408-81032-UR</c:v>
                </c:pt>
                <c:pt idx="407">
                  <c:v>93812-74772-MV</c:v>
                </c:pt>
                <c:pt idx="408">
                  <c:v>92204-96636-BS</c:v>
                </c:pt>
                <c:pt idx="409">
                  <c:v>89292-52335-YZ</c:v>
                </c:pt>
                <c:pt idx="410">
                  <c:v>41505-42181-EF</c:v>
                </c:pt>
                <c:pt idx="411">
                  <c:v>66806-41795-MX</c:v>
                </c:pt>
                <c:pt idx="412">
                  <c:v>63025-62939-AN</c:v>
                </c:pt>
                <c:pt idx="413">
                  <c:v>19821-05175-WZ</c:v>
                </c:pt>
                <c:pt idx="414">
                  <c:v>96042-27290-EQ</c:v>
                </c:pt>
                <c:pt idx="415">
                  <c:v>68894-91205-MP</c:v>
                </c:pt>
                <c:pt idx="416">
                  <c:v>77284-34297-YY</c:v>
                </c:pt>
                <c:pt idx="417">
                  <c:v>34786-30419-XY</c:v>
                </c:pt>
                <c:pt idx="418">
                  <c:v>64918-67725-MN</c:v>
                </c:pt>
                <c:pt idx="419">
                  <c:v>63411-51758-QC</c:v>
                </c:pt>
                <c:pt idx="420">
                  <c:v>14640-87215-BK</c:v>
                </c:pt>
                <c:pt idx="421">
                  <c:v>25544-84179-QC</c:v>
                </c:pt>
                <c:pt idx="422">
                  <c:v>90285-56295-PO</c:v>
                </c:pt>
                <c:pt idx="423">
                  <c:v>45315-50206-DK</c:v>
                </c:pt>
                <c:pt idx="424">
                  <c:v>06552-04430-AG</c:v>
                </c:pt>
                <c:pt idx="425">
                  <c:v>01433-04270-AX</c:v>
                </c:pt>
                <c:pt idx="426">
                  <c:v>13321-57602-GK</c:v>
                </c:pt>
                <c:pt idx="427">
                  <c:v>24825-51803-CQ</c:v>
                </c:pt>
                <c:pt idx="428">
                  <c:v>46296-42617-OQ</c:v>
                </c:pt>
                <c:pt idx="429">
                  <c:v>91895-55605-LS</c:v>
                </c:pt>
                <c:pt idx="430">
                  <c:v>70624-19112-AO</c:v>
                </c:pt>
                <c:pt idx="431">
                  <c:v>96116-24737-LV</c:v>
                </c:pt>
                <c:pt idx="432">
                  <c:v>89442-35633-HJ</c:v>
                </c:pt>
                <c:pt idx="433">
                  <c:v>38487-01549-MV</c:v>
                </c:pt>
                <c:pt idx="434">
                  <c:v>17488-65879-XL</c:v>
                </c:pt>
                <c:pt idx="435">
                  <c:v>54462-58311-YF</c:v>
                </c:pt>
                <c:pt idx="436">
                  <c:v>22503-52799-MI</c:v>
                </c:pt>
                <c:pt idx="437">
                  <c:v>91829-99544-DS</c:v>
                </c:pt>
                <c:pt idx="438">
                  <c:v>53086-67334-KT</c:v>
                </c:pt>
                <c:pt idx="439">
                  <c:v>88446-59251-SQ</c:v>
                </c:pt>
                <c:pt idx="440">
                  <c:v>92753-50029-SD</c:v>
                </c:pt>
                <c:pt idx="441">
                  <c:v>81431-12577-VD</c:v>
                </c:pt>
                <c:pt idx="442">
                  <c:v>40226-52317-IO</c:v>
                </c:pt>
                <c:pt idx="443">
                  <c:v>46478-42970-EM</c:v>
                </c:pt>
                <c:pt idx="444">
                  <c:v>62588-82624-II</c:v>
                </c:pt>
                <c:pt idx="445">
                  <c:v>18741-72071-PP</c:v>
                </c:pt>
                <c:pt idx="446">
                  <c:v>24344-88599-PP</c:v>
                </c:pt>
                <c:pt idx="447">
                  <c:v>80541-38332-BP</c:v>
                </c:pt>
                <c:pt idx="448">
                  <c:v>83163-65741-IH</c:v>
                </c:pt>
                <c:pt idx="449">
                  <c:v>51277-93873-RP</c:v>
                </c:pt>
                <c:pt idx="450">
                  <c:v>57504-13456-UO</c:v>
                </c:pt>
                <c:pt idx="451">
                  <c:v>09171-42203-EB</c:v>
                </c:pt>
                <c:pt idx="452">
                  <c:v>04666-71569-RI</c:v>
                </c:pt>
                <c:pt idx="453">
                  <c:v>17514-94165-RJ</c:v>
                </c:pt>
                <c:pt idx="454">
                  <c:v>70451-38048-AH</c:v>
                </c:pt>
                <c:pt idx="455">
                  <c:v>76060-30540-LB</c:v>
                </c:pt>
                <c:pt idx="456">
                  <c:v>85851-78384-DM</c:v>
                </c:pt>
                <c:pt idx="457">
                  <c:v>75961-20170-RD</c:v>
                </c:pt>
                <c:pt idx="458">
                  <c:v>54597-57004-QM</c:v>
                </c:pt>
                <c:pt idx="459">
                  <c:v>35058-04550-VC</c:v>
                </c:pt>
                <c:pt idx="460">
                  <c:v>75419-92838-TI</c:v>
                </c:pt>
                <c:pt idx="461">
                  <c:v>78050-20355-DI</c:v>
                </c:pt>
                <c:pt idx="462">
                  <c:v>60378-26473-FE</c:v>
                </c:pt>
                <c:pt idx="463">
                  <c:v>66070-30559-WI</c:v>
                </c:pt>
                <c:pt idx="464">
                  <c:v>76664-37050-DT</c:v>
                </c:pt>
                <c:pt idx="465">
                  <c:v>80310-92912-JA</c:v>
                </c:pt>
                <c:pt idx="466">
                  <c:v>80454-42225-FT</c:v>
                </c:pt>
                <c:pt idx="467">
                  <c:v>61302-06948-EH</c:v>
                </c:pt>
                <c:pt idx="468">
                  <c:v>13441-34686-SW</c:v>
                </c:pt>
                <c:pt idx="469">
                  <c:v>48464-99723-HK</c:v>
                </c:pt>
                <c:pt idx="470">
                  <c:v>69410-04668-MA</c:v>
                </c:pt>
                <c:pt idx="471">
                  <c:v>84405-83364-DG</c:v>
                </c:pt>
                <c:pt idx="472">
                  <c:v>83731-53280-YC</c:v>
                </c:pt>
                <c:pt idx="473">
                  <c:v>83844-95908-RX</c:v>
                </c:pt>
                <c:pt idx="474">
                  <c:v>58511-10548-ZU</c:v>
                </c:pt>
                <c:pt idx="475">
                  <c:v>67285-75317-XI</c:v>
                </c:pt>
                <c:pt idx="476">
                  <c:v>62863-81239-DT</c:v>
                </c:pt>
                <c:pt idx="477">
                  <c:v>39276-95489-XV</c:v>
                </c:pt>
                <c:pt idx="478">
                  <c:v>39582-35773-ZJ</c:v>
                </c:pt>
                <c:pt idx="479">
                  <c:v>57192-13428-PL</c:v>
                </c:pt>
                <c:pt idx="480">
                  <c:v>04609-95151-XH</c:v>
                </c:pt>
                <c:pt idx="481">
                  <c:v>76319-80715-II</c:v>
                </c:pt>
                <c:pt idx="482">
                  <c:v>76263-95145-GJ</c:v>
                </c:pt>
                <c:pt idx="483">
                  <c:v>79814-23626-JR</c:v>
                </c:pt>
                <c:pt idx="484">
                  <c:v>64435-53100-WM</c:v>
                </c:pt>
                <c:pt idx="485">
                  <c:v>66240-46962-IO</c:v>
                </c:pt>
                <c:pt idx="486">
                  <c:v>53893-01719-CL</c:v>
                </c:pt>
                <c:pt idx="487">
                  <c:v>08694-57330-XR</c:v>
                </c:pt>
                <c:pt idx="488">
                  <c:v>12997-41076-FQ</c:v>
                </c:pt>
                <c:pt idx="489">
                  <c:v>19755-55847-VW</c:v>
                </c:pt>
                <c:pt idx="490">
                  <c:v>85425-33494-HQ</c:v>
                </c:pt>
                <c:pt idx="491">
                  <c:v>51971-70393-QM</c:v>
                </c:pt>
                <c:pt idx="492">
                  <c:v>14307-87663-KB</c:v>
                </c:pt>
                <c:pt idx="493">
                  <c:v>77192-72145-RG</c:v>
                </c:pt>
                <c:pt idx="494">
                  <c:v>49401-45041-ZU</c:v>
                </c:pt>
                <c:pt idx="495">
                  <c:v>46560-73885-PJ</c:v>
                </c:pt>
                <c:pt idx="496">
                  <c:v>10725-45724-CO</c:v>
                </c:pt>
                <c:pt idx="497">
                  <c:v>29581-13303-VB</c:v>
                </c:pt>
                <c:pt idx="498">
                  <c:v>46859-14212-FI</c:v>
                </c:pt>
                <c:pt idx="499">
                  <c:v>10142-55267-YO</c:v>
                </c:pt>
                <c:pt idx="500">
                  <c:v>90882-88130-KQ</c:v>
                </c:pt>
                <c:pt idx="501">
                  <c:v>40780-22081-LX</c:v>
                </c:pt>
                <c:pt idx="502">
                  <c:v>45666-86771-EH</c:v>
                </c:pt>
                <c:pt idx="503">
                  <c:v>18366-65239-WF</c:v>
                </c:pt>
                <c:pt idx="504">
                  <c:v>12839-56537-TQ</c:v>
                </c:pt>
                <c:pt idx="505">
                  <c:v>13694-25001-LX</c:v>
                </c:pt>
                <c:pt idx="506">
                  <c:v>14264-41252-SL</c:v>
                </c:pt>
                <c:pt idx="507">
                  <c:v>95152-82155-VQ</c:v>
                </c:pt>
                <c:pt idx="508">
                  <c:v>59081-87231-VP</c:v>
                </c:pt>
                <c:pt idx="509">
                  <c:v>26822-19510-SD</c:v>
                </c:pt>
                <c:pt idx="510">
                  <c:v>99421-80253-UI</c:v>
                </c:pt>
                <c:pt idx="511">
                  <c:v>49894-06550-OQ</c:v>
                </c:pt>
                <c:pt idx="512">
                  <c:v>26314-66792-VP</c:v>
                </c:pt>
                <c:pt idx="513">
                  <c:v>72320-29738-EB</c:v>
                </c:pt>
                <c:pt idx="514">
                  <c:v>34665-62561-AU</c:v>
                </c:pt>
                <c:pt idx="515">
                  <c:v>43014-53743-XK</c:v>
                </c:pt>
                <c:pt idx="516">
                  <c:v>21617-79890-DD</c:v>
                </c:pt>
                <c:pt idx="517">
                  <c:v>68555-89840-GZ</c:v>
                </c:pt>
                <c:pt idx="518">
                  <c:v>70140-82812-KD</c:v>
                </c:pt>
                <c:pt idx="519">
                  <c:v>82718-93677-XO</c:v>
                </c:pt>
                <c:pt idx="520">
                  <c:v>49231-44455-IC</c:v>
                </c:pt>
                <c:pt idx="521">
                  <c:v>19849-12926-QF</c:v>
                </c:pt>
                <c:pt idx="522">
                  <c:v>06953-94794-FB</c:v>
                </c:pt>
                <c:pt idx="523">
                  <c:v>75716-12782-SS</c:v>
                </c:pt>
                <c:pt idx="524">
                  <c:v>79436-73011-MM</c:v>
                </c:pt>
                <c:pt idx="525">
                  <c:v>92926-08470-YS</c:v>
                </c:pt>
                <c:pt idx="526">
                  <c:v>53729-30320-XZ</c:v>
                </c:pt>
                <c:pt idx="527">
                  <c:v>59741-90220-OW</c:v>
                </c:pt>
                <c:pt idx="528">
                  <c:v>32031-49093-KE</c:v>
                </c:pt>
                <c:pt idx="529">
                  <c:v>60221-67036-TD</c:v>
                </c:pt>
                <c:pt idx="530">
                  <c:v>20260-32948-EB</c:v>
                </c:pt>
                <c:pt idx="531">
                  <c:v>03990-21586-MQ</c:v>
                </c:pt>
                <c:pt idx="532">
                  <c:v>16106-36039-QS</c:v>
                </c:pt>
                <c:pt idx="533">
                  <c:v>74126-88836-KA</c:v>
                </c:pt>
                <c:pt idx="534">
                  <c:v>69761-61146-KD</c:v>
                </c:pt>
                <c:pt idx="535">
                  <c:v>49412-86877-VY</c:v>
                </c:pt>
                <c:pt idx="536">
                  <c:v>37430-29579-HD</c:v>
                </c:pt>
                <c:pt idx="537">
                  <c:v>55515-37571-RS</c:v>
                </c:pt>
                <c:pt idx="538">
                  <c:v>04521-04300-OK</c:v>
                </c:pt>
                <c:pt idx="539">
                  <c:v>27493-46921-TZ</c:v>
                </c:pt>
                <c:pt idx="540">
                  <c:v>86504-96610-BH</c:v>
                </c:pt>
                <c:pt idx="541">
                  <c:v>20118-28138-QD</c:v>
                </c:pt>
                <c:pt idx="542">
                  <c:v>25598-77476-CB</c:v>
                </c:pt>
                <c:pt idx="543">
                  <c:v>11349-55147-SN</c:v>
                </c:pt>
                <c:pt idx="544">
                  <c:v>24669-76297-SF</c:v>
                </c:pt>
                <c:pt idx="545">
                  <c:v>09540-70637-EV</c:v>
                </c:pt>
                <c:pt idx="546">
                  <c:v>15764-22559-ZT</c:v>
                </c:pt>
                <c:pt idx="547">
                  <c:v>30585-48726-BK</c:v>
                </c:pt>
                <c:pt idx="548">
                  <c:v>72463-75685-MV</c:v>
                </c:pt>
                <c:pt idx="549">
                  <c:v>58443-95866-YO</c:v>
                </c:pt>
                <c:pt idx="550">
                  <c:v>01932-87052-KO</c:v>
                </c:pt>
                <c:pt idx="551">
                  <c:v>08120-16183-AW</c:v>
                </c:pt>
                <c:pt idx="552">
                  <c:v>76730-63769-ND</c:v>
                </c:pt>
                <c:pt idx="553">
                  <c:v>53683-35977-KI</c:v>
                </c:pt>
                <c:pt idx="554">
                  <c:v>61600-55136-UM</c:v>
                </c:pt>
                <c:pt idx="555">
                  <c:v>55871-61935-MF</c:v>
                </c:pt>
                <c:pt idx="556">
                  <c:v>60357-65386-RD</c:v>
                </c:pt>
                <c:pt idx="557">
                  <c:v>58816-74064-TF</c:v>
                </c:pt>
                <c:pt idx="558">
                  <c:v>06136-65250-PG</c:v>
                </c:pt>
                <c:pt idx="559">
                  <c:v>19413-02045-CG</c:v>
                </c:pt>
                <c:pt idx="560">
                  <c:v>99358-65399-TC</c:v>
                </c:pt>
                <c:pt idx="561">
                  <c:v>95342-88311-SF</c:v>
                </c:pt>
                <c:pt idx="562">
                  <c:v>81414-81273-DK</c:v>
                </c:pt>
                <c:pt idx="563">
                  <c:v>61513-27752-FA</c:v>
                </c:pt>
                <c:pt idx="564">
                  <c:v>44799-09711-XW</c:v>
                </c:pt>
                <c:pt idx="565">
                  <c:v>25504-41681-WA</c:v>
                </c:pt>
                <c:pt idx="566">
                  <c:v>79058-02767-CP</c:v>
                </c:pt>
                <c:pt idx="567">
                  <c:v>93405-51204-UW</c:v>
                </c:pt>
                <c:pt idx="568">
                  <c:v>60748-46813-DZ</c:v>
                </c:pt>
                <c:pt idx="569">
                  <c:v>65552-60476-KY</c:v>
                </c:pt>
                <c:pt idx="570">
                  <c:v>39123-12846-YJ</c:v>
                </c:pt>
                <c:pt idx="571">
                  <c:v>42466-87067-DT</c:v>
                </c:pt>
                <c:pt idx="572">
                  <c:v>40959-32642-DN</c:v>
                </c:pt>
                <c:pt idx="573">
                  <c:v>61253-98356-VD</c:v>
                </c:pt>
                <c:pt idx="574">
                  <c:v>80896-38819-DW</c:v>
                </c:pt>
                <c:pt idx="575">
                  <c:v>82300-88786-UE</c:v>
                </c:pt>
                <c:pt idx="576">
                  <c:v>78226-97287-JI</c:v>
                </c:pt>
                <c:pt idx="577">
                  <c:v>73431-39823-UP</c:v>
                </c:pt>
                <c:pt idx="578">
                  <c:v>92976-19453-DT</c:v>
                </c:pt>
                <c:pt idx="579">
                  <c:v>96503-31833-CW</c:v>
                </c:pt>
                <c:pt idx="580">
                  <c:v>92227-49331-QR</c:v>
                </c:pt>
                <c:pt idx="581">
                  <c:v>50705-17295-NK</c:v>
                </c:pt>
                <c:pt idx="582">
                  <c:v>48090-06534-HI</c:v>
                </c:pt>
                <c:pt idx="583">
                  <c:v>66527-94478-PB</c:v>
                </c:pt>
                <c:pt idx="584">
                  <c:v>47011-57815-HJ</c:v>
                </c:pt>
                <c:pt idx="585">
                  <c:v>55989-39849-WO</c:v>
                </c:pt>
                <c:pt idx="586">
                  <c:v>56248-75861-JX</c:v>
                </c:pt>
                <c:pt idx="587">
                  <c:v>00886-35803-FG</c:v>
                </c:pt>
                <c:pt idx="588">
                  <c:v>27226-53717-SY</c:v>
                </c:pt>
                <c:pt idx="589">
                  <c:v>07095-81281-NJ</c:v>
                </c:pt>
                <c:pt idx="590">
                  <c:v>72524-06410-KD</c:v>
                </c:pt>
                <c:pt idx="591">
                  <c:v>73759-17258-KA</c:v>
                </c:pt>
                <c:pt idx="592">
                  <c:v>96434-50068-DZ</c:v>
                </c:pt>
                <c:pt idx="593">
                  <c:v>69529-07533-CV</c:v>
                </c:pt>
                <c:pt idx="594">
                  <c:v>94525-76037-JP</c:v>
                </c:pt>
                <c:pt idx="595">
                  <c:v>90123-70970-NY</c:v>
                </c:pt>
                <c:pt idx="596">
                  <c:v>53486-73919-BQ</c:v>
                </c:pt>
                <c:pt idx="597">
                  <c:v>04713-57765-KR</c:v>
                </c:pt>
                <c:pt idx="598">
                  <c:v>32900-82606-BO</c:v>
                </c:pt>
                <c:pt idx="599">
                  <c:v>99978-56910-BN</c:v>
                </c:pt>
                <c:pt idx="600">
                  <c:v>69374-08133-RI</c:v>
                </c:pt>
                <c:pt idx="601">
                  <c:v>50449-80974-BZ</c:v>
                </c:pt>
                <c:pt idx="602">
                  <c:v>97855-54761-IS</c:v>
                </c:pt>
                <c:pt idx="603">
                  <c:v>65223-29612-CB</c:v>
                </c:pt>
                <c:pt idx="604">
                  <c:v>55409-07759-YG</c:v>
                </c:pt>
                <c:pt idx="605">
                  <c:v>43605-12616-YH</c:v>
                </c:pt>
                <c:pt idx="606">
                  <c:v>61954-61462-RJ</c:v>
                </c:pt>
                <c:pt idx="607">
                  <c:v>51432-27169-KN</c:v>
                </c:pt>
                <c:pt idx="608">
                  <c:v>18570-80998-ZS</c:v>
                </c:pt>
                <c:pt idx="609">
                  <c:v>07972-83134-NM</c:v>
                </c:pt>
                <c:pt idx="610">
                  <c:v>28121-11641-UA</c:v>
                </c:pt>
                <c:pt idx="611">
                  <c:v>24891-77957-LU</c:v>
                </c:pt>
                <c:pt idx="612">
                  <c:v>87979-56781-YV</c:v>
                </c:pt>
                <c:pt idx="613">
                  <c:v>22349-47389-GY</c:v>
                </c:pt>
                <c:pt idx="614">
                  <c:v>15395-90855-VB</c:v>
                </c:pt>
                <c:pt idx="615">
                  <c:v>70879-00984-FJ</c:v>
                </c:pt>
                <c:pt idx="616">
                  <c:v>86071-79238-CX</c:v>
                </c:pt>
                <c:pt idx="617">
                  <c:v>68946-40750-LK</c:v>
                </c:pt>
                <c:pt idx="618">
                  <c:v>79216-73157-TE</c:v>
                </c:pt>
                <c:pt idx="619">
                  <c:v>80179-44620-WN</c:v>
                </c:pt>
                <c:pt idx="620">
                  <c:v>44699-43836-UH</c:v>
                </c:pt>
                <c:pt idx="621">
                  <c:v>59205-20324-NB</c:v>
                </c:pt>
                <c:pt idx="622">
                  <c:v>04317-46176-TB</c:v>
                </c:pt>
                <c:pt idx="623">
                  <c:v>19383-33606-PW</c:v>
                </c:pt>
                <c:pt idx="624">
                  <c:v>30844-91890-ZA</c:v>
                </c:pt>
                <c:pt idx="625">
                  <c:v>96836-09258-RI</c:v>
                </c:pt>
                <c:pt idx="626">
                  <c:v>66794-66795-VW</c:v>
                </c:pt>
                <c:pt idx="627">
                  <c:v>89208-74646-UK</c:v>
                </c:pt>
                <c:pt idx="628">
                  <c:v>41899-00283-VK</c:v>
                </c:pt>
                <c:pt idx="629">
                  <c:v>28300-14355-GF</c:v>
                </c:pt>
                <c:pt idx="630">
                  <c:v>80247-70000-HT</c:v>
                </c:pt>
                <c:pt idx="631">
                  <c:v>10074-20104-NN</c:v>
                </c:pt>
                <c:pt idx="632">
                  <c:v>99643-51048-IQ</c:v>
                </c:pt>
                <c:pt idx="633">
                  <c:v>90940-63327-DJ</c:v>
                </c:pt>
                <c:pt idx="634">
                  <c:v>96612-41722-VJ</c:v>
                </c:pt>
                <c:pt idx="635">
                  <c:v>40414-26467-VE</c:v>
                </c:pt>
                <c:pt idx="636">
                  <c:v>06432-73165-ML</c:v>
                </c:pt>
                <c:pt idx="637">
                  <c:v>14756-18321-CL</c:v>
                </c:pt>
                <c:pt idx="638">
                  <c:v>12607-75113-UV</c:v>
                </c:pt>
                <c:pt idx="639">
                  <c:v>88060-50676-MV</c:v>
                </c:pt>
                <c:pt idx="640">
                  <c:v>35442-75769-PL</c:v>
                </c:pt>
                <c:pt idx="641">
                  <c:v>47268-50127-XY</c:v>
                </c:pt>
                <c:pt idx="642">
                  <c:v>89422-58281-FD</c:v>
                </c:pt>
                <c:pt idx="643">
                  <c:v>75443-07820-DZ</c:v>
                </c:pt>
                <c:pt idx="644">
                  <c:v>41054-59693-XE</c:v>
                </c:pt>
                <c:pt idx="645">
                  <c:v>27536-28463-NJ</c:v>
                </c:pt>
                <c:pt idx="646">
                  <c:v>20203-03950-FY</c:v>
                </c:pt>
                <c:pt idx="647">
                  <c:v>16809-16936-WF</c:v>
                </c:pt>
                <c:pt idx="648">
                  <c:v>39019-13649-CL</c:v>
                </c:pt>
                <c:pt idx="649">
                  <c:v>63985-64148-MG</c:v>
                </c:pt>
                <c:pt idx="650">
                  <c:v>89115-11966-VF</c:v>
                </c:pt>
                <c:pt idx="651">
                  <c:v>63112-10870-LC</c:v>
                </c:pt>
                <c:pt idx="652">
                  <c:v>77408-43873-RS</c:v>
                </c:pt>
                <c:pt idx="653">
                  <c:v>89646-21249-OH</c:v>
                </c:pt>
                <c:pt idx="654">
                  <c:v>74415-50873-FC</c:v>
                </c:pt>
                <c:pt idx="655">
                  <c:v>88167-57964-PH</c:v>
                </c:pt>
                <c:pt idx="656">
                  <c:v>94840-49457-UD</c:v>
                </c:pt>
                <c:pt idx="657">
                  <c:v>37177-68797-ON</c:v>
                </c:pt>
                <c:pt idx="658">
                  <c:v>44494-89923-UW</c:v>
                </c:pt>
                <c:pt idx="659">
                  <c:v>55374-03175-IA</c:v>
                </c:pt>
                <c:pt idx="660">
                  <c:v>58690-31815-VY</c:v>
                </c:pt>
                <c:pt idx="661">
                  <c:v>62839-56723-CH</c:v>
                </c:pt>
                <c:pt idx="662">
                  <c:v>15405-60469-TM</c:v>
                </c:pt>
                <c:pt idx="663">
                  <c:v>03396-68805-ZC</c:v>
                </c:pt>
                <c:pt idx="664">
                  <c:v>06757-96251-UH</c:v>
                </c:pt>
                <c:pt idx="665">
                  <c:v>25181-97933-UX</c:v>
                </c:pt>
                <c:pt idx="666">
                  <c:v>11212-69985-ZJ</c:v>
                </c:pt>
                <c:pt idx="667">
                  <c:v>26248-84194-FI</c:v>
                </c:pt>
                <c:pt idx="668">
                  <c:v>08478-75251-OG</c:v>
                </c:pt>
                <c:pt idx="669">
                  <c:v>00888-74814-UZ</c:v>
                </c:pt>
                <c:pt idx="670">
                  <c:v>03090-88267-BQ</c:v>
                </c:pt>
                <c:pt idx="671">
                  <c:v>13654-85265-IL</c:v>
                </c:pt>
                <c:pt idx="672">
                  <c:v>98921-82417-GN</c:v>
                </c:pt>
                <c:pt idx="673">
                  <c:v>38890-22576-UI</c:v>
                </c:pt>
                <c:pt idx="674">
                  <c:v>80640-45811-LB</c:v>
                </c:pt>
                <c:pt idx="675">
                  <c:v>76192-13390-HZ</c:v>
                </c:pt>
                <c:pt idx="676">
                  <c:v>89574-96203-EP</c:v>
                </c:pt>
                <c:pt idx="677">
                  <c:v>71003-85639-HB</c:v>
                </c:pt>
                <c:pt idx="678">
                  <c:v>66580-33745-OQ</c:v>
                </c:pt>
                <c:pt idx="679">
                  <c:v>67847-82662-TE</c:v>
                </c:pt>
                <c:pt idx="680">
                  <c:v>67743-54817-UT</c:v>
                </c:pt>
                <c:pt idx="681">
                  <c:v>60512-78550-WS</c:v>
                </c:pt>
                <c:pt idx="682">
                  <c:v>01297-94364-XH</c:v>
                </c:pt>
                <c:pt idx="683">
                  <c:v>70631-33225-MZ</c:v>
                </c:pt>
                <c:pt idx="684">
                  <c:v>50124-88608-EO</c:v>
                </c:pt>
                <c:pt idx="685">
                  <c:v>83543-79246-ON</c:v>
                </c:pt>
                <c:pt idx="686">
                  <c:v>64988-20636-XQ</c:v>
                </c:pt>
                <c:pt idx="687">
                  <c:v>64852-04619-XZ</c:v>
                </c:pt>
                <c:pt idx="688">
                  <c:v>21798-04171-XC</c:v>
                </c:pt>
                <c:pt idx="689">
                  <c:v>06631-86965-XP</c:v>
                </c:pt>
                <c:pt idx="690">
                  <c:v>96544-91644-IT</c:v>
                </c:pt>
                <c:pt idx="691">
                  <c:v>49012-12987-QT</c:v>
                </c:pt>
                <c:pt idx="692">
                  <c:v>57145-03803-ZL</c:v>
                </c:pt>
                <c:pt idx="693">
                  <c:v>62246-99443-HF</c:v>
                </c:pt>
                <c:pt idx="694">
                  <c:v>09595-95726-OV</c:v>
                </c:pt>
                <c:pt idx="695">
                  <c:v>66508-21373-OQ</c:v>
                </c:pt>
                <c:pt idx="696">
                  <c:v>86768-91598-FA</c:v>
                </c:pt>
                <c:pt idx="697">
                  <c:v>86646-65810-TD</c:v>
                </c:pt>
                <c:pt idx="698">
                  <c:v>84074-28110-OV</c:v>
                </c:pt>
                <c:pt idx="699">
                  <c:v>69443-77665-QW</c:v>
                </c:pt>
                <c:pt idx="700">
                  <c:v>68412-11126-YJ</c:v>
                </c:pt>
                <c:pt idx="701">
                  <c:v>87223-37422-SK</c:v>
                </c:pt>
                <c:pt idx="702">
                  <c:v>45089-52817-WN</c:v>
                </c:pt>
                <c:pt idx="703">
                  <c:v>46959-60474-LT</c:v>
                </c:pt>
                <c:pt idx="704">
                  <c:v>14298-02150-KH</c:v>
                </c:pt>
                <c:pt idx="705">
                  <c:v>07476-13102-NJ</c:v>
                </c:pt>
                <c:pt idx="706">
                  <c:v>20236-42322-CM</c:v>
                </c:pt>
                <c:pt idx="707">
                  <c:v>17088-16989-PL</c:v>
                </c:pt>
                <c:pt idx="708">
                  <c:v>70290-38099-GB</c:v>
                </c:pt>
                <c:pt idx="709">
                  <c:v>48497-29281-FE</c:v>
                </c:pt>
                <c:pt idx="710">
                  <c:v>13736-92418-JS</c:v>
                </c:pt>
                <c:pt idx="711">
                  <c:v>84132-22322-QT</c:v>
                </c:pt>
                <c:pt idx="712">
                  <c:v>62483-50867-OM</c:v>
                </c:pt>
                <c:pt idx="713">
                  <c:v>76948-43532-JS</c:v>
                </c:pt>
                <c:pt idx="714">
                  <c:v>82246-82543-DW</c:v>
                </c:pt>
                <c:pt idx="715">
                  <c:v>90767-92589-LV</c:v>
                </c:pt>
                <c:pt idx="716">
                  <c:v>69779-40609-RS</c:v>
                </c:pt>
                <c:pt idx="717">
                  <c:v>67388-17544-XX</c:v>
                </c:pt>
                <c:pt idx="718">
                  <c:v>28932-49296-TM</c:v>
                </c:pt>
                <c:pt idx="719">
                  <c:v>63787-96257-TQ</c:v>
                </c:pt>
                <c:pt idx="720">
                  <c:v>69215-90789-DL</c:v>
                </c:pt>
                <c:pt idx="721">
                  <c:v>83105-86631-IU</c:v>
                </c:pt>
                <c:pt idx="722">
                  <c:v>72072-33025-SD</c:v>
                </c:pt>
                <c:pt idx="723">
                  <c:v>35367-50483-AR</c:v>
                </c:pt>
                <c:pt idx="724">
                  <c:v>55265-75151-AK</c:v>
                </c:pt>
                <c:pt idx="725">
                  <c:v>49530-25460-RW</c:v>
                </c:pt>
                <c:pt idx="726">
                  <c:v>45899-92796-EI</c:v>
                </c:pt>
                <c:pt idx="727">
                  <c:v>11550-78378-GE</c:v>
                </c:pt>
                <c:pt idx="728">
                  <c:v>19597-91185-CM</c:v>
                </c:pt>
                <c:pt idx="729">
                  <c:v>78570-76770-LB</c:v>
                </c:pt>
                <c:pt idx="730">
                  <c:v>86144-10144-CB</c:v>
                </c:pt>
                <c:pt idx="731">
                  <c:v>64395-74865-WF</c:v>
                </c:pt>
                <c:pt idx="732">
                  <c:v>39528-19971-OR</c:v>
                </c:pt>
                <c:pt idx="733">
                  <c:v>53035-99701-WG</c:v>
                </c:pt>
                <c:pt idx="734">
                  <c:v>14398-43114-RV</c:v>
                </c:pt>
                <c:pt idx="735">
                  <c:v>21141-12455-VB</c:v>
                </c:pt>
                <c:pt idx="736">
                  <c:v>92599-58687-CS</c:v>
                </c:pt>
                <c:pt idx="737">
                  <c:v>55915-19477-MK</c:v>
                </c:pt>
                <c:pt idx="738">
                  <c:v>49612-33852-CN</c:v>
                </c:pt>
                <c:pt idx="739">
                  <c:v>33555-01585-RP</c:v>
                </c:pt>
                <c:pt idx="740">
                  <c:v>73647-66148-VM</c:v>
                </c:pt>
                <c:pt idx="741">
                  <c:v>51114-51191-EW</c:v>
                </c:pt>
                <c:pt idx="742">
                  <c:v>09020-56774-GU</c:v>
                </c:pt>
                <c:pt idx="743">
                  <c:v>55864-37682-GQ</c:v>
                </c:pt>
                <c:pt idx="744">
                  <c:v>13366-78506-KP</c:v>
                </c:pt>
                <c:pt idx="745">
                  <c:v>86881-41559-OR</c:v>
                </c:pt>
                <c:pt idx="746">
                  <c:v>48544-90737-AZ</c:v>
                </c:pt>
                <c:pt idx="747">
                  <c:v>04513-76520-QO</c:v>
                </c:pt>
                <c:pt idx="748">
                  <c:v>21125-22134-PX</c:v>
                </c:pt>
                <c:pt idx="749">
                  <c:v>26295-44907-DK</c:v>
                </c:pt>
                <c:pt idx="750">
                  <c:v>77131-58092-GE</c:v>
                </c:pt>
                <c:pt idx="751">
                  <c:v>19820-29285-FD</c:v>
                </c:pt>
                <c:pt idx="752">
                  <c:v>07591-92789-UA</c:v>
                </c:pt>
                <c:pt idx="753">
                  <c:v>88593-59934-VU</c:v>
                </c:pt>
                <c:pt idx="754">
                  <c:v>01927-46702-YT</c:v>
                </c:pt>
                <c:pt idx="755">
                  <c:v>28158-93383-CK</c:v>
                </c:pt>
                <c:pt idx="756">
                  <c:v>88116-12604-TE</c:v>
                </c:pt>
                <c:pt idx="757">
                  <c:v>75156-80911-YT</c:v>
                </c:pt>
                <c:pt idx="758">
                  <c:v>90312-11148-LA</c:v>
                </c:pt>
                <c:pt idx="759">
                  <c:v>76624-72205-CK</c:v>
                </c:pt>
                <c:pt idx="760">
                  <c:v>95399-57205-HI</c:v>
                </c:pt>
                <c:pt idx="761">
                  <c:v>82458-87830-JE</c:v>
                </c:pt>
                <c:pt idx="762">
                  <c:v>87049-37901-FU</c:v>
                </c:pt>
                <c:pt idx="763">
                  <c:v>66308-13503-KD</c:v>
                </c:pt>
                <c:pt idx="764">
                  <c:v>95875-73336-RG</c:v>
                </c:pt>
                <c:pt idx="765">
                  <c:v>42179-95059-DO</c:v>
                </c:pt>
                <c:pt idx="766">
                  <c:v>37397-05992-VO</c:v>
                </c:pt>
                <c:pt idx="767">
                  <c:v>31599-82152-AD</c:v>
                </c:pt>
                <c:pt idx="768">
                  <c:v>07250-63194-JO</c:v>
                </c:pt>
                <c:pt idx="769">
                  <c:v>24010-66714-HW</c:v>
                </c:pt>
                <c:pt idx="770">
                  <c:v>60370-41934-IF</c:v>
                </c:pt>
                <c:pt idx="771">
                  <c:v>20256-54689-LO</c:v>
                </c:pt>
                <c:pt idx="772">
                  <c:v>04671-85591-RT</c:v>
                </c:pt>
                <c:pt idx="773">
                  <c:v>90392-73338-BC</c:v>
                </c:pt>
                <c:pt idx="774">
                  <c:v>72233-08665-IP</c:v>
                </c:pt>
                <c:pt idx="775">
                  <c:v>64439-27325-LG</c:v>
                </c:pt>
                <c:pt idx="776">
                  <c:v>06623-54610-HC</c:v>
                </c:pt>
                <c:pt idx="777">
                  <c:v>99869-55718-UU</c:v>
                </c:pt>
                <c:pt idx="778">
                  <c:v>48582-05061-RY</c:v>
                </c:pt>
                <c:pt idx="779">
                  <c:v>15673-18812-IU</c:v>
                </c:pt>
                <c:pt idx="780">
                  <c:v>28699-16256-XV</c:v>
                </c:pt>
                <c:pt idx="781">
                  <c:v>83833-46106-ZC</c:v>
                </c:pt>
                <c:pt idx="782">
                  <c:v>78012-56878-UB</c:v>
                </c:pt>
                <c:pt idx="783">
                  <c:v>55621-06130-SA</c:v>
                </c:pt>
                <c:pt idx="784">
                  <c:v>64965-78386-MY</c:v>
                </c:pt>
                <c:pt idx="785">
                  <c:v>20259-47723-AC</c:v>
                </c:pt>
                <c:pt idx="786">
                  <c:v>77343-52608-FF</c:v>
                </c:pt>
                <c:pt idx="787">
                  <c:v>73017-69644-MS</c:v>
                </c:pt>
                <c:pt idx="788">
                  <c:v>69533-84907-FA</c:v>
                </c:pt>
                <c:pt idx="789">
                  <c:v>86110-83695-YS</c:v>
                </c:pt>
                <c:pt idx="790">
                  <c:v>93224-71517-WV</c:v>
                </c:pt>
                <c:pt idx="791">
                  <c:v>63499-24884-PP</c:v>
                </c:pt>
                <c:pt idx="792">
                  <c:v>11812-00461-KH</c:v>
                </c:pt>
                <c:pt idx="793">
                  <c:v>15776-91507-GT</c:v>
                </c:pt>
                <c:pt idx="794">
                  <c:v>30373-66619-CB</c:v>
                </c:pt>
                <c:pt idx="795">
                  <c:v>71769-10219-IM</c:v>
                </c:pt>
                <c:pt idx="796">
                  <c:v>96446-62142-EN</c:v>
                </c:pt>
                <c:pt idx="797">
                  <c:v>60121-12432-VU</c:v>
                </c:pt>
                <c:pt idx="798">
                  <c:v>53817-13148-RK</c:v>
                </c:pt>
                <c:pt idx="799">
                  <c:v>38536-98293-JZ</c:v>
                </c:pt>
                <c:pt idx="800">
                  <c:v>48203-23480-UB</c:v>
                </c:pt>
                <c:pt idx="801">
                  <c:v>09668-23340-IC</c:v>
                </c:pt>
                <c:pt idx="802">
                  <c:v>11621-09964-ID</c:v>
                </c:pt>
                <c:pt idx="803">
                  <c:v>24155-79322-EQ</c:v>
                </c:pt>
                <c:pt idx="804">
                  <c:v>96516-97464-MF</c:v>
                </c:pt>
                <c:pt idx="805">
                  <c:v>86757-52367-ON</c:v>
                </c:pt>
                <c:pt idx="806">
                  <c:v>60799-92593-CX</c:v>
                </c:pt>
                <c:pt idx="807">
                  <c:v>49671-11547-WG</c:v>
                </c:pt>
                <c:pt idx="808">
                  <c:v>11729-74102-XB</c:v>
                </c:pt>
                <c:pt idx="809">
                  <c:v>87242-18006-IR</c:v>
                </c:pt>
                <c:pt idx="810">
                  <c:v>93047-98331-DD</c:v>
                </c:pt>
                <c:pt idx="811">
                  <c:v>79825-17822-UH</c:v>
                </c:pt>
                <c:pt idx="812">
                  <c:v>71364-35210-HS</c:v>
                </c:pt>
                <c:pt idx="813">
                  <c:v>77634-13918-GJ</c:v>
                </c:pt>
                <c:pt idx="814">
                  <c:v>59367-30821-ZQ</c:v>
                </c:pt>
                <c:pt idx="815">
                  <c:v>36021-61205-DF</c:v>
                </c:pt>
                <c:pt idx="816">
                  <c:v>43452-18035-DH</c:v>
                </c:pt>
                <c:pt idx="817">
                  <c:v>05754-41702-FG</c:v>
                </c:pt>
                <c:pt idx="818">
                  <c:v>23600-98432-ME</c:v>
                </c:pt>
                <c:pt idx="819">
                  <c:v>24845-36117-TI</c:v>
                </c:pt>
                <c:pt idx="820">
                  <c:v>79463-01597-FQ</c:v>
                </c:pt>
                <c:pt idx="821">
                  <c:v>85634-61759-ND</c:v>
                </c:pt>
                <c:pt idx="822">
                  <c:v>55232-81621-BX</c:v>
                </c:pt>
                <c:pt idx="823">
                  <c:v>39193-51770-FM</c:v>
                </c:pt>
                <c:pt idx="824">
                  <c:v>00852-54571-WP</c:v>
                </c:pt>
                <c:pt idx="825">
                  <c:v>03677-09134-BC</c:v>
                </c:pt>
                <c:pt idx="826">
                  <c:v>17649-28133-PY</c:v>
                </c:pt>
                <c:pt idx="827">
                  <c:v>73284-01385-SJ</c:v>
                </c:pt>
                <c:pt idx="828">
                  <c:v>98430-37820-UV</c:v>
                </c:pt>
                <c:pt idx="829">
                  <c:v>80463-43913-WZ</c:v>
                </c:pt>
                <c:pt idx="830">
                  <c:v>48854-01899-FN</c:v>
                </c:pt>
                <c:pt idx="831">
                  <c:v>40560-18556-YE</c:v>
                </c:pt>
                <c:pt idx="832">
                  <c:v>24766-58139-GT</c:v>
                </c:pt>
                <c:pt idx="833">
                  <c:v>29129-60664-KO</c:v>
                </c:pt>
                <c:pt idx="834">
                  <c:v>13549-65017-VE</c:v>
                </c:pt>
                <c:pt idx="835">
                  <c:v>79420-11075-MY</c:v>
                </c:pt>
                <c:pt idx="836">
                  <c:v>86991-53901-AT</c:v>
                </c:pt>
                <c:pt idx="837">
                  <c:v>91809-58808-TV</c:v>
                </c:pt>
                <c:pt idx="838">
                  <c:v>88420-46464-XE</c:v>
                </c:pt>
                <c:pt idx="839">
                  <c:v>61437-83623-PZ</c:v>
                </c:pt>
                <c:pt idx="840">
                  <c:v>36192-07175-XC</c:v>
                </c:pt>
                <c:pt idx="841">
                  <c:v>41611-34336-WT</c:v>
                </c:pt>
                <c:pt idx="842">
                  <c:v>43606-83072-OA</c:v>
                </c:pt>
                <c:pt idx="843">
                  <c:v>36078-91009-WU</c:v>
                </c:pt>
                <c:pt idx="844">
                  <c:v>43974-44760-QI</c:v>
                </c:pt>
                <c:pt idx="845">
                  <c:v>10204-31464-SA</c:v>
                </c:pt>
                <c:pt idx="846">
                  <c:v>22305-40299-CY</c:v>
                </c:pt>
                <c:pt idx="847">
                  <c:v>08847-29858-HN</c:v>
                </c:pt>
                <c:pt idx="848">
                  <c:v>03157-23165-UB</c:v>
                </c:pt>
                <c:pt idx="849">
                  <c:v>31587-92570-HL</c:v>
                </c:pt>
                <c:pt idx="850">
                  <c:v>86437-17399-FK</c:v>
                </c:pt>
                <c:pt idx="851">
                  <c:v>89757-51438-HX</c:v>
                </c:pt>
                <c:pt idx="852">
                  <c:v>96849-52854-CR</c:v>
                </c:pt>
                <c:pt idx="853">
                  <c:v>91181-19412-RQ</c:v>
                </c:pt>
                <c:pt idx="854">
                  <c:v>49084-44492-OJ</c:v>
                </c:pt>
                <c:pt idx="855">
                  <c:v>37182-54930-XC</c:v>
                </c:pt>
                <c:pt idx="856">
                  <c:v>08350-81623-TF</c:v>
                </c:pt>
                <c:pt idx="857">
                  <c:v>60308-06944-GS</c:v>
                </c:pt>
                <c:pt idx="858">
                  <c:v>32948-34398-HC</c:v>
                </c:pt>
                <c:pt idx="859">
                  <c:v>17572-27091-AA</c:v>
                </c:pt>
                <c:pt idx="860">
                  <c:v>69904-02729-YS</c:v>
                </c:pt>
                <c:pt idx="861">
                  <c:v>90440-62727-HI</c:v>
                </c:pt>
                <c:pt idx="862">
                  <c:v>88574-37083-WX</c:v>
                </c:pt>
                <c:pt idx="863">
                  <c:v>54387-64897-XC</c:v>
                </c:pt>
                <c:pt idx="864">
                  <c:v>37191-12203-MX</c:v>
                </c:pt>
                <c:pt idx="865">
                  <c:v>59122-08794-WT</c:v>
                </c:pt>
                <c:pt idx="866">
                  <c:v>19017-95853-EK</c:v>
                </c:pt>
                <c:pt idx="867">
                  <c:v>08405-33165-BS</c:v>
                </c:pt>
                <c:pt idx="868">
                  <c:v>01304-59807-OB</c:v>
                </c:pt>
                <c:pt idx="869">
                  <c:v>98185-92775-KT</c:v>
                </c:pt>
                <c:pt idx="870">
                  <c:v>77828-66867-KH</c:v>
                </c:pt>
                <c:pt idx="871">
                  <c:v>36605-83052-WB</c:v>
                </c:pt>
                <c:pt idx="872">
                  <c:v>41486-52502-QQ</c:v>
                </c:pt>
                <c:pt idx="873">
                  <c:v>37238-52421-JJ</c:v>
                </c:pt>
                <c:pt idx="874">
                  <c:v>37445-17791-NQ</c:v>
                </c:pt>
                <c:pt idx="875">
                  <c:v>61021-27840-ZN</c:v>
                </c:pt>
                <c:pt idx="876">
                  <c:v>43155-71724-XP</c:v>
                </c:pt>
                <c:pt idx="877">
                  <c:v>22221-71106-JD</c:v>
                </c:pt>
                <c:pt idx="878">
                  <c:v>06624-54037-BQ</c:v>
                </c:pt>
                <c:pt idx="879">
                  <c:v>10138-31681-SD</c:v>
                </c:pt>
                <c:pt idx="880">
                  <c:v>12444-05174-OO</c:v>
                </c:pt>
                <c:pt idx="881">
                  <c:v>25514-23938-IQ</c:v>
                </c:pt>
                <c:pt idx="882">
                  <c:v>29050-93691-TS</c:v>
                </c:pt>
                <c:pt idx="883">
                  <c:v>71891-51101-VQ</c:v>
                </c:pt>
                <c:pt idx="884">
                  <c:v>51466-52850-AG</c:v>
                </c:pt>
                <c:pt idx="885">
                  <c:v>46885-00260-TL</c:v>
                </c:pt>
                <c:pt idx="886">
                  <c:v>49888-39458-PF</c:v>
                </c:pt>
                <c:pt idx="887">
                  <c:v>48419-02347-XP</c:v>
                </c:pt>
                <c:pt idx="888">
                  <c:v>27517-43747-YD</c:v>
                </c:pt>
                <c:pt idx="889">
                  <c:v>07237-32539-NB</c:v>
                </c:pt>
                <c:pt idx="890">
                  <c:v>37490-01572-JW</c:v>
                </c:pt>
                <c:pt idx="891">
                  <c:v>21134-81676-FR</c:v>
                </c:pt>
                <c:pt idx="892">
                  <c:v>12747-63766-EU</c:v>
                </c:pt>
                <c:pt idx="893">
                  <c:v>28728-47861-TZ</c:v>
                </c:pt>
                <c:pt idx="894">
                  <c:v>41252-45992-VS</c:v>
                </c:pt>
                <c:pt idx="895">
                  <c:v>64896-18468-BT</c:v>
                </c:pt>
                <c:pt idx="896">
                  <c:v>90993-98984-JK</c:v>
                </c:pt>
                <c:pt idx="897">
                  <c:v>29051-27555-GD</c:v>
                </c:pt>
                <c:pt idx="898">
                  <c:v>56060-17602-RG</c:v>
                </c:pt>
                <c:pt idx="899">
                  <c:v>17816-67941-ZS</c:v>
                </c:pt>
                <c:pt idx="900">
                  <c:v>99144-98314-GN</c:v>
                </c:pt>
                <c:pt idx="901">
                  <c:v>12018-75670-EU</c:v>
                </c:pt>
                <c:pt idx="902">
                  <c:v>22832-98538-RB</c:v>
                </c:pt>
                <c:pt idx="903">
                  <c:v>32928-18158-OW</c:v>
                </c:pt>
                <c:pt idx="904">
                  <c:v>81861-66046-SU</c:v>
                </c:pt>
                <c:pt idx="905">
                  <c:v>75986-98864-EZ</c:v>
                </c:pt>
                <c:pt idx="906">
                  <c:v>42770-36274-QA</c:v>
                </c:pt>
                <c:pt idx="907">
                  <c:v>34704-83143-KS</c:v>
                </c:pt>
                <c:pt idx="908">
                  <c:v>60255-12579-PZ</c:v>
                </c:pt>
                <c:pt idx="909">
                  <c:v>08909-77713-CG</c:v>
                </c:pt>
                <c:pt idx="910">
                  <c:v>84996-26826-DK</c:v>
                </c:pt>
                <c:pt idx="911">
                  <c:v>57235-92842-DK</c:v>
                </c:pt>
                <c:pt idx="912">
                  <c:v>55427-08059-DF</c:v>
                </c:pt>
              </c:strCache>
            </c:strRef>
          </c:cat>
          <c:val>
            <c:numRef>
              <c:f>'pt (customers)'!$C$4:$C$917</c:f>
              <c:numCache>
                <c:formatCode>General</c:formatCode>
                <c:ptCount val="913"/>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pt idx="10">
                  <c:v>204.92999999999995</c:v>
                </c:pt>
                <c:pt idx="11">
                  <c:v>204.92999999999995</c:v>
                </c:pt>
                <c:pt idx="12">
                  <c:v>204.92999999999995</c:v>
                </c:pt>
                <c:pt idx="13">
                  <c:v>204.92999999999995</c:v>
                </c:pt>
                <c:pt idx="14">
                  <c:v>204.92999999999995</c:v>
                </c:pt>
                <c:pt idx="15">
                  <c:v>200.78999999999996</c:v>
                </c:pt>
                <c:pt idx="16">
                  <c:v>193.63499999999996</c:v>
                </c:pt>
                <c:pt idx="17">
                  <c:v>189.74999999999997</c:v>
                </c:pt>
                <c:pt idx="18">
                  <c:v>183.66</c:v>
                </c:pt>
                <c:pt idx="19">
                  <c:v>182.27499999999998</c:v>
                </c:pt>
                <c:pt idx="20">
                  <c:v>182.27499999999998</c:v>
                </c:pt>
                <c:pt idx="21">
                  <c:v>178.70999999999998</c:v>
                </c:pt>
                <c:pt idx="22">
                  <c:v>178.70999999999998</c:v>
                </c:pt>
                <c:pt idx="23">
                  <c:v>178.70999999999998</c:v>
                </c:pt>
                <c:pt idx="24">
                  <c:v>178.70999999999998</c:v>
                </c:pt>
                <c:pt idx="25">
                  <c:v>178.70999999999998</c:v>
                </c:pt>
                <c:pt idx="26">
                  <c:v>178.70999999999998</c:v>
                </c:pt>
                <c:pt idx="27">
                  <c:v>178.70999999999998</c:v>
                </c:pt>
                <c:pt idx="28">
                  <c:v>170.77499999999998</c:v>
                </c:pt>
                <c:pt idx="29">
                  <c:v>167.67000000000002</c:v>
                </c:pt>
                <c:pt idx="30">
                  <c:v>167.67000000000002</c:v>
                </c:pt>
                <c:pt idx="31">
                  <c:v>167.67000000000002</c:v>
                </c:pt>
                <c:pt idx="32">
                  <c:v>164.90999999999997</c:v>
                </c:pt>
                <c:pt idx="33">
                  <c:v>163.71999999999997</c:v>
                </c:pt>
                <c:pt idx="34">
                  <c:v>162.17499999999998</c:v>
                </c:pt>
                <c:pt idx="35">
                  <c:v>160.4</c:v>
                </c:pt>
                <c:pt idx="36">
                  <c:v>158.995</c:v>
                </c:pt>
                <c:pt idx="37">
                  <c:v>158.12499999999997</c:v>
                </c:pt>
                <c:pt idx="38">
                  <c:v>155.24999999999997</c:v>
                </c:pt>
                <c:pt idx="39">
                  <c:v>155.24999999999997</c:v>
                </c:pt>
                <c:pt idx="40">
                  <c:v>155.24999999999997</c:v>
                </c:pt>
                <c:pt idx="41">
                  <c:v>155.24999999999997</c:v>
                </c:pt>
                <c:pt idx="42">
                  <c:v>155.24999999999997</c:v>
                </c:pt>
                <c:pt idx="43">
                  <c:v>155.24999999999997</c:v>
                </c:pt>
                <c:pt idx="44">
                  <c:v>155.24999999999997</c:v>
                </c:pt>
                <c:pt idx="45">
                  <c:v>153.53499999999997</c:v>
                </c:pt>
                <c:pt idx="46">
                  <c:v>148.92499999999998</c:v>
                </c:pt>
                <c:pt idx="47">
                  <c:v>148.92499999999998</c:v>
                </c:pt>
                <c:pt idx="48">
                  <c:v>148.92499999999998</c:v>
                </c:pt>
                <c:pt idx="49">
                  <c:v>148.92499999999998</c:v>
                </c:pt>
                <c:pt idx="50">
                  <c:v>148.92499999999998</c:v>
                </c:pt>
                <c:pt idx="51">
                  <c:v>148.92499999999998</c:v>
                </c:pt>
                <c:pt idx="52">
                  <c:v>148.92499999999998</c:v>
                </c:pt>
                <c:pt idx="53">
                  <c:v>148.92499999999998</c:v>
                </c:pt>
                <c:pt idx="54">
                  <c:v>148.92499999999998</c:v>
                </c:pt>
                <c:pt idx="55">
                  <c:v>145.82</c:v>
                </c:pt>
                <c:pt idx="56">
                  <c:v>145.82</c:v>
                </c:pt>
                <c:pt idx="57">
                  <c:v>145.82</c:v>
                </c:pt>
                <c:pt idx="58">
                  <c:v>145.82</c:v>
                </c:pt>
                <c:pt idx="59">
                  <c:v>145.82</c:v>
                </c:pt>
                <c:pt idx="60">
                  <c:v>141.785</c:v>
                </c:pt>
                <c:pt idx="61">
                  <c:v>139.72499999999999</c:v>
                </c:pt>
                <c:pt idx="62">
                  <c:v>139.72499999999999</c:v>
                </c:pt>
                <c:pt idx="63">
                  <c:v>139.72499999999999</c:v>
                </c:pt>
                <c:pt idx="64">
                  <c:v>137.42499999999998</c:v>
                </c:pt>
                <c:pt idx="65">
                  <c:v>137.42499999999998</c:v>
                </c:pt>
                <c:pt idx="66">
                  <c:v>137.31</c:v>
                </c:pt>
                <c:pt idx="67">
                  <c:v>137.31</c:v>
                </c:pt>
                <c:pt idx="68">
                  <c:v>137.31</c:v>
                </c:pt>
                <c:pt idx="69">
                  <c:v>136.61999999999998</c:v>
                </c:pt>
                <c:pt idx="70">
                  <c:v>136.61999999999998</c:v>
                </c:pt>
                <c:pt idx="71">
                  <c:v>136.61999999999998</c:v>
                </c:pt>
                <c:pt idx="72">
                  <c:v>135.01</c:v>
                </c:pt>
                <c:pt idx="73">
                  <c:v>133.85999999999999</c:v>
                </c:pt>
                <c:pt idx="74">
                  <c:v>133.85999999999999</c:v>
                </c:pt>
                <c:pt idx="75">
                  <c:v>133.85999999999999</c:v>
                </c:pt>
                <c:pt idx="76">
                  <c:v>133.85999999999999</c:v>
                </c:pt>
                <c:pt idx="77">
                  <c:v>129.37499999999997</c:v>
                </c:pt>
                <c:pt idx="78">
                  <c:v>126.49999999999999</c:v>
                </c:pt>
                <c:pt idx="79">
                  <c:v>126.49999999999999</c:v>
                </c:pt>
                <c:pt idx="80">
                  <c:v>126.49999999999999</c:v>
                </c:pt>
                <c:pt idx="81">
                  <c:v>123.50999999999999</c:v>
                </c:pt>
                <c:pt idx="82">
                  <c:v>123.50999999999999</c:v>
                </c:pt>
                <c:pt idx="83">
                  <c:v>123.50999999999999</c:v>
                </c:pt>
                <c:pt idx="84">
                  <c:v>120.38499999999999</c:v>
                </c:pt>
                <c:pt idx="85">
                  <c:v>119.13999999999999</c:v>
                </c:pt>
                <c:pt idx="86">
                  <c:v>119.13999999999999</c:v>
                </c:pt>
                <c:pt idx="87">
                  <c:v>119.13999999999999</c:v>
                </c:pt>
                <c:pt idx="88">
                  <c:v>119.13999999999999</c:v>
                </c:pt>
                <c:pt idx="89">
                  <c:v>119.13999999999999</c:v>
                </c:pt>
                <c:pt idx="90">
                  <c:v>119.13999999999999</c:v>
                </c:pt>
                <c:pt idx="91">
                  <c:v>119.13999999999999</c:v>
                </c:pt>
                <c:pt idx="92">
                  <c:v>119.13999999999999</c:v>
                </c:pt>
                <c:pt idx="93">
                  <c:v>114.85</c:v>
                </c:pt>
                <c:pt idx="94">
                  <c:v>114.42499999999998</c:v>
                </c:pt>
                <c:pt idx="95">
                  <c:v>114.42499999999998</c:v>
                </c:pt>
                <c:pt idx="96">
                  <c:v>114.42499999999998</c:v>
                </c:pt>
                <c:pt idx="97">
                  <c:v>114.42499999999998</c:v>
                </c:pt>
                <c:pt idx="98">
                  <c:v>114.42499999999998</c:v>
                </c:pt>
                <c:pt idx="99">
                  <c:v>114.42499999999998</c:v>
                </c:pt>
                <c:pt idx="100">
                  <c:v>114.42499999999998</c:v>
                </c:pt>
                <c:pt idx="101">
                  <c:v>114.42499999999998</c:v>
                </c:pt>
                <c:pt idx="102">
                  <c:v>111.78</c:v>
                </c:pt>
                <c:pt idx="103">
                  <c:v>111.78</c:v>
                </c:pt>
                <c:pt idx="104">
                  <c:v>111.78</c:v>
                </c:pt>
                <c:pt idx="105">
                  <c:v>110.61000000000001</c:v>
                </c:pt>
                <c:pt idx="106">
                  <c:v>110.02500000000001</c:v>
                </c:pt>
                <c:pt idx="107">
                  <c:v>109.93999999999998</c:v>
                </c:pt>
                <c:pt idx="108">
                  <c:v>109.93999999999998</c:v>
                </c:pt>
                <c:pt idx="109">
                  <c:v>109.93999999999998</c:v>
                </c:pt>
                <c:pt idx="110">
                  <c:v>109.93999999999998</c:v>
                </c:pt>
                <c:pt idx="111">
                  <c:v>109.93999999999998</c:v>
                </c:pt>
                <c:pt idx="112">
                  <c:v>109.36499999999999</c:v>
                </c:pt>
                <c:pt idx="113">
                  <c:v>109.36499999999999</c:v>
                </c:pt>
                <c:pt idx="114">
                  <c:v>103.49999999999999</c:v>
                </c:pt>
                <c:pt idx="115">
                  <c:v>103.49999999999999</c:v>
                </c:pt>
                <c:pt idx="116">
                  <c:v>103.49999999999999</c:v>
                </c:pt>
                <c:pt idx="117">
                  <c:v>103.49999999999999</c:v>
                </c:pt>
                <c:pt idx="118">
                  <c:v>102.92499999999998</c:v>
                </c:pt>
                <c:pt idx="119">
                  <c:v>102.75999999999999</c:v>
                </c:pt>
                <c:pt idx="120">
                  <c:v>102.46499999999997</c:v>
                </c:pt>
                <c:pt idx="121">
                  <c:v>102.46499999999997</c:v>
                </c:pt>
                <c:pt idx="122">
                  <c:v>101.29499999999999</c:v>
                </c:pt>
                <c:pt idx="123">
                  <c:v>100.39499999999998</c:v>
                </c:pt>
                <c:pt idx="124">
                  <c:v>100.39499999999998</c:v>
                </c:pt>
                <c:pt idx="125">
                  <c:v>95.1</c:v>
                </c:pt>
                <c:pt idx="126">
                  <c:v>95.1</c:v>
                </c:pt>
                <c:pt idx="127">
                  <c:v>95.1</c:v>
                </c:pt>
                <c:pt idx="128">
                  <c:v>94.874999999999986</c:v>
                </c:pt>
                <c:pt idx="129">
                  <c:v>94.874999999999986</c:v>
                </c:pt>
                <c:pt idx="130">
                  <c:v>94.504999999999995</c:v>
                </c:pt>
                <c:pt idx="131">
                  <c:v>92.984999999999999</c:v>
                </c:pt>
                <c:pt idx="132">
                  <c:v>91.539999999999992</c:v>
                </c:pt>
                <c:pt idx="133">
                  <c:v>91.539999999999992</c:v>
                </c:pt>
                <c:pt idx="134">
                  <c:v>91.539999999999992</c:v>
                </c:pt>
                <c:pt idx="135">
                  <c:v>91.539999999999992</c:v>
                </c:pt>
                <c:pt idx="136">
                  <c:v>91.539999999999992</c:v>
                </c:pt>
                <c:pt idx="137">
                  <c:v>90.614999999999995</c:v>
                </c:pt>
                <c:pt idx="138">
                  <c:v>90.27000000000001</c:v>
                </c:pt>
                <c:pt idx="139">
                  <c:v>89.35499999999999</c:v>
                </c:pt>
                <c:pt idx="140">
                  <c:v>89.35499999999999</c:v>
                </c:pt>
                <c:pt idx="141">
                  <c:v>89.35499999999999</c:v>
                </c:pt>
                <c:pt idx="142">
                  <c:v>89.35499999999999</c:v>
                </c:pt>
                <c:pt idx="143">
                  <c:v>89.35499999999999</c:v>
                </c:pt>
                <c:pt idx="144">
                  <c:v>89.35499999999999</c:v>
                </c:pt>
                <c:pt idx="145">
                  <c:v>89.1</c:v>
                </c:pt>
                <c:pt idx="146">
                  <c:v>89.1</c:v>
                </c:pt>
                <c:pt idx="147">
                  <c:v>89.1</c:v>
                </c:pt>
                <c:pt idx="148">
                  <c:v>87.300000000000011</c:v>
                </c:pt>
                <c:pt idx="149">
                  <c:v>87.300000000000011</c:v>
                </c:pt>
                <c:pt idx="150">
                  <c:v>87.300000000000011</c:v>
                </c:pt>
                <c:pt idx="151">
                  <c:v>83.835000000000008</c:v>
                </c:pt>
                <c:pt idx="152">
                  <c:v>83.835000000000008</c:v>
                </c:pt>
                <c:pt idx="153">
                  <c:v>83.835000000000008</c:v>
                </c:pt>
                <c:pt idx="154">
                  <c:v>83.835000000000008</c:v>
                </c:pt>
                <c:pt idx="155">
                  <c:v>82.5</c:v>
                </c:pt>
                <c:pt idx="156">
                  <c:v>82.5</c:v>
                </c:pt>
                <c:pt idx="157">
                  <c:v>82.5</c:v>
                </c:pt>
                <c:pt idx="158">
                  <c:v>82.5</c:v>
                </c:pt>
                <c:pt idx="159">
                  <c:v>82.5</c:v>
                </c:pt>
                <c:pt idx="160">
                  <c:v>82.47</c:v>
                </c:pt>
                <c:pt idx="161">
                  <c:v>82.454999999999984</c:v>
                </c:pt>
                <c:pt idx="162">
                  <c:v>82.339999999999989</c:v>
                </c:pt>
                <c:pt idx="163">
                  <c:v>82.339999999999989</c:v>
                </c:pt>
                <c:pt idx="164">
                  <c:v>82.339999999999989</c:v>
                </c:pt>
                <c:pt idx="165">
                  <c:v>82.339999999999989</c:v>
                </c:pt>
                <c:pt idx="166">
                  <c:v>82.339999999999989</c:v>
                </c:pt>
                <c:pt idx="167">
                  <c:v>82.339999999999989</c:v>
                </c:pt>
                <c:pt idx="168">
                  <c:v>82.339999999999989</c:v>
                </c:pt>
                <c:pt idx="169">
                  <c:v>80.67</c:v>
                </c:pt>
                <c:pt idx="170">
                  <c:v>79.25</c:v>
                </c:pt>
                <c:pt idx="171">
                  <c:v>79.25</c:v>
                </c:pt>
                <c:pt idx="172">
                  <c:v>79.25</c:v>
                </c:pt>
                <c:pt idx="173">
                  <c:v>79.25</c:v>
                </c:pt>
                <c:pt idx="174">
                  <c:v>77.699999999999989</c:v>
                </c:pt>
                <c:pt idx="175">
                  <c:v>77.699999999999989</c:v>
                </c:pt>
                <c:pt idx="176">
                  <c:v>77.699999999999989</c:v>
                </c:pt>
                <c:pt idx="177">
                  <c:v>77.699999999999989</c:v>
                </c:pt>
                <c:pt idx="178">
                  <c:v>77.699999999999989</c:v>
                </c:pt>
                <c:pt idx="179">
                  <c:v>77.699999999999989</c:v>
                </c:pt>
                <c:pt idx="180">
                  <c:v>77.699999999999989</c:v>
                </c:pt>
                <c:pt idx="181">
                  <c:v>77.699999999999989</c:v>
                </c:pt>
                <c:pt idx="182">
                  <c:v>77.699999999999989</c:v>
                </c:pt>
                <c:pt idx="183">
                  <c:v>77.699999999999989</c:v>
                </c:pt>
                <c:pt idx="184">
                  <c:v>77.624999999999986</c:v>
                </c:pt>
                <c:pt idx="185">
                  <c:v>77.624999999999986</c:v>
                </c:pt>
                <c:pt idx="186">
                  <c:v>77.624999999999986</c:v>
                </c:pt>
                <c:pt idx="187">
                  <c:v>77.624999999999986</c:v>
                </c:pt>
                <c:pt idx="188">
                  <c:v>77.624999999999986</c:v>
                </c:pt>
                <c:pt idx="189">
                  <c:v>77.624999999999986</c:v>
                </c:pt>
                <c:pt idx="190">
                  <c:v>76.760000000000005</c:v>
                </c:pt>
                <c:pt idx="191">
                  <c:v>75.239999999999995</c:v>
                </c:pt>
                <c:pt idx="192">
                  <c:v>74.25</c:v>
                </c:pt>
                <c:pt idx="193">
                  <c:v>74.25</c:v>
                </c:pt>
                <c:pt idx="194">
                  <c:v>74.25</c:v>
                </c:pt>
                <c:pt idx="195">
                  <c:v>72.91</c:v>
                </c:pt>
                <c:pt idx="196">
                  <c:v>72.91</c:v>
                </c:pt>
                <c:pt idx="197">
                  <c:v>72.91</c:v>
                </c:pt>
                <c:pt idx="198">
                  <c:v>72.91</c:v>
                </c:pt>
                <c:pt idx="199">
                  <c:v>72.900000000000006</c:v>
                </c:pt>
                <c:pt idx="200">
                  <c:v>72.900000000000006</c:v>
                </c:pt>
                <c:pt idx="201">
                  <c:v>72.900000000000006</c:v>
                </c:pt>
                <c:pt idx="202">
                  <c:v>72.900000000000006</c:v>
                </c:pt>
                <c:pt idx="203">
                  <c:v>72.75</c:v>
                </c:pt>
                <c:pt idx="204">
                  <c:v>71.699999999999989</c:v>
                </c:pt>
                <c:pt idx="205">
                  <c:v>71.699999999999989</c:v>
                </c:pt>
                <c:pt idx="206">
                  <c:v>71.699999999999989</c:v>
                </c:pt>
                <c:pt idx="207">
                  <c:v>71.150000000000006</c:v>
                </c:pt>
                <c:pt idx="208">
                  <c:v>68.75</c:v>
                </c:pt>
                <c:pt idx="209">
                  <c:v>68.75</c:v>
                </c:pt>
                <c:pt idx="210">
                  <c:v>68.75</c:v>
                </c:pt>
                <c:pt idx="211">
                  <c:v>68.655000000000001</c:v>
                </c:pt>
                <c:pt idx="212">
                  <c:v>68.655000000000001</c:v>
                </c:pt>
                <c:pt idx="213">
                  <c:v>68.655000000000001</c:v>
                </c:pt>
                <c:pt idx="214">
                  <c:v>68.655000000000001</c:v>
                </c:pt>
                <c:pt idx="215">
                  <c:v>68.655000000000001</c:v>
                </c:pt>
                <c:pt idx="216">
                  <c:v>68.309999999999988</c:v>
                </c:pt>
                <c:pt idx="217">
                  <c:v>68.309999999999988</c:v>
                </c:pt>
                <c:pt idx="218">
                  <c:v>68.309999999999988</c:v>
                </c:pt>
                <c:pt idx="219">
                  <c:v>67.5</c:v>
                </c:pt>
                <c:pt idx="220">
                  <c:v>67.5</c:v>
                </c:pt>
                <c:pt idx="221">
                  <c:v>67.5</c:v>
                </c:pt>
                <c:pt idx="222">
                  <c:v>67.5</c:v>
                </c:pt>
                <c:pt idx="223">
                  <c:v>66.929999999999993</c:v>
                </c:pt>
                <c:pt idx="224">
                  <c:v>66.929999999999993</c:v>
                </c:pt>
                <c:pt idx="225">
                  <c:v>66.929999999999993</c:v>
                </c:pt>
                <c:pt idx="226">
                  <c:v>64.75</c:v>
                </c:pt>
                <c:pt idx="227">
                  <c:v>63.4</c:v>
                </c:pt>
                <c:pt idx="228">
                  <c:v>63.4</c:v>
                </c:pt>
                <c:pt idx="229">
                  <c:v>63.4</c:v>
                </c:pt>
                <c:pt idx="230">
                  <c:v>63.249999999999993</c:v>
                </c:pt>
                <c:pt idx="231">
                  <c:v>63.249999999999993</c:v>
                </c:pt>
                <c:pt idx="232">
                  <c:v>63.249999999999993</c:v>
                </c:pt>
                <c:pt idx="233">
                  <c:v>63.249999999999993</c:v>
                </c:pt>
                <c:pt idx="234">
                  <c:v>63.249999999999993</c:v>
                </c:pt>
                <c:pt idx="235">
                  <c:v>63.249999999999993</c:v>
                </c:pt>
                <c:pt idx="236">
                  <c:v>63.249999999999993</c:v>
                </c:pt>
                <c:pt idx="237">
                  <c:v>63.249999999999993</c:v>
                </c:pt>
                <c:pt idx="238">
                  <c:v>63.249999999999993</c:v>
                </c:pt>
                <c:pt idx="239">
                  <c:v>61.754999999999995</c:v>
                </c:pt>
                <c:pt idx="240">
                  <c:v>61.15</c:v>
                </c:pt>
                <c:pt idx="241">
                  <c:v>60.75</c:v>
                </c:pt>
                <c:pt idx="242">
                  <c:v>59.75</c:v>
                </c:pt>
                <c:pt idx="243">
                  <c:v>59.75</c:v>
                </c:pt>
                <c:pt idx="244">
                  <c:v>59.75</c:v>
                </c:pt>
                <c:pt idx="245">
                  <c:v>59.75</c:v>
                </c:pt>
                <c:pt idx="246">
                  <c:v>59.75</c:v>
                </c:pt>
                <c:pt idx="247">
                  <c:v>59.75</c:v>
                </c:pt>
                <c:pt idx="248">
                  <c:v>59.75</c:v>
                </c:pt>
                <c:pt idx="249">
                  <c:v>59.75</c:v>
                </c:pt>
                <c:pt idx="250">
                  <c:v>59.699999999999996</c:v>
                </c:pt>
                <c:pt idx="251">
                  <c:v>59.699999999999996</c:v>
                </c:pt>
                <c:pt idx="252">
                  <c:v>59.699999999999996</c:v>
                </c:pt>
                <c:pt idx="253">
                  <c:v>59.699999999999996</c:v>
                </c:pt>
                <c:pt idx="254">
                  <c:v>59.699999999999996</c:v>
                </c:pt>
                <c:pt idx="255">
                  <c:v>59.699999999999996</c:v>
                </c:pt>
                <c:pt idx="256">
                  <c:v>59.569999999999993</c:v>
                </c:pt>
                <c:pt idx="257">
                  <c:v>59.569999999999993</c:v>
                </c:pt>
                <c:pt idx="258">
                  <c:v>59.569999999999993</c:v>
                </c:pt>
                <c:pt idx="259">
                  <c:v>59.4</c:v>
                </c:pt>
                <c:pt idx="260">
                  <c:v>59.4</c:v>
                </c:pt>
                <c:pt idx="261">
                  <c:v>59.4</c:v>
                </c:pt>
                <c:pt idx="262">
                  <c:v>59.4</c:v>
                </c:pt>
                <c:pt idx="263">
                  <c:v>59.4</c:v>
                </c:pt>
                <c:pt idx="264">
                  <c:v>58.2</c:v>
                </c:pt>
                <c:pt idx="265">
                  <c:v>58.2</c:v>
                </c:pt>
                <c:pt idx="266">
                  <c:v>58.2</c:v>
                </c:pt>
                <c:pt idx="267">
                  <c:v>57.06</c:v>
                </c:pt>
                <c:pt idx="268">
                  <c:v>57.06</c:v>
                </c:pt>
                <c:pt idx="269">
                  <c:v>57.06</c:v>
                </c:pt>
                <c:pt idx="270">
                  <c:v>57.06</c:v>
                </c:pt>
                <c:pt idx="271">
                  <c:v>56.669999999999995</c:v>
                </c:pt>
                <c:pt idx="272">
                  <c:v>56.25</c:v>
                </c:pt>
                <c:pt idx="273">
                  <c:v>56.25</c:v>
                </c:pt>
                <c:pt idx="274">
                  <c:v>56.25</c:v>
                </c:pt>
                <c:pt idx="275">
                  <c:v>56.25</c:v>
                </c:pt>
                <c:pt idx="276">
                  <c:v>55.89</c:v>
                </c:pt>
                <c:pt idx="277">
                  <c:v>55</c:v>
                </c:pt>
                <c:pt idx="278">
                  <c:v>55</c:v>
                </c:pt>
                <c:pt idx="279">
                  <c:v>54.969999999999992</c:v>
                </c:pt>
                <c:pt idx="280">
                  <c:v>54.969999999999992</c:v>
                </c:pt>
                <c:pt idx="281">
                  <c:v>53.699999999999996</c:v>
                </c:pt>
                <c:pt idx="282">
                  <c:v>53.699999999999996</c:v>
                </c:pt>
                <c:pt idx="283">
                  <c:v>53.46</c:v>
                </c:pt>
                <c:pt idx="284">
                  <c:v>53.46</c:v>
                </c:pt>
                <c:pt idx="285">
                  <c:v>53.46</c:v>
                </c:pt>
                <c:pt idx="286">
                  <c:v>53.46</c:v>
                </c:pt>
                <c:pt idx="287">
                  <c:v>53.46</c:v>
                </c:pt>
                <c:pt idx="288">
                  <c:v>53.46</c:v>
                </c:pt>
                <c:pt idx="289">
                  <c:v>52.38</c:v>
                </c:pt>
                <c:pt idx="290">
                  <c:v>52.38</c:v>
                </c:pt>
                <c:pt idx="291">
                  <c:v>52.125</c:v>
                </c:pt>
                <c:pt idx="292">
                  <c:v>51.8</c:v>
                </c:pt>
                <c:pt idx="293">
                  <c:v>51.8</c:v>
                </c:pt>
                <c:pt idx="294">
                  <c:v>51.8</c:v>
                </c:pt>
                <c:pt idx="295">
                  <c:v>51.749999999999993</c:v>
                </c:pt>
                <c:pt idx="296">
                  <c:v>51.749999999999993</c:v>
                </c:pt>
                <c:pt idx="297">
                  <c:v>51.749999999999993</c:v>
                </c:pt>
                <c:pt idx="298">
                  <c:v>51.749999999999993</c:v>
                </c:pt>
                <c:pt idx="299">
                  <c:v>51.749999999999993</c:v>
                </c:pt>
                <c:pt idx="300">
                  <c:v>51.749999999999993</c:v>
                </c:pt>
                <c:pt idx="301">
                  <c:v>51.749999999999993</c:v>
                </c:pt>
                <c:pt idx="302">
                  <c:v>49.75</c:v>
                </c:pt>
                <c:pt idx="303">
                  <c:v>49.75</c:v>
                </c:pt>
                <c:pt idx="304">
                  <c:v>49.75</c:v>
                </c:pt>
                <c:pt idx="305">
                  <c:v>49.5</c:v>
                </c:pt>
                <c:pt idx="306">
                  <c:v>48.6</c:v>
                </c:pt>
                <c:pt idx="307">
                  <c:v>47.8</c:v>
                </c:pt>
                <c:pt idx="308">
                  <c:v>47.8</c:v>
                </c:pt>
                <c:pt idx="309">
                  <c:v>47.8</c:v>
                </c:pt>
                <c:pt idx="310">
                  <c:v>47.8</c:v>
                </c:pt>
                <c:pt idx="311">
                  <c:v>47.8</c:v>
                </c:pt>
                <c:pt idx="312">
                  <c:v>47.55</c:v>
                </c:pt>
                <c:pt idx="313">
                  <c:v>47.55</c:v>
                </c:pt>
                <c:pt idx="314">
                  <c:v>47.55</c:v>
                </c:pt>
                <c:pt idx="315">
                  <c:v>47.55</c:v>
                </c:pt>
                <c:pt idx="316">
                  <c:v>47.55</c:v>
                </c:pt>
                <c:pt idx="317">
                  <c:v>47.55</c:v>
                </c:pt>
                <c:pt idx="318">
                  <c:v>47.55</c:v>
                </c:pt>
                <c:pt idx="319">
                  <c:v>47.139999999999993</c:v>
                </c:pt>
                <c:pt idx="320">
                  <c:v>47.115000000000002</c:v>
                </c:pt>
                <c:pt idx="321">
                  <c:v>46.965000000000003</c:v>
                </c:pt>
                <c:pt idx="322">
                  <c:v>46.83</c:v>
                </c:pt>
                <c:pt idx="323">
                  <c:v>46.62</c:v>
                </c:pt>
                <c:pt idx="324">
                  <c:v>46.62</c:v>
                </c:pt>
                <c:pt idx="325">
                  <c:v>46.62</c:v>
                </c:pt>
                <c:pt idx="326">
                  <c:v>46.62</c:v>
                </c:pt>
                <c:pt idx="327">
                  <c:v>46.62</c:v>
                </c:pt>
                <c:pt idx="328">
                  <c:v>45.769999999999996</c:v>
                </c:pt>
                <c:pt idx="329">
                  <c:v>45.769999999999996</c:v>
                </c:pt>
                <c:pt idx="330">
                  <c:v>45.769999999999996</c:v>
                </c:pt>
                <c:pt idx="331">
                  <c:v>45.769999999999996</c:v>
                </c:pt>
                <c:pt idx="332">
                  <c:v>45.769999999999996</c:v>
                </c:pt>
                <c:pt idx="333">
                  <c:v>45.769999999999996</c:v>
                </c:pt>
                <c:pt idx="334">
                  <c:v>45.769999999999996</c:v>
                </c:pt>
                <c:pt idx="335">
                  <c:v>45</c:v>
                </c:pt>
                <c:pt idx="336">
                  <c:v>45</c:v>
                </c:pt>
                <c:pt idx="337">
                  <c:v>45</c:v>
                </c:pt>
                <c:pt idx="338">
                  <c:v>45</c:v>
                </c:pt>
                <c:pt idx="339">
                  <c:v>44.75</c:v>
                </c:pt>
                <c:pt idx="340">
                  <c:v>44.75</c:v>
                </c:pt>
                <c:pt idx="341">
                  <c:v>44.75</c:v>
                </c:pt>
                <c:pt idx="342">
                  <c:v>44.55</c:v>
                </c:pt>
                <c:pt idx="343">
                  <c:v>44.55</c:v>
                </c:pt>
                <c:pt idx="344">
                  <c:v>44.55</c:v>
                </c:pt>
                <c:pt idx="345">
                  <c:v>44.55</c:v>
                </c:pt>
                <c:pt idx="346">
                  <c:v>44.55</c:v>
                </c:pt>
                <c:pt idx="347">
                  <c:v>44.55</c:v>
                </c:pt>
                <c:pt idx="348">
                  <c:v>43.74</c:v>
                </c:pt>
                <c:pt idx="349">
                  <c:v>43.684999999999995</c:v>
                </c:pt>
                <c:pt idx="350">
                  <c:v>43.650000000000006</c:v>
                </c:pt>
                <c:pt idx="351">
                  <c:v>43.650000000000006</c:v>
                </c:pt>
                <c:pt idx="352">
                  <c:v>43.650000000000006</c:v>
                </c:pt>
                <c:pt idx="353">
                  <c:v>43.650000000000006</c:v>
                </c:pt>
                <c:pt idx="354">
                  <c:v>43.650000000000006</c:v>
                </c:pt>
                <c:pt idx="355">
                  <c:v>43.650000000000006</c:v>
                </c:pt>
                <c:pt idx="356">
                  <c:v>43.650000000000006</c:v>
                </c:pt>
                <c:pt idx="357">
                  <c:v>43.650000000000006</c:v>
                </c:pt>
                <c:pt idx="358">
                  <c:v>43.650000000000006</c:v>
                </c:pt>
                <c:pt idx="359">
                  <c:v>43.650000000000006</c:v>
                </c:pt>
                <c:pt idx="360">
                  <c:v>43.019999999999996</c:v>
                </c:pt>
                <c:pt idx="361">
                  <c:v>41.25</c:v>
                </c:pt>
                <c:pt idx="362">
                  <c:v>41.25</c:v>
                </c:pt>
                <c:pt idx="363">
                  <c:v>41.25</c:v>
                </c:pt>
                <c:pt idx="364">
                  <c:v>41.25</c:v>
                </c:pt>
                <c:pt idx="365">
                  <c:v>41.25</c:v>
                </c:pt>
                <c:pt idx="366">
                  <c:v>41.25</c:v>
                </c:pt>
                <c:pt idx="367">
                  <c:v>41.25</c:v>
                </c:pt>
                <c:pt idx="368">
                  <c:v>41.25</c:v>
                </c:pt>
                <c:pt idx="369">
                  <c:v>41.25</c:v>
                </c:pt>
                <c:pt idx="370">
                  <c:v>41.169999999999995</c:v>
                </c:pt>
                <c:pt idx="371">
                  <c:v>41.169999999999995</c:v>
                </c:pt>
                <c:pt idx="372">
                  <c:v>41.169999999999995</c:v>
                </c:pt>
                <c:pt idx="373">
                  <c:v>41.169999999999995</c:v>
                </c:pt>
                <c:pt idx="374">
                  <c:v>41.169999999999995</c:v>
                </c:pt>
                <c:pt idx="375">
                  <c:v>40.5</c:v>
                </c:pt>
                <c:pt idx="376">
                  <c:v>40.5</c:v>
                </c:pt>
                <c:pt idx="377">
                  <c:v>40.5</c:v>
                </c:pt>
                <c:pt idx="378">
                  <c:v>40.5</c:v>
                </c:pt>
                <c:pt idx="379">
                  <c:v>40.5</c:v>
                </c:pt>
                <c:pt idx="380">
                  <c:v>39.799999999999997</c:v>
                </c:pt>
                <c:pt idx="381">
                  <c:v>39.799999999999997</c:v>
                </c:pt>
                <c:pt idx="382">
                  <c:v>39.799999999999997</c:v>
                </c:pt>
                <c:pt idx="383">
                  <c:v>39.799999999999997</c:v>
                </c:pt>
                <c:pt idx="384">
                  <c:v>39.799999999999997</c:v>
                </c:pt>
                <c:pt idx="385">
                  <c:v>38.849999999999994</c:v>
                </c:pt>
                <c:pt idx="386">
                  <c:v>38.849999999999994</c:v>
                </c:pt>
                <c:pt idx="387">
                  <c:v>38.849999999999994</c:v>
                </c:pt>
                <c:pt idx="388">
                  <c:v>38.849999999999994</c:v>
                </c:pt>
                <c:pt idx="389">
                  <c:v>38.849999999999994</c:v>
                </c:pt>
                <c:pt idx="390">
                  <c:v>38.849999999999994</c:v>
                </c:pt>
                <c:pt idx="391">
                  <c:v>38.849999999999994</c:v>
                </c:pt>
                <c:pt idx="392">
                  <c:v>38.849999999999994</c:v>
                </c:pt>
                <c:pt idx="393">
                  <c:v>38.849999999999994</c:v>
                </c:pt>
                <c:pt idx="394">
                  <c:v>38.849999999999994</c:v>
                </c:pt>
                <c:pt idx="395">
                  <c:v>38.849999999999994</c:v>
                </c:pt>
                <c:pt idx="396">
                  <c:v>38.849999999999994</c:v>
                </c:pt>
                <c:pt idx="397">
                  <c:v>38.04</c:v>
                </c:pt>
                <c:pt idx="398">
                  <c:v>38.04</c:v>
                </c:pt>
                <c:pt idx="399">
                  <c:v>38.04</c:v>
                </c:pt>
                <c:pt idx="400">
                  <c:v>38.04</c:v>
                </c:pt>
                <c:pt idx="401">
                  <c:v>38.04</c:v>
                </c:pt>
                <c:pt idx="402">
                  <c:v>37.980000000000004</c:v>
                </c:pt>
                <c:pt idx="403">
                  <c:v>36.454999999999998</c:v>
                </c:pt>
                <c:pt idx="404">
                  <c:v>36.454999999999998</c:v>
                </c:pt>
                <c:pt idx="405">
                  <c:v>36.454999999999998</c:v>
                </c:pt>
                <c:pt idx="406">
                  <c:v>36.454999999999998</c:v>
                </c:pt>
                <c:pt idx="407">
                  <c:v>36.450000000000003</c:v>
                </c:pt>
                <c:pt idx="408">
                  <c:v>36.450000000000003</c:v>
                </c:pt>
                <c:pt idx="409">
                  <c:v>36.450000000000003</c:v>
                </c:pt>
                <c:pt idx="410">
                  <c:v>36.450000000000003</c:v>
                </c:pt>
                <c:pt idx="411">
                  <c:v>36.450000000000003</c:v>
                </c:pt>
                <c:pt idx="412">
                  <c:v>36.450000000000003</c:v>
                </c:pt>
                <c:pt idx="413">
                  <c:v>36.450000000000003</c:v>
                </c:pt>
                <c:pt idx="414">
                  <c:v>35.849999999999994</c:v>
                </c:pt>
                <c:pt idx="415">
                  <c:v>35.849999999999994</c:v>
                </c:pt>
                <c:pt idx="416">
                  <c:v>35.849999999999994</c:v>
                </c:pt>
                <c:pt idx="417">
                  <c:v>35.849999999999994</c:v>
                </c:pt>
                <c:pt idx="418">
                  <c:v>35.849999999999994</c:v>
                </c:pt>
                <c:pt idx="419">
                  <c:v>35.849999999999994</c:v>
                </c:pt>
                <c:pt idx="420">
                  <c:v>35.849999999999994</c:v>
                </c:pt>
                <c:pt idx="421">
                  <c:v>35.849999999999994</c:v>
                </c:pt>
                <c:pt idx="422">
                  <c:v>35.82</c:v>
                </c:pt>
                <c:pt idx="423">
                  <c:v>35.82</c:v>
                </c:pt>
                <c:pt idx="424">
                  <c:v>35.82</c:v>
                </c:pt>
                <c:pt idx="425">
                  <c:v>35.82</c:v>
                </c:pt>
                <c:pt idx="426">
                  <c:v>35.82</c:v>
                </c:pt>
                <c:pt idx="427">
                  <c:v>35.82</c:v>
                </c:pt>
                <c:pt idx="428">
                  <c:v>35.799999999999997</c:v>
                </c:pt>
                <c:pt idx="429">
                  <c:v>35.64</c:v>
                </c:pt>
                <c:pt idx="430">
                  <c:v>35.64</c:v>
                </c:pt>
                <c:pt idx="431">
                  <c:v>35.64</c:v>
                </c:pt>
                <c:pt idx="432">
                  <c:v>35.64</c:v>
                </c:pt>
                <c:pt idx="433">
                  <c:v>35.64</c:v>
                </c:pt>
                <c:pt idx="434">
                  <c:v>35.64</c:v>
                </c:pt>
                <c:pt idx="435">
                  <c:v>34.92</c:v>
                </c:pt>
                <c:pt idx="436">
                  <c:v>34.92</c:v>
                </c:pt>
                <c:pt idx="437">
                  <c:v>34.154999999999994</c:v>
                </c:pt>
                <c:pt idx="438">
                  <c:v>34.154999999999994</c:v>
                </c:pt>
                <c:pt idx="439">
                  <c:v>33.75</c:v>
                </c:pt>
                <c:pt idx="440">
                  <c:v>33.75</c:v>
                </c:pt>
                <c:pt idx="441">
                  <c:v>33.75</c:v>
                </c:pt>
                <c:pt idx="442">
                  <c:v>33.75</c:v>
                </c:pt>
                <c:pt idx="443">
                  <c:v>33.75</c:v>
                </c:pt>
                <c:pt idx="444">
                  <c:v>33.75</c:v>
                </c:pt>
                <c:pt idx="445">
                  <c:v>33.75</c:v>
                </c:pt>
                <c:pt idx="446">
                  <c:v>33.75</c:v>
                </c:pt>
                <c:pt idx="447">
                  <c:v>33.47</c:v>
                </c:pt>
                <c:pt idx="448">
                  <c:v>33.464999999999996</c:v>
                </c:pt>
                <c:pt idx="449">
                  <c:v>33.464999999999996</c:v>
                </c:pt>
                <c:pt idx="450">
                  <c:v>33.464999999999996</c:v>
                </c:pt>
                <c:pt idx="451">
                  <c:v>33.464999999999996</c:v>
                </c:pt>
                <c:pt idx="452">
                  <c:v>33.31</c:v>
                </c:pt>
                <c:pt idx="453">
                  <c:v>33</c:v>
                </c:pt>
                <c:pt idx="454">
                  <c:v>32.22</c:v>
                </c:pt>
                <c:pt idx="455">
                  <c:v>32.22</c:v>
                </c:pt>
                <c:pt idx="456">
                  <c:v>32.22</c:v>
                </c:pt>
                <c:pt idx="457">
                  <c:v>31.7</c:v>
                </c:pt>
                <c:pt idx="458">
                  <c:v>31.7</c:v>
                </c:pt>
                <c:pt idx="459">
                  <c:v>31.7</c:v>
                </c:pt>
                <c:pt idx="460">
                  <c:v>31.624999999999996</c:v>
                </c:pt>
                <c:pt idx="461">
                  <c:v>31.624999999999996</c:v>
                </c:pt>
                <c:pt idx="462">
                  <c:v>31.624999999999996</c:v>
                </c:pt>
                <c:pt idx="463">
                  <c:v>31.624999999999996</c:v>
                </c:pt>
                <c:pt idx="464">
                  <c:v>31.454999999999998</c:v>
                </c:pt>
                <c:pt idx="465">
                  <c:v>31.08</c:v>
                </c:pt>
                <c:pt idx="466">
                  <c:v>31.08</c:v>
                </c:pt>
                <c:pt idx="467">
                  <c:v>31.08</c:v>
                </c:pt>
                <c:pt idx="468">
                  <c:v>31.08</c:v>
                </c:pt>
                <c:pt idx="469">
                  <c:v>30.06</c:v>
                </c:pt>
                <c:pt idx="470">
                  <c:v>29.849999999999998</c:v>
                </c:pt>
                <c:pt idx="471">
                  <c:v>29.849999999999998</c:v>
                </c:pt>
                <c:pt idx="472">
                  <c:v>29.849999999999998</c:v>
                </c:pt>
                <c:pt idx="473">
                  <c:v>29.849999999999998</c:v>
                </c:pt>
                <c:pt idx="474">
                  <c:v>29.849999999999998</c:v>
                </c:pt>
                <c:pt idx="475">
                  <c:v>29.849999999999998</c:v>
                </c:pt>
                <c:pt idx="476">
                  <c:v>29.849999999999998</c:v>
                </c:pt>
                <c:pt idx="477">
                  <c:v>29.849999999999998</c:v>
                </c:pt>
                <c:pt idx="478">
                  <c:v>29.849999999999998</c:v>
                </c:pt>
                <c:pt idx="479">
                  <c:v>29.849999999999998</c:v>
                </c:pt>
                <c:pt idx="480">
                  <c:v>29.849999999999998</c:v>
                </c:pt>
                <c:pt idx="481">
                  <c:v>29.784999999999997</c:v>
                </c:pt>
                <c:pt idx="482">
                  <c:v>29.784999999999997</c:v>
                </c:pt>
                <c:pt idx="483">
                  <c:v>29.784999999999997</c:v>
                </c:pt>
                <c:pt idx="484">
                  <c:v>29.784999999999997</c:v>
                </c:pt>
                <c:pt idx="485">
                  <c:v>29.784999999999997</c:v>
                </c:pt>
                <c:pt idx="486">
                  <c:v>29.784999999999997</c:v>
                </c:pt>
                <c:pt idx="487">
                  <c:v>29.784999999999997</c:v>
                </c:pt>
                <c:pt idx="488">
                  <c:v>29.784999999999997</c:v>
                </c:pt>
                <c:pt idx="489">
                  <c:v>29.7</c:v>
                </c:pt>
                <c:pt idx="490">
                  <c:v>29.16</c:v>
                </c:pt>
                <c:pt idx="491">
                  <c:v>29.16</c:v>
                </c:pt>
                <c:pt idx="492">
                  <c:v>29.16</c:v>
                </c:pt>
                <c:pt idx="493">
                  <c:v>29.1</c:v>
                </c:pt>
                <c:pt idx="494">
                  <c:v>28.679999999999996</c:v>
                </c:pt>
                <c:pt idx="495">
                  <c:v>28.679999999999996</c:v>
                </c:pt>
                <c:pt idx="496">
                  <c:v>28.679999999999996</c:v>
                </c:pt>
                <c:pt idx="497">
                  <c:v>28.679999999999996</c:v>
                </c:pt>
                <c:pt idx="498">
                  <c:v>28.62</c:v>
                </c:pt>
                <c:pt idx="499">
                  <c:v>28.574999999999999</c:v>
                </c:pt>
                <c:pt idx="500">
                  <c:v>28.53</c:v>
                </c:pt>
                <c:pt idx="501">
                  <c:v>28.53</c:v>
                </c:pt>
                <c:pt idx="502">
                  <c:v>28.53</c:v>
                </c:pt>
                <c:pt idx="503">
                  <c:v>28.53</c:v>
                </c:pt>
                <c:pt idx="504">
                  <c:v>28.53</c:v>
                </c:pt>
                <c:pt idx="505">
                  <c:v>28.53</c:v>
                </c:pt>
                <c:pt idx="506">
                  <c:v>28.53</c:v>
                </c:pt>
                <c:pt idx="507">
                  <c:v>27.945</c:v>
                </c:pt>
                <c:pt idx="508">
                  <c:v>27.945</c:v>
                </c:pt>
                <c:pt idx="509">
                  <c:v>27.674999999999997</c:v>
                </c:pt>
                <c:pt idx="510">
                  <c:v>27.5</c:v>
                </c:pt>
                <c:pt idx="511">
                  <c:v>27.5</c:v>
                </c:pt>
                <c:pt idx="512">
                  <c:v>27.5</c:v>
                </c:pt>
                <c:pt idx="513">
                  <c:v>27.484999999999996</c:v>
                </c:pt>
                <c:pt idx="514">
                  <c:v>27.484999999999996</c:v>
                </c:pt>
                <c:pt idx="515">
                  <c:v>27.484999999999996</c:v>
                </c:pt>
                <c:pt idx="516">
                  <c:v>27.484999999999996</c:v>
                </c:pt>
                <c:pt idx="517">
                  <c:v>27.195</c:v>
                </c:pt>
                <c:pt idx="518">
                  <c:v>27</c:v>
                </c:pt>
                <c:pt idx="519">
                  <c:v>27</c:v>
                </c:pt>
                <c:pt idx="520">
                  <c:v>27</c:v>
                </c:pt>
                <c:pt idx="521">
                  <c:v>27</c:v>
                </c:pt>
                <c:pt idx="522">
                  <c:v>27</c:v>
                </c:pt>
                <c:pt idx="523">
                  <c:v>26.849999999999998</c:v>
                </c:pt>
                <c:pt idx="524">
                  <c:v>26.849999999999994</c:v>
                </c:pt>
                <c:pt idx="525">
                  <c:v>26.849999999999994</c:v>
                </c:pt>
                <c:pt idx="526">
                  <c:v>26.849999999999994</c:v>
                </c:pt>
                <c:pt idx="527">
                  <c:v>26.849999999999994</c:v>
                </c:pt>
                <c:pt idx="528">
                  <c:v>26.849999999999994</c:v>
                </c:pt>
                <c:pt idx="529">
                  <c:v>26.73</c:v>
                </c:pt>
                <c:pt idx="530">
                  <c:v>26.73</c:v>
                </c:pt>
                <c:pt idx="531">
                  <c:v>26.73</c:v>
                </c:pt>
                <c:pt idx="532">
                  <c:v>26.73</c:v>
                </c:pt>
                <c:pt idx="533">
                  <c:v>26.19</c:v>
                </c:pt>
                <c:pt idx="534">
                  <c:v>26.19</c:v>
                </c:pt>
                <c:pt idx="535">
                  <c:v>26.19</c:v>
                </c:pt>
                <c:pt idx="536">
                  <c:v>26.19</c:v>
                </c:pt>
                <c:pt idx="537">
                  <c:v>26.19</c:v>
                </c:pt>
                <c:pt idx="538">
                  <c:v>26.19</c:v>
                </c:pt>
                <c:pt idx="539">
                  <c:v>26.19</c:v>
                </c:pt>
                <c:pt idx="540">
                  <c:v>25.9</c:v>
                </c:pt>
                <c:pt idx="541">
                  <c:v>25.9</c:v>
                </c:pt>
                <c:pt idx="542">
                  <c:v>25.9</c:v>
                </c:pt>
                <c:pt idx="543">
                  <c:v>25.9</c:v>
                </c:pt>
                <c:pt idx="544">
                  <c:v>25.9</c:v>
                </c:pt>
                <c:pt idx="545">
                  <c:v>25.9</c:v>
                </c:pt>
                <c:pt idx="546">
                  <c:v>25.874999999999996</c:v>
                </c:pt>
                <c:pt idx="547">
                  <c:v>25.874999999999996</c:v>
                </c:pt>
                <c:pt idx="548">
                  <c:v>25.68</c:v>
                </c:pt>
                <c:pt idx="549">
                  <c:v>24.75</c:v>
                </c:pt>
                <c:pt idx="550">
                  <c:v>24.75</c:v>
                </c:pt>
                <c:pt idx="551">
                  <c:v>24.75</c:v>
                </c:pt>
                <c:pt idx="552">
                  <c:v>24.3</c:v>
                </c:pt>
                <c:pt idx="553">
                  <c:v>24.3</c:v>
                </c:pt>
                <c:pt idx="554">
                  <c:v>24.3</c:v>
                </c:pt>
                <c:pt idx="555">
                  <c:v>24.3</c:v>
                </c:pt>
                <c:pt idx="556">
                  <c:v>24.3</c:v>
                </c:pt>
                <c:pt idx="557">
                  <c:v>23.9</c:v>
                </c:pt>
                <c:pt idx="558">
                  <c:v>23.9</c:v>
                </c:pt>
                <c:pt idx="559">
                  <c:v>23.9</c:v>
                </c:pt>
                <c:pt idx="560">
                  <c:v>23.88</c:v>
                </c:pt>
                <c:pt idx="561">
                  <c:v>23.88</c:v>
                </c:pt>
                <c:pt idx="562">
                  <c:v>23.88</c:v>
                </c:pt>
                <c:pt idx="563">
                  <c:v>23.88</c:v>
                </c:pt>
                <c:pt idx="564">
                  <c:v>23.88</c:v>
                </c:pt>
                <c:pt idx="565">
                  <c:v>23.88</c:v>
                </c:pt>
                <c:pt idx="566">
                  <c:v>23.774999999999999</c:v>
                </c:pt>
                <c:pt idx="567">
                  <c:v>23.774999999999999</c:v>
                </c:pt>
                <c:pt idx="568">
                  <c:v>23.774999999999999</c:v>
                </c:pt>
                <c:pt idx="569">
                  <c:v>23.774999999999999</c:v>
                </c:pt>
                <c:pt idx="570">
                  <c:v>23.774999999999999</c:v>
                </c:pt>
                <c:pt idx="571">
                  <c:v>23.774999999999999</c:v>
                </c:pt>
                <c:pt idx="572">
                  <c:v>23.774999999999999</c:v>
                </c:pt>
                <c:pt idx="573">
                  <c:v>23.774999999999999</c:v>
                </c:pt>
                <c:pt idx="574">
                  <c:v>23.31</c:v>
                </c:pt>
                <c:pt idx="575">
                  <c:v>23.31</c:v>
                </c:pt>
                <c:pt idx="576">
                  <c:v>23.31</c:v>
                </c:pt>
                <c:pt idx="577">
                  <c:v>23.31</c:v>
                </c:pt>
                <c:pt idx="578">
                  <c:v>23.31</c:v>
                </c:pt>
                <c:pt idx="579">
                  <c:v>23.31</c:v>
                </c:pt>
                <c:pt idx="580">
                  <c:v>23.31</c:v>
                </c:pt>
                <c:pt idx="581">
                  <c:v>23.31</c:v>
                </c:pt>
                <c:pt idx="582">
                  <c:v>23.31</c:v>
                </c:pt>
                <c:pt idx="583">
                  <c:v>23.31</c:v>
                </c:pt>
                <c:pt idx="584">
                  <c:v>23.31</c:v>
                </c:pt>
                <c:pt idx="585">
                  <c:v>23.31</c:v>
                </c:pt>
                <c:pt idx="586">
                  <c:v>23.31</c:v>
                </c:pt>
                <c:pt idx="587">
                  <c:v>23.31</c:v>
                </c:pt>
                <c:pt idx="588">
                  <c:v>23.31</c:v>
                </c:pt>
                <c:pt idx="589">
                  <c:v>23.31</c:v>
                </c:pt>
                <c:pt idx="590">
                  <c:v>22.884999999999998</c:v>
                </c:pt>
                <c:pt idx="591">
                  <c:v>22.884999999999998</c:v>
                </c:pt>
                <c:pt idx="592">
                  <c:v>22.884999999999998</c:v>
                </c:pt>
                <c:pt idx="593">
                  <c:v>22.884999999999998</c:v>
                </c:pt>
                <c:pt idx="594">
                  <c:v>22.5</c:v>
                </c:pt>
                <c:pt idx="595">
                  <c:v>22.5</c:v>
                </c:pt>
                <c:pt idx="596">
                  <c:v>22.5</c:v>
                </c:pt>
                <c:pt idx="597">
                  <c:v>22.5</c:v>
                </c:pt>
                <c:pt idx="598">
                  <c:v>22.5</c:v>
                </c:pt>
                <c:pt idx="599">
                  <c:v>22.274999999999999</c:v>
                </c:pt>
                <c:pt idx="600">
                  <c:v>22.274999999999999</c:v>
                </c:pt>
                <c:pt idx="601">
                  <c:v>22.274999999999999</c:v>
                </c:pt>
                <c:pt idx="602">
                  <c:v>21.87</c:v>
                </c:pt>
                <c:pt idx="603">
                  <c:v>21.87</c:v>
                </c:pt>
                <c:pt idx="604">
                  <c:v>21.87</c:v>
                </c:pt>
                <c:pt idx="605">
                  <c:v>21.87</c:v>
                </c:pt>
                <c:pt idx="606">
                  <c:v>21.87</c:v>
                </c:pt>
                <c:pt idx="607">
                  <c:v>21.87</c:v>
                </c:pt>
                <c:pt idx="608">
                  <c:v>21.87</c:v>
                </c:pt>
                <c:pt idx="609">
                  <c:v>21.87</c:v>
                </c:pt>
                <c:pt idx="610">
                  <c:v>21.87</c:v>
                </c:pt>
                <c:pt idx="611">
                  <c:v>21.87</c:v>
                </c:pt>
                <c:pt idx="612">
                  <c:v>21.825000000000003</c:v>
                </c:pt>
                <c:pt idx="613">
                  <c:v>21.825000000000003</c:v>
                </c:pt>
                <c:pt idx="614">
                  <c:v>21.825000000000003</c:v>
                </c:pt>
                <c:pt idx="615">
                  <c:v>21.509999999999998</c:v>
                </c:pt>
                <c:pt idx="616">
                  <c:v>21.509999999999998</c:v>
                </c:pt>
                <c:pt idx="617">
                  <c:v>21.509999999999998</c:v>
                </c:pt>
                <c:pt idx="618">
                  <c:v>21.509999999999998</c:v>
                </c:pt>
                <c:pt idx="619">
                  <c:v>21.509999999999998</c:v>
                </c:pt>
                <c:pt idx="620">
                  <c:v>21.509999999999998</c:v>
                </c:pt>
                <c:pt idx="621">
                  <c:v>21.509999999999998</c:v>
                </c:pt>
                <c:pt idx="622">
                  <c:v>21.509999999999998</c:v>
                </c:pt>
                <c:pt idx="623">
                  <c:v>21.509999999999998</c:v>
                </c:pt>
                <c:pt idx="624">
                  <c:v>21.509999999999998</c:v>
                </c:pt>
                <c:pt idx="625">
                  <c:v>21.479999999999997</c:v>
                </c:pt>
                <c:pt idx="626">
                  <c:v>21.479999999999997</c:v>
                </c:pt>
                <c:pt idx="627">
                  <c:v>20.625</c:v>
                </c:pt>
                <c:pt idx="628">
                  <c:v>20.625</c:v>
                </c:pt>
                <c:pt idx="629">
                  <c:v>20.625</c:v>
                </c:pt>
                <c:pt idx="630">
                  <c:v>20.584999999999997</c:v>
                </c:pt>
                <c:pt idx="631">
                  <c:v>20.584999999999997</c:v>
                </c:pt>
                <c:pt idx="632">
                  <c:v>20.25</c:v>
                </c:pt>
                <c:pt idx="633">
                  <c:v>20.25</c:v>
                </c:pt>
                <c:pt idx="634">
                  <c:v>20.25</c:v>
                </c:pt>
                <c:pt idx="635">
                  <c:v>20.25</c:v>
                </c:pt>
                <c:pt idx="636">
                  <c:v>20.25</c:v>
                </c:pt>
                <c:pt idx="637">
                  <c:v>20.25</c:v>
                </c:pt>
                <c:pt idx="638">
                  <c:v>20.25</c:v>
                </c:pt>
                <c:pt idx="639">
                  <c:v>19.899999999999999</c:v>
                </c:pt>
                <c:pt idx="640">
                  <c:v>19.899999999999999</c:v>
                </c:pt>
                <c:pt idx="641">
                  <c:v>19.899999999999999</c:v>
                </c:pt>
                <c:pt idx="642">
                  <c:v>19.424999999999997</c:v>
                </c:pt>
                <c:pt idx="643">
                  <c:v>19.02</c:v>
                </c:pt>
                <c:pt idx="644">
                  <c:v>19.02</c:v>
                </c:pt>
                <c:pt idx="645">
                  <c:v>19.02</c:v>
                </c:pt>
                <c:pt idx="646">
                  <c:v>19.02</c:v>
                </c:pt>
                <c:pt idx="647">
                  <c:v>18.689999999999998</c:v>
                </c:pt>
                <c:pt idx="648">
                  <c:v>18.225000000000001</c:v>
                </c:pt>
                <c:pt idx="649">
                  <c:v>18.225000000000001</c:v>
                </c:pt>
                <c:pt idx="650">
                  <c:v>17.924999999999997</c:v>
                </c:pt>
                <c:pt idx="651">
                  <c:v>17.924999999999997</c:v>
                </c:pt>
                <c:pt idx="652">
                  <c:v>17.91</c:v>
                </c:pt>
                <c:pt idx="653">
                  <c:v>17.91</c:v>
                </c:pt>
                <c:pt idx="654">
                  <c:v>17.91</c:v>
                </c:pt>
                <c:pt idx="655">
                  <c:v>17.91</c:v>
                </c:pt>
                <c:pt idx="656">
                  <c:v>17.91</c:v>
                </c:pt>
                <c:pt idx="657">
                  <c:v>17.91</c:v>
                </c:pt>
                <c:pt idx="658">
                  <c:v>17.91</c:v>
                </c:pt>
                <c:pt idx="659">
                  <c:v>17.91</c:v>
                </c:pt>
                <c:pt idx="660">
                  <c:v>17.91</c:v>
                </c:pt>
                <c:pt idx="661">
                  <c:v>17.91</c:v>
                </c:pt>
                <c:pt idx="662">
                  <c:v>17.91</c:v>
                </c:pt>
                <c:pt idx="663">
                  <c:v>17.91</c:v>
                </c:pt>
                <c:pt idx="664">
                  <c:v>17.91</c:v>
                </c:pt>
                <c:pt idx="665">
                  <c:v>17.91</c:v>
                </c:pt>
                <c:pt idx="666">
                  <c:v>17.91</c:v>
                </c:pt>
                <c:pt idx="667">
                  <c:v>17.91</c:v>
                </c:pt>
                <c:pt idx="668">
                  <c:v>17.91</c:v>
                </c:pt>
                <c:pt idx="669">
                  <c:v>17.91</c:v>
                </c:pt>
                <c:pt idx="670">
                  <c:v>17.91</c:v>
                </c:pt>
                <c:pt idx="671">
                  <c:v>17.91</c:v>
                </c:pt>
                <c:pt idx="672">
                  <c:v>17.899999999999999</c:v>
                </c:pt>
                <c:pt idx="673">
                  <c:v>17.899999999999999</c:v>
                </c:pt>
                <c:pt idx="674">
                  <c:v>17.82</c:v>
                </c:pt>
                <c:pt idx="675">
                  <c:v>17.82</c:v>
                </c:pt>
                <c:pt idx="676">
                  <c:v>17.82</c:v>
                </c:pt>
                <c:pt idx="677">
                  <c:v>17.82</c:v>
                </c:pt>
                <c:pt idx="678">
                  <c:v>17.82</c:v>
                </c:pt>
                <c:pt idx="679">
                  <c:v>17.46</c:v>
                </c:pt>
                <c:pt idx="680">
                  <c:v>17.46</c:v>
                </c:pt>
                <c:pt idx="681">
                  <c:v>17.46</c:v>
                </c:pt>
                <c:pt idx="682">
                  <c:v>17.46</c:v>
                </c:pt>
                <c:pt idx="683">
                  <c:v>16.875</c:v>
                </c:pt>
                <c:pt idx="684">
                  <c:v>16.875</c:v>
                </c:pt>
                <c:pt idx="685">
                  <c:v>16.5</c:v>
                </c:pt>
                <c:pt idx="686">
                  <c:v>16.5</c:v>
                </c:pt>
                <c:pt idx="687">
                  <c:v>16.5</c:v>
                </c:pt>
                <c:pt idx="688">
                  <c:v>16.5</c:v>
                </c:pt>
                <c:pt idx="689">
                  <c:v>16.5</c:v>
                </c:pt>
                <c:pt idx="690">
                  <c:v>16.11</c:v>
                </c:pt>
                <c:pt idx="691">
                  <c:v>16.11</c:v>
                </c:pt>
                <c:pt idx="692">
                  <c:v>16.11</c:v>
                </c:pt>
                <c:pt idx="693">
                  <c:v>16.11</c:v>
                </c:pt>
                <c:pt idx="694">
                  <c:v>16.11</c:v>
                </c:pt>
                <c:pt idx="695">
                  <c:v>15.85</c:v>
                </c:pt>
                <c:pt idx="696">
                  <c:v>15.54</c:v>
                </c:pt>
                <c:pt idx="697">
                  <c:v>15.54</c:v>
                </c:pt>
                <c:pt idx="698">
                  <c:v>15.54</c:v>
                </c:pt>
                <c:pt idx="699">
                  <c:v>15.54</c:v>
                </c:pt>
                <c:pt idx="700">
                  <c:v>15.54</c:v>
                </c:pt>
                <c:pt idx="701">
                  <c:v>15.54</c:v>
                </c:pt>
                <c:pt idx="702">
                  <c:v>15.54</c:v>
                </c:pt>
                <c:pt idx="703">
                  <c:v>15.54</c:v>
                </c:pt>
                <c:pt idx="704">
                  <c:v>15.54</c:v>
                </c:pt>
                <c:pt idx="705">
                  <c:v>15.54</c:v>
                </c:pt>
                <c:pt idx="706">
                  <c:v>15.54</c:v>
                </c:pt>
                <c:pt idx="707">
                  <c:v>15.54</c:v>
                </c:pt>
                <c:pt idx="708">
                  <c:v>14.924999999999999</c:v>
                </c:pt>
                <c:pt idx="709">
                  <c:v>14.924999999999999</c:v>
                </c:pt>
                <c:pt idx="710">
                  <c:v>14.924999999999999</c:v>
                </c:pt>
                <c:pt idx="711">
                  <c:v>14.85</c:v>
                </c:pt>
                <c:pt idx="712">
                  <c:v>14.85</c:v>
                </c:pt>
                <c:pt idx="713">
                  <c:v>14.58</c:v>
                </c:pt>
                <c:pt idx="714">
                  <c:v>14.58</c:v>
                </c:pt>
                <c:pt idx="715">
                  <c:v>14.58</c:v>
                </c:pt>
                <c:pt idx="716">
                  <c:v>14.58</c:v>
                </c:pt>
                <c:pt idx="717">
                  <c:v>14.58</c:v>
                </c:pt>
                <c:pt idx="718">
                  <c:v>14.58</c:v>
                </c:pt>
                <c:pt idx="719">
                  <c:v>14.55</c:v>
                </c:pt>
                <c:pt idx="720">
                  <c:v>14.339999999999998</c:v>
                </c:pt>
                <c:pt idx="721">
                  <c:v>14.339999999999998</c:v>
                </c:pt>
                <c:pt idx="722">
                  <c:v>14.339999999999998</c:v>
                </c:pt>
                <c:pt idx="723">
                  <c:v>14.339999999999998</c:v>
                </c:pt>
                <c:pt idx="724">
                  <c:v>14.339999999999998</c:v>
                </c:pt>
                <c:pt idx="725">
                  <c:v>14.339999999999998</c:v>
                </c:pt>
                <c:pt idx="726">
                  <c:v>14.339999999999998</c:v>
                </c:pt>
                <c:pt idx="727">
                  <c:v>14.339999999999998</c:v>
                </c:pt>
                <c:pt idx="728">
                  <c:v>13.75</c:v>
                </c:pt>
                <c:pt idx="729">
                  <c:v>13.5</c:v>
                </c:pt>
                <c:pt idx="730">
                  <c:v>13.5</c:v>
                </c:pt>
                <c:pt idx="731">
                  <c:v>13.5</c:v>
                </c:pt>
                <c:pt idx="732">
                  <c:v>13.5</c:v>
                </c:pt>
                <c:pt idx="733">
                  <c:v>13.5</c:v>
                </c:pt>
                <c:pt idx="734">
                  <c:v>13.5</c:v>
                </c:pt>
                <c:pt idx="735">
                  <c:v>13.5</c:v>
                </c:pt>
                <c:pt idx="736">
                  <c:v>13.424999999999997</c:v>
                </c:pt>
                <c:pt idx="737">
                  <c:v>13.424999999999997</c:v>
                </c:pt>
                <c:pt idx="738">
                  <c:v>13.424999999999997</c:v>
                </c:pt>
                <c:pt idx="739">
                  <c:v>13.424999999999997</c:v>
                </c:pt>
                <c:pt idx="740">
                  <c:v>13.365</c:v>
                </c:pt>
                <c:pt idx="741">
                  <c:v>13.365</c:v>
                </c:pt>
                <c:pt idx="742">
                  <c:v>13.365</c:v>
                </c:pt>
                <c:pt idx="743">
                  <c:v>13.095000000000001</c:v>
                </c:pt>
                <c:pt idx="744">
                  <c:v>13.095000000000001</c:v>
                </c:pt>
                <c:pt idx="745">
                  <c:v>12.95</c:v>
                </c:pt>
                <c:pt idx="746">
                  <c:v>12.95</c:v>
                </c:pt>
                <c:pt idx="747">
                  <c:v>12.95</c:v>
                </c:pt>
                <c:pt idx="748">
                  <c:v>12.95</c:v>
                </c:pt>
                <c:pt idx="749">
                  <c:v>12.95</c:v>
                </c:pt>
                <c:pt idx="750">
                  <c:v>12.375</c:v>
                </c:pt>
                <c:pt idx="751">
                  <c:v>12.375</c:v>
                </c:pt>
                <c:pt idx="752">
                  <c:v>12.375</c:v>
                </c:pt>
                <c:pt idx="753">
                  <c:v>12.15</c:v>
                </c:pt>
                <c:pt idx="754">
                  <c:v>12.15</c:v>
                </c:pt>
                <c:pt idx="755">
                  <c:v>12.15</c:v>
                </c:pt>
                <c:pt idx="756">
                  <c:v>11.94</c:v>
                </c:pt>
                <c:pt idx="757">
                  <c:v>11.94</c:v>
                </c:pt>
                <c:pt idx="758">
                  <c:v>11.94</c:v>
                </c:pt>
                <c:pt idx="759">
                  <c:v>11.94</c:v>
                </c:pt>
                <c:pt idx="760">
                  <c:v>11.94</c:v>
                </c:pt>
                <c:pt idx="761">
                  <c:v>11.94</c:v>
                </c:pt>
                <c:pt idx="762">
                  <c:v>11.94</c:v>
                </c:pt>
                <c:pt idx="763">
                  <c:v>11.94</c:v>
                </c:pt>
                <c:pt idx="764">
                  <c:v>11.654999999999999</c:v>
                </c:pt>
                <c:pt idx="765">
                  <c:v>11.654999999999999</c:v>
                </c:pt>
                <c:pt idx="766">
                  <c:v>11.25</c:v>
                </c:pt>
                <c:pt idx="767">
                  <c:v>11.25</c:v>
                </c:pt>
                <c:pt idx="768">
                  <c:v>11.25</c:v>
                </c:pt>
                <c:pt idx="769">
                  <c:v>11.25</c:v>
                </c:pt>
                <c:pt idx="770">
                  <c:v>10.935</c:v>
                </c:pt>
                <c:pt idx="771">
                  <c:v>10.935</c:v>
                </c:pt>
                <c:pt idx="772">
                  <c:v>10.935</c:v>
                </c:pt>
                <c:pt idx="773">
                  <c:v>10.754999999999999</c:v>
                </c:pt>
                <c:pt idx="774">
                  <c:v>10.754999999999999</c:v>
                </c:pt>
                <c:pt idx="775">
                  <c:v>10.754999999999999</c:v>
                </c:pt>
                <c:pt idx="776">
                  <c:v>10.754999999999999</c:v>
                </c:pt>
                <c:pt idx="777">
                  <c:v>10.739999999999998</c:v>
                </c:pt>
                <c:pt idx="778">
                  <c:v>10.739999999999998</c:v>
                </c:pt>
                <c:pt idx="779">
                  <c:v>10.739999999999998</c:v>
                </c:pt>
                <c:pt idx="780">
                  <c:v>10.739999999999998</c:v>
                </c:pt>
                <c:pt idx="781">
                  <c:v>9.9499999999999993</c:v>
                </c:pt>
                <c:pt idx="782">
                  <c:v>9.9499999999999993</c:v>
                </c:pt>
                <c:pt idx="783">
                  <c:v>9.9499999999999993</c:v>
                </c:pt>
                <c:pt idx="784">
                  <c:v>9.9499999999999993</c:v>
                </c:pt>
                <c:pt idx="785">
                  <c:v>9.9499999999999993</c:v>
                </c:pt>
                <c:pt idx="786">
                  <c:v>9.51</c:v>
                </c:pt>
                <c:pt idx="787">
                  <c:v>9.51</c:v>
                </c:pt>
                <c:pt idx="788">
                  <c:v>9.51</c:v>
                </c:pt>
                <c:pt idx="789">
                  <c:v>9.51</c:v>
                </c:pt>
                <c:pt idx="790">
                  <c:v>9.51</c:v>
                </c:pt>
                <c:pt idx="791">
                  <c:v>9.51</c:v>
                </c:pt>
                <c:pt idx="792">
                  <c:v>9.51</c:v>
                </c:pt>
                <c:pt idx="793">
                  <c:v>9.51</c:v>
                </c:pt>
                <c:pt idx="794">
                  <c:v>9.51</c:v>
                </c:pt>
                <c:pt idx="795">
                  <c:v>8.9550000000000001</c:v>
                </c:pt>
                <c:pt idx="796">
                  <c:v>8.9550000000000001</c:v>
                </c:pt>
                <c:pt idx="797">
                  <c:v>8.9550000000000001</c:v>
                </c:pt>
                <c:pt idx="798">
                  <c:v>8.9550000000000001</c:v>
                </c:pt>
                <c:pt idx="799">
                  <c:v>8.9550000000000001</c:v>
                </c:pt>
                <c:pt idx="800">
                  <c:v>8.9550000000000001</c:v>
                </c:pt>
                <c:pt idx="801">
                  <c:v>8.9550000000000001</c:v>
                </c:pt>
                <c:pt idx="802">
                  <c:v>8.9499999999999993</c:v>
                </c:pt>
                <c:pt idx="803">
                  <c:v>8.9499999999999993</c:v>
                </c:pt>
                <c:pt idx="804">
                  <c:v>8.91</c:v>
                </c:pt>
                <c:pt idx="805">
                  <c:v>8.91</c:v>
                </c:pt>
                <c:pt idx="806">
                  <c:v>8.91</c:v>
                </c:pt>
                <c:pt idx="807">
                  <c:v>8.91</c:v>
                </c:pt>
                <c:pt idx="808">
                  <c:v>8.91</c:v>
                </c:pt>
                <c:pt idx="809">
                  <c:v>8.73</c:v>
                </c:pt>
                <c:pt idx="810">
                  <c:v>8.73</c:v>
                </c:pt>
                <c:pt idx="811">
                  <c:v>8.73</c:v>
                </c:pt>
                <c:pt idx="812">
                  <c:v>8.73</c:v>
                </c:pt>
                <c:pt idx="813">
                  <c:v>8.73</c:v>
                </c:pt>
                <c:pt idx="814">
                  <c:v>8.73</c:v>
                </c:pt>
                <c:pt idx="815">
                  <c:v>8.73</c:v>
                </c:pt>
                <c:pt idx="816">
                  <c:v>8.73</c:v>
                </c:pt>
                <c:pt idx="817">
                  <c:v>8.73</c:v>
                </c:pt>
                <c:pt idx="818">
                  <c:v>8.73</c:v>
                </c:pt>
                <c:pt idx="819">
                  <c:v>8.73</c:v>
                </c:pt>
                <c:pt idx="820">
                  <c:v>8.25</c:v>
                </c:pt>
                <c:pt idx="821">
                  <c:v>8.25</c:v>
                </c:pt>
                <c:pt idx="822">
                  <c:v>8.25</c:v>
                </c:pt>
                <c:pt idx="823">
                  <c:v>8.25</c:v>
                </c:pt>
                <c:pt idx="824">
                  <c:v>8.25</c:v>
                </c:pt>
                <c:pt idx="825">
                  <c:v>8.25</c:v>
                </c:pt>
                <c:pt idx="826">
                  <c:v>8.25</c:v>
                </c:pt>
                <c:pt idx="827">
                  <c:v>8.0549999999999997</c:v>
                </c:pt>
                <c:pt idx="828">
                  <c:v>8.0549999999999997</c:v>
                </c:pt>
                <c:pt idx="829">
                  <c:v>8.0549999999999997</c:v>
                </c:pt>
                <c:pt idx="830">
                  <c:v>8.0549999999999997</c:v>
                </c:pt>
                <c:pt idx="831">
                  <c:v>8.0549999999999997</c:v>
                </c:pt>
                <c:pt idx="832">
                  <c:v>8.0549999999999997</c:v>
                </c:pt>
                <c:pt idx="833">
                  <c:v>8.0549999999999997</c:v>
                </c:pt>
                <c:pt idx="834">
                  <c:v>8.0549999999999997</c:v>
                </c:pt>
                <c:pt idx="835">
                  <c:v>7.77</c:v>
                </c:pt>
                <c:pt idx="836">
                  <c:v>7.77</c:v>
                </c:pt>
                <c:pt idx="837">
                  <c:v>7.77</c:v>
                </c:pt>
                <c:pt idx="838">
                  <c:v>7.77</c:v>
                </c:pt>
                <c:pt idx="839">
                  <c:v>7.77</c:v>
                </c:pt>
                <c:pt idx="840">
                  <c:v>7.77</c:v>
                </c:pt>
                <c:pt idx="841">
                  <c:v>7.77</c:v>
                </c:pt>
                <c:pt idx="842">
                  <c:v>7.77</c:v>
                </c:pt>
                <c:pt idx="843">
                  <c:v>7.77</c:v>
                </c:pt>
                <c:pt idx="844">
                  <c:v>7.77</c:v>
                </c:pt>
                <c:pt idx="845">
                  <c:v>7.77</c:v>
                </c:pt>
                <c:pt idx="846">
                  <c:v>7.77</c:v>
                </c:pt>
                <c:pt idx="847">
                  <c:v>7.77</c:v>
                </c:pt>
                <c:pt idx="848">
                  <c:v>7.77</c:v>
                </c:pt>
                <c:pt idx="849">
                  <c:v>7.77</c:v>
                </c:pt>
                <c:pt idx="850">
                  <c:v>7.29</c:v>
                </c:pt>
                <c:pt idx="851">
                  <c:v>7.29</c:v>
                </c:pt>
                <c:pt idx="852">
                  <c:v>7.29</c:v>
                </c:pt>
                <c:pt idx="853">
                  <c:v>7.29</c:v>
                </c:pt>
                <c:pt idx="854">
                  <c:v>7.29</c:v>
                </c:pt>
                <c:pt idx="855">
                  <c:v>7.29</c:v>
                </c:pt>
                <c:pt idx="856">
                  <c:v>7.29</c:v>
                </c:pt>
                <c:pt idx="857">
                  <c:v>7.169999999999999</c:v>
                </c:pt>
                <c:pt idx="858">
                  <c:v>7.169999999999999</c:v>
                </c:pt>
                <c:pt idx="859">
                  <c:v>7.169999999999999</c:v>
                </c:pt>
                <c:pt idx="860">
                  <c:v>6.75</c:v>
                </c:pt>
                <c:pt idx="861">
                  <c:v>6.75</c:v>
                </c:pt>
                <c:pt idx="862">
                  <c:v>6.75</c:v>
                </c:pt>
                <c:pt idx="863">
                  <c:v>6.75</c:v>
                </c:pt>
                <c:pt idx="864">
                  <c:v>6.75</c:v>
                </c:pt>
                <c:pt idx="865">
                  <c:v>6.75</c:v>
                </c:pt>
                <c:pt idx="866">
                  <c:v>6.75</c:v>
                </c:pt>
                <c:pt idx="867">
                  <c:v>6.75</c:v>
                </c:pt>
                <c:pt idx="868">
                  <c:v>6.75</c:v>
                </c:pt>
                <c:pt idx="869">
                  <c:v>5.97</c:v>
                </c:pt>
                <c:pt idx="870">
                  <c:v>5.97</c:v>
                </c:pt>
                <c:pt idx="871">
                  <c:v>5.97</c:v>
                </c:pt>
                <c:pt idx="872">
                  <c:v>5.97</c:v>
                </c:pt>
                <c:pt idx="873">
                  <c:v>5.97</c:v>
                </c:pt>
                <c:pt idx="874">
                  <c:v>5.97</c:v>
                </c:pt>
                <c:pt idx="875">
                  <c:v>5.97</c:v>
                </c:pt>
                <c:pt idx="876">
                  <c:v>5.97</c:v>
                </c:pt>
                <c:pt idx="877">
                  <c:v>5.97</c:v>
                </c:pt>
                <c:pt idx="878">
                  <c:v>5.97</c:v>
                </c:pt>
                <c:pt idx="879">
                  <c:v>5.97</c:v>
                </c:pt>
                <c:pt idx="880">
                  <c:v>5.97</c:v>
                </c:pt>
                <c:pt idx="881">
                  <c:v>5.97</c:v>
                </c:pt>
                <c:pt idx="882">
                  <c:v>5.97</c:v>
                </c:pt>
                <c:pt idx="883">
                  <c:v>5.3699999999999992</c:v>
                </c:pt>
                <c:pt idx="884">
                  <c:v>5.3699999999999992</c:v>
                </c:pt>
                <c:pt idx="885">
                  <c:v>5.3699999999999992</c:v>
                </c:pt>
                <c:pt idx="886">
                  <c:v>5.3699999999999992</c:v>
                </c:pt>
                <c:pt idx="887">
                  <c:v>5.3699999999999992</c:v>
                </c:pt>
                <c:pt idx="888">
                  <c:v>5.3699999999999992</c:v>
                </c:pt>
                <c:pt idx="889">
                  <c:v>5.3699999999999992</c:v>
                </c:pt>
                <c:pt idx="890">
                  <c:v>4.7549999999999999</c:v>
                </c:pt>
                <c:pt idx="891">
                  <c:v>4.7549999999999999</c:v>
                </c:pt>
                <c:pt idx="892">
                  <c:v>4.7549999999999999</c:v>
                </c:pt>
                <c:pt idx="893">
                  <c:v>4.4550000000000001</c:v>
                </c:pt>
                <c:pt idx="894">
                  <c:v>4.3650000000000002</c:v>
                </c:pt>
                <c:pt idx="895">
                  <c:v>4.3650000000000002</c:v>
                </c:pt>
                <c:pt idx="896">
                  <c:v>4.125</c:v>
                </c:pt>
                <c:pt idx="897">
                  <c:v>3.8849999999999998</c:v>
                </c:pt>
                <c:pt idx="898">
                  <c:v>3.645</c:v>
                </c:pt>
                <c:pt idx="899">
                  <c:v>3.645</c:v>
                </c:pt>
                <c:pt idx="900">
                  <c:v>3.5849999999999995</c:v>
                </c:pt>
                <c:pt idx="901">
                  <c:v>3.5849999999999995</c:v>
                </c:pt>
                <c:pt idx="902">
                  <c:v>3.5849999999999995</c:v>
                </c:pt>
                <c:pt idx="903">
                  <c:v>3.5849999999999995</c:v>
                </c:pt>
                <c:pt idx="904">
                  <c:v>2.9849999999999999</c:v>
                </c:pt>
                <c:pt idx="905">
                  <c:v>2.9849999999999999</c:v>
                </c:pt>
                <c:pt idx="906">
                  <c:v>2.9849999999999999</c:v>
                </c:pt>
                <c:pt idx="907">
                  <c:v>2.9849999999999999</c:v>
                </c:pt>
                <c:pt idx="908">
                  <c:v>2.9849999999999999</c:v>
                </c:pt>
                <c:pt idx="909">
                  <c:v>2.9849999999999999</c:v>
                </c:pt>
                <c:pt idx="910">
                  <c:v>2.6849999999999996</c:v>
                </c:pt>
                <c:pt idx="911">
                  <c:v>2.6849999999999996</c:v>
                </c:pt>
                <c:pt idx="912">
                  <c:v>2.6849999999999996</c:v>
                </c:pt>
              </c:numCache>
            </c:numRef>
          </c:val>
          <c:smooth val="0"/>
          <c:extLst>
            <c:ext xmlns:c16="http://schemas.microsoft.com/office/drawing/2014/chart" uri="{C3380CC4-5D6E-409C-BE32-E72D297353CC}">
              <c16:uniqueId val="{00000001-FC56-D54C-99FB-6E9ED6118F6E}"/>
            </c:ext>
          </c:extLst>
        </c:ser>
        <c:dLbls>
          <c:showLegendKey val="0"/>
          <c:showVal val="0"/>
          <c:showCatName val="0"/>
          <c:showSerName val="0"/>
          <c:showPercent val="0"/>
          <c:showBubbleSize val="0"/>
        </c:dLbls>
        <c:marker val="1"/>
        <c:smooth val="0"/>
        <c:axId val="1433808303"/>
        <c:axId val="1433810015"/>
      </c:lineChart>
      <c:lineChart>
        <c:grouping val="standard"/>
        <c:varyColors val="0"/>
        <c:ser>
          <c:idx val="0"/>
          <c:order val="0"/>
          <c:tx>
            <c:strRef>
              <c:f>'pt (customers)'!$B$3</c:f>
              <c:strCache>
                <c:ptCount val="1"/>
                <c:pt idx="0">
                  <c:v>Order Count</c:v>
                </c:pt>
              </c:strCache>
            </c:strRef>
          </c:tx>
          <c:spPr>
            <a:ln w="28575" cap="rnd">
              <a:solidFill>
                <a:schemeClr val="accent1"/>
              </a:solidFill>
              <a:round/>
            </a:ln>
            <a:effectLst/>
          </c:spPr>
          <c:marker>
            <c:symbol val="none"/>
          </c:marker>
          <c:cat>
            <c:strRef>
              <c:f>'pt (customers)'!$A$4:$A$917</c:f>
              <c:strCache>
                <c:ptCount val="913"/>
                <c:pt idx="0">
                  <c:v>27930-59250-JT</c:v>
                </c:pt>
                <c:pt idx="1">
                  <c:v>86579-92122-OC</c:v>
                </c:pt>
                <c:pt idx="2">
                  <c:v>16880-78077-FB</c:v>
                </c:pt>
                <c:pt idx="3">
                  <c:v>16982-35708-BZ</c:v>
                </c:pt>
                <c:pt idx="4">
                  <c:v>19485-98072-PS</c:v>
                </c:pt>
                <c:pt idx="5">
                  <c:v>57808-90533-UE</c:v>
                </c:pt>
                <c:pt idx="6">
                  <c:v>01603-43789-TN</c:v>
                </c:pt>
                <c:pt idx="7">
                  <c:v>72282-40594-RX</c:v>
                </c:pt>
                <c:pt idx="8">
                  <c:v>27132-68907-RC</c:v>
                </c:pt>
                <c:pt idx="9">
                  <c:v>83308-82257-UN</c:v>
                </c:pt>
                <c:pt idx="10">
                  <c:v>78224-60622-KH</c:v>
                </c:pt>
                <c:pt idx="11">
                  <c:v>62923-29397-KX</c:v>
                </c:pt>
                <c:pt idx="12">
                  <c:v>53971-49906-PZ</c:v>
                </c:pt>
                <c:pt idx="13">
                  <c:v>04739-85772-QT</c:v>
                </c:pt>
                <c:pt idx="14">
                  <c:v>16123-07017-TY</c:v>
                </c:pt>
                <c:pt idx="15">
                  <c:v>21889-94615-WT</c:v>
                </c:pt>
                <c:pt idx="16">
                  <c:v>74330-29286-RO</c:v>
                </c:pt>
                <c:pt idx="17">
                  <c:v>61809-87758-LJ</c:v>
                </c:pt>
                <c:pt idx="18">
                  <c:v>05325-97750-WP</c:v>
                </c:pt>
                <c:pt idx="19">
                  <c:v>03010-30348-UA</c:v>
                </c:pt>
                <c:pt idx="20">
                  <c:v>32070-55528-UG</c:v>
                </c:pt>
                <c:pt idx="21">
                  <c:v>84641-67384-TD</c:v>
                </c:pt>
                <c:pt idx="22">
                  <c:v>77154-45038-IH</c:v>
                </c:pt>
                <c:pt idx="23">
                  <c:v>54619-08558-ZU</c:v>
                </c:pt>
                <c:pt idx="24">
                  <c:v>00246-15080-LE</c:v>
                </c:pt>
                <c:pt idx="25">
                  <c:v>04921-85445-SL</c:v>
                </c:pt>
                <c:pt idx="26">
                  <c:v>08934-65581-ZI</c:v>
                </c:pt>
                <c:pt idx="27">
                  <c:v>08743-09057-OO</c:v>
                </c:pt>
                <c:pt idx="28">
                  <c:v>49315-21985-BB</c:v>
                </c:pt>
                <c:pt idx="29">
                  <c:v>75006-89922-VW</c:v>
                </c:pt>
                <c:pt idx="30">
                  <c:v>98476-63654-CG</c:v>
                </c:pt>
                <c:pt idx="31">
                  <c:v>44530-75983-OD</c:v>
                </c:pt>
                <c:pt idx="32">
                  <c:v>64481-42546-II</c:v>
                </c:pt>
                <c:pt idx="33">
                  <c:v>00445-42781-KX</c:v>
                </c:pt>
                <c:pt idx="34">
                  <c:v>32743-78448-KT</c:v>
                </c:pt>
                <c:pt idx="35">
                  <c:v>43439-94003-DW</c:v>
                </c:pt>
                <c:pt idx="36">
                  <c:v>66458-91190-YC</c:v>
                </c:pt>
                <c:pt idx="37">
                  <c:v>16358-63919-CE</c:v>
                </c:pt>
                <c:pt idx="38">
                  <c:v>86100-33488-WP</c:v>
                </c:pt>
                <c:pt idx="39">
                  <c:v>90533-82440-EE</c:v>
                </c:pt>
                <c:pt idx="40">
                  <c:v>84033-80762-EQ</c:v>
                </c:pt>
                <c:pt idx="41">
                  <c:v>44708-78241-DF</c:v>
                </c:pt>
                <c:pt idx="42">
                  <c:v>40946-22090-FP</c:v>
                </c:pt>
                <c:pt idx="43">
                  <c:v>12299-30914-NG</c:v>
                </c:pt>
                <c:pt idx="44">
                  <c:v>03917-13632-KC</c:v>
                </c:pt>
                <c:pt idx="45">
                  <c:v>52143-35672-JF</c:v>
                </c:pt>
                <c:pt idx="46">
                  <c:v>90985-89807-RW</c:v>
                </c:pt>
                <c:pt idx="47">
                  <c:v>87858-83734-RK</c:v>
                </c:pt>
                <c:pt idx="48">
                  <c:v>44220-00348-MB</c:v>
                </c:pt>
                <c:pt idx="49">
                  <c:v>47493-68564-YM</c:v>
                </c:pt>
                <c:pt idx="50">
                  <c:v>44601-51441-BH</c:v>
                </c:pt>
                <c:pt idx="51">
                  <c:v>21403-49423-PD</c:v>
                </c:pt>
                <c:pt idx="52">
                  <c:v>03384-62101-IY</c:v>
                </c:pt>
                <c:pt idx="53">
                  <c:v>27702-50024-XC</c:v>
                </c:pt>
                <c:pt idx="54">
                  <c:v>00539-42510-RY</c:v>
                </c:pt>
                <c:pt idx="55">
                  <c:v>76447-50326-IC</c:v>
                </c:pt>
                <c:pt idx="56">
                  <c:v>89714-19856-WX</c:v>
                </c:pt>
                <c:pt idx="57">
                  <c:v>77657-61366-FY</c:v>
                </c:pt>
                <c:pt idx="58">
                  <c:v>53809-98498-SN</c:v>
                </c:pt>
                <c:pt idx="59">
                  <c:v>08946-56610-IH</c:v>
                </c:pt>
                <c:pt idx="60">
                  <c:v>24972-55878-KX</c:v>
                </c:pt>
                <c:pt idx="61">
                  <c:v>84466-22864-CE</c:v>
                </c:pt>
                <c:pt idx="62">
                  <c:v>09818-59895-EH</c:v>
                </c:pt>
                <c:pt idx="63">
                  <c:v>07878-45872-CC</c:v>
                </c:pt>
                <c:pt idx="64">
                  <c:v>69171-65646-UC</c:v>
                </c:pt>
                <c:pt idx="65">
                  <c:v>07756-71018-GU</c:v>
                </c:pt>
                <c:pt idx="66">
                  <c:v>91509-62250-GN</c:v>
                </c:pt>
                <c:pt idx="67">
                  <c:v>58559-08254-UY</c:v>
                </c:pt>
                <c:pt idx="68">
                  <c:v>39011-18412-GR</c:v>
                </c:pt>
                <c:pt idx="69">
                  <c:v>69037-66822-DW</c:v>
                </c:pt>
                <c:pt idx="70">
                  <c:v>69958-32065-SW</c:v>
                </c:pt>
                <c:pt idx="71">
                  <c:v>50384-52703-LA</c:v>
                </c:pt>
                <c:pt idx="72">
                  <c:v>65732-22589-OW</c:v>
                </c:pt>
                <c:pt idx="73">
                  <c:v>73799-04749-BM</c:v>
                </c:pt>
                <c:pt idx="74">
                  <c:v>36769-16558-SX</c:v>
                </c:pt>
                <c:pt idx="75">
                  <c:v>25754-33191-ZI</c:v>
                </c:pt>
                <c:pt idx="76">
                  <c:v>08360-19442-GB</c:v>
                </c:pt>
                <c:pt idx="77">
                  <c:v>90961-35603-RP</c:v>
                </c:pt>
                <c:pt idx="78">
                  <c:v>52151-75971-YY</c:v>
                </c:pt>
                <c:pt idx="79">
                  <c:v>06058-48844-PI</c:v>
                </c:pt>
                <c:pt idx="80">
                  <c:v>29102-40100-TZ</c:v>
                </c:pt>
                <c:pt idx="81">
                  <c:v>73564-98204-EY</c:v>
                </c:pt>
                <c:pt idx="82">
                  <c:v>54722-76431-EX</c:v>
                </c:pt>
                <c:pt idx="83">
                  <c:v>11932-85629-CU</c:v>
                </c:pt>
                <c:pt idx="84">
                  <c:v>94091-86957-HX</c:v>
                </c:pt>
                <c:pt idx="85">
                  <c:v>72028-63343-SU</c:v>
                </c:pt>
                <c:pt idx="86">
                  <c:v>69503-12127-YD</c:v>
                </c:pt>
                <c:pt idx="87">
                  <c:v>37762-09530-MP</c:v>
                </c:pt>
                <c:pt idx="88">
                  <c:v>34317-87258-HQ</c:v>
                </c:pt>
                <c:pt idx="89">
                  <c:v>39457-62611-YK</c:v>
                </c:pt>
                <c:pt idx="90">
                  <c:v>53386-94266-LJ</c:v>
                </c:pt>
                <c:pt idx="91">
                  <c:v>13561-92774-WP</c:v>
                </c:pt>
                <c:pt idx="92">
                  <c:v>15456-29250-RU</c:v>
                </c:pt>
                <c:pt idx="93">
                  <c:v>48553-69225-VX</c:v>
                </c:pt>
                <c:pt idx="94">
                  <c:v>93676-95250-XJ</c:v>
                </c:pt>
                <c:pt idx="95">
                  <c:v>75977-30364-AY</c:v>
                </c:pt>
                <c:pt idx="96">
                  <c:v>58689-55264-VK</c:v>
                </c:pt>
                <c:pt idx="97">
                  <c:v>08523-01791-TI</c:v>
                </c:pt>
                <c:pt idx="98">
                  <c:v>25473-43727-BY</c:v>
                </c:pt>
                <c:pt idx="99">
                  <c:v>13082-41034-PD</c:v>
                </c:pt>
                <c:pt idx="100">
                  <c:v>01474-63436-TP</c:v>
                </c:pt>
                <c:pt idx="101">
                  <c:v>23039-93032-FN</c:v>
                </c:pt>
                <c:pt idx="102">
                  <c:v>34419-18068-AG</c:v>
                </c:pt>
                <c:pt idx="103">
                  <c:v>67423-10113-LM</c:v>
                </c:pt>
                <c:pt idx="104">
                  <c:v>16545-76328-JY</c:v>
                </c:pt>
                <c:pt idx="105">
                  <c:v>84045-66771-SL</c:v>
                </c:pt>
                <c:pt idx="106">
                  <c:v>51427-89175-QJ</c:v>
                </c:pt>
                <c:pt idx="107">
                  <c:v>70089-27418-UJ</c:v>
                </c:pt>
                <c:pt idx="108">
                  <c:v>38978-59582-JP</c:v>
                </c:pt>
                <c:pt idx="109">
                  <c:v>11263-86515-VU</c:v>
                </c:pt>
                <c:pt idx="110">
                  <c:v>27723-45097-MH</c:v>
                </c:pt>
                <c:pt idx="111">
                  <c:v>15064-65241-HB</c:v>
                </c:pt>
                <c:pt idx="112">
                  <c:v>70567-65133-CN</c:v>
                </c:pt>
                <c:pt idx="113">
                  <c:v>76534-45229-SG</c:v>
                </c:pt>
                <c:pt idx="114">
                  <c:v>64897-79178-MH</c:v>
                </c:pt>
                <c:pt idx="115">
                  <c:v>58916-61837-QH</c:v>
                </c:pt>
                <c:pt idx="116">
                  <c:v>30381-64762-NG</c:v>
                </c:pt>
                <c:pt idx="117">
                  <c:v>29851-36402-UX</c:v>
                </c:pt>
                <c:pt idx="118">
                  <c:v>53414-73391-CR</c:v>
                </c:pt>
                <c:pt idx="119">
                  <c:v>26333-67911-OL</c:v>
                </c:pt>
                <c:pt idx="120">
                  <c:v>68239-74809-TF</c:v>
                </c:pt>
                <c:pt idx="121">
                  <c:v>40180-22940-QB</c:v>
                </c:pt>
                <c:pt idx="122">
                  <c:v>31582-23562-FM</c:v>
                </c:pt>
                <c:pt idx="123">
                  <c:v>81744-27332-RR</c:v>
                </c:pt>
                <c:pt idx="124">
                  <c:v>57976-33535-WK</c:v>
                </c:pt>
                <c:pt idx="125">
                  <c:v>46431-09298-OU</c:v>
                </c:pt>
                <c:pt idx="126">
                  <c:v>24689-69376-XX</c:v>
                </c:pt>
                <c:pt idx="127">
                  <c:v>33000-22405-LO</c:v>
                </c:pt>
                <c:pt idx="128">
                  <c:v>57145-31023-FK</c:v>
                </c:pt>
                <c:pt idx="129">
                  <c:v>02536-18494-AQ</c:v>
                </c:pt>
                <c:pt idx="130">
                  <c:v>22721-63196-UJ</c:v>
                </c:pt>
                <c:pt idx="131">
                  <c:v>60973-72562-DQ</c:v>
                </c:pt>
                <c:pt idx="132">
                  <c:v>78786-77449-RQ</c:v>
                </c:pt>
                <c:pt idx="133">
                  <c:v>89490-75361-AF</c:v>
                </c:pt>
                <c:pt idx="134">
                  <c:v>43074-00987-PB</c:v>
                </c:pt>
                <c:pt idx="135">
                  <c:v>37651-47492-NC</c:v>
                </c:pt>
                <c:pt idx="136">
                  <c:v>15770-27099-GX</c:v>
                </c:pt>
                <c:pt idx="137">
                  <c:v>62494-09113-RP</c:v>
                </c:pt>
                <c:pt idx="138">
                  <c:v>84057-45461-AH</c:v>
                </c:pt>
                <c:pt idx="139">
                  <c:v>48873-84433-PN</c:v>
                </c:pt>
                <c:pt idx="140">
                  <c:v>57360-46846-NS</c:v>
                </c:pt>
                <c:pt idx="141">
                  <c:v>05501-86351-NX</c:v>
                </c:pt>
                <c:pt idx="142">
                  <c:v>13404-39127-WQ</c:v>
                </c:pt>
                <c:pt idx="143">
                  <c:v>32058-76765-ZL</c:v>
                </c:pt>
                <c:pt idx="144">
                  <c:v>14888-85625-TM</c:v>
                </c:pt>
                <c:pt idx="145">
                  <c:v>69411-48470-ID</c:v>
                </c:pt>
                <c:pt idx="146">
                  <c:v>56450-21890-HK</c:v>
                </c:pt>
                <c:pt idx="147">
                  <c:v>37078-56703-AF</c:v>
                </c:pt>
                <c:pt idx="148">
                  <c:v>59572-41990-XY</c:v>
                </c:pt>
                <c:pt idx="149">
                  <c:v>48675-07824-HJ</c:v>
                </c:pt>
                <c:pt idx="150">
                  <c:v>34015-31593-JC</c:v>
                </c:pt>
                <c:pt idx="151">
                  <c:v>69207-93422-CQ</c:v>
                </c:pt>
                <c:pt idx="152">
                  <c:v>76209-39601-ZR</c:v>
                </c:pt>
                <c:pt idx="153">
                  <c:v>57837-15577-YK</c:v>
                </c:pt>
                <c:pt idx="154">
                  <c:v>14121-20527-OJ</c:v>
                </c:pt>
                <c:pt idx="155">
                  <c:v>98918-34330-GY</c:v>
                </c:pt>
                <c:pt idx="156">
                  <c:v>67052-76184-CB</c:v>
                </c:pt>
                <c:pt idx="157">
                  <c:v>40214-03678-GU</c:v>
                </c:pt>
                <c:pt idx="158">
                  <c:v>13181-04387-LI</c:v>
                </c:pt>
                <c:pt idx="159">
                  <c:v>01811-60350-CU</c:v>
                </c:pt>
                <c:pt idx="160">
                  <c:v>23806-46781-OU</c:v>
                </c:pt>
                <c:pt idx="161">
                  <c:v>88992-49081-AT</c:v>
                </c:pt>
                <c:pt idx="162">
                  <c:v>91513-75657-PH</c:v>
                </c:pt>
                <c:pt idx="163">
                  <c:v>34570-99384-AF</c:v>
                </c:pt>
                <c:pt idx="164">
                  <c:v>58118-22461-GC</c:v>
                </c:pt>
                <c:pt idx="165">
                  <c:v>67010-92988-CT</c:v>
                </c:pt>
                <c:pt idx="166">
                  <c:v>57611-05522-ST</c:v>
                </c:pt>
                <c:pt idx="167">
                  <c:v>14204-14186-LA</c:v>
                </c:pt>
                <c:pt idx="168">
                  <c:v>23941-30203-MO</c:v>
                </c:pt>
                <c:pt idx="169">
                  <c:v>29808-89098-XD</c:v>
                </c:pt>
                <c:pt idx="170">
                  <c:v>82990-92703-IX</c:v>
                </c:pt>
                <c:pt idx="171">
                  <c:v>77746-08153-PM</c:v>
                </c:pt>
                <c:pt idx="172">
                  <c:v>50238-24377-ZS</c:v>
                </c:pt>
                <c:pt idx="173">
                  <c:v>46963-10322-ZA</c:v>
                </c:pt>
                <c:pt idx="174">
                  <c:v>87519-68847-ZG</c:v>
                </c:pt>
                <c:pt idx="175">
                  <c:v>98636-90072-YE</c:v>
                </c:pt>
                <c:pt idx="176">
                  <c:v>77869-81373-AY</c:v>
                </c:pt>
                <c:pt idx="177">
                  <c:v>87602-55754-VN</c:v>
                </c:pt>
                <c:pt idx="178">
                  <c:v>62173-15287-CU</c:v>
                </c:pt>
                <c:pt idx="179">
                  <c:v>54904-18397-UD</c:v>
                </c:pt>
                <c:pt idx="180">
                  <c:v>33269-10023-CO</c:v>
                </c:pt>
                <c:pt idx="181">
                  <c:v>10225-91535-AI</c:v>
                </c:pt>
                <c:pt idx="182">
                  <c:v>13324-78688-MI</c:v>
                </c:pt>
                <c:pt idx="183">
                  <c:v>07972-83748-JI</c:v>
                </c:pt>
                <c:pt idx="184">
                  <c:v>76005-95461-CI</c:v>
                </c:pt>
                <c:pt idx="185">
                  <c:v>94447-35885-HK</c:v>
                </c:pt>
                <c:pt idx="186">
                  <c:v>77175-09826-SF</c:v>
                </c:pt>
                <c:pt idx="187">
                  <c:v>59971-35626-YJ</c:v>
                </c:pt>
                <c:pt idx="188">
                  <c:v>34927-68586-ZV</c:v>
                </c:pt>
                <c:pt idx="189">
                  <c:v>47386-50743-FG</c:v>
                </c:pt>
                <c:pt idx="190">
                  <c:v>47939-53158-LS</c:v>
                </c:pt>
                <c:pt idx="191">
                  <c:v>08439-55669-AI</c:v>
                </c:pt>
                <c:pt idx="192">
                  <c:v>64815-54078-HH</c:v>
                </c:pt>
                <c:pt idx="193">
                  <c:v>52374-27313-IV</c:v>
                </c:pt>
                <c:pt idx="194">
                  <c:v>17005-82030-EA</c:v>
                </c:pt>
                <c:pt idx="195">
                  <c:v>04152-34436-IE</c:v>
                </c:pt>
                <c:pt idx="196">
                  <c:v>15958-25089-OS</c:v>
                </c:pt>
                <c:pt idx="197">
                  <c:v>20236-64364-QL</c:v>
                </c:pt>
                <c:pt idx="198">
                  <c:v>10637-45522-ID</c:v>
                </c:pt>
                <c:pt idx="199">
                  <c:v>76293-30918-DQ</c:v>
                </c:pt>
                <c:pt idx="200">
                  <c:v>48418-60841-CC</c:v>
                </c:pt>
                <c:pt idx="201">
                  <c:v>29060-75856-UI</c:v>
                </c:pt>
                <c:pt idx="202">
                  <c:v>32481-61533-ZJ</c:v>
                </c:pt>
                <c:pt idx="203">
                  <c:v>22107-86640-SB</c:v>
                </c:pt>
                <c:pt idx="204">
                  <c:v>90123-01967-KS</c:v>
                </c:pt>
                <c:pt idx="205">
                  <c:v>01035-70465-UO</c:v>
                </c:pt>
                <c:pt idx="206">
                  <c:v>12729-50170-JE</c:v>
                </c:pt>
                <c:pt idx="207">
                  <c:v>40172-12000-AU</c:v>
                </c:pt>
                <c:pt idx="208">
                  <c:v>84340-73931-VV</c:v>
                </c:pt>
                <c:pt idx="209">
                  <c:v>02009-87294-SY</c:v>
                </c:pt>
                <c:pt idx="210">
                  <c:v>16046-34805-ZF</c:v>
                </c:pt>
                <c:pt idx="211">
                  <c:v>97741-98924-KT</c:v>
                </c:pt>
                <c:pt idx="212">
                  <c:v>98536-88616-FF</c:v>
                </c:pt>
                <c:pt idx="213">
                  <c:v>23779-10274-KN</c:v>
                </c:pt>
                <c:pt idx="214">
                  <c:v>12190-25421-WM</c:v>
                </c:pt>
                <c:pt idx="215">
                  <c:v>01338-83217-GV</c:v>
                </c:pt>
                <c:pt idx="216">
                  <c:v>94573-61802-PH</c:v>
                </c:pt>
                <c:pt idx="217">
                  <c:v>39919-06540-ZI</c:v>
                </c:pt>
                <c:pt idx="218">
                  <c:v>19524-21432-XP</c:v>
                </c:pt>
                <c:pt idx="219">
                  <c:v>87726-16941-QW</c:v>
                </c:pt>
                <c:pt idx="220">
                  <c:v>46242-54946-ZW</c:v>
                </c:pt>
                <c:pt idx="221">
                  <c:v>46818-20198-GB</c:v>
                </c:pt>
                <c:pt idx="222">
                  <c:v>32038-81174-JF</c:v>
                </c:pt>
                <c:pt idx="223">
                  <c:v>99899-54612-NX</c:v>
                </c:pt>
                <c:pt idx="224">
                  <c:v>68044-89277-ML</c:v>
                </c:pt>
                <c:pt idx="225">
                  <c:v>25331-13794-SB</c:v>
                </c:pt>
                <c:pt idx="226">
                  <c:v>52798-46508-HP</c:v>
                </c:pt>
                <c:pt idx="227">
                  <c:v>44865-58249-RY</c:v>
                </c:pt>
                <c:pt idx="228">
                  <c:v>64845-00270-NO</c:v>
                </c:pt>
                <c:pt idx="229">
                  <c:v>31715-98714-OO</c:v>
                </c:pt>
                <c:pt idx="230">
                  <c:v>83947-45528-ET</c:v>
                </c:pt>
                <c:pt idx="231">
                  <c:v>71034-49694-CS</c:v>
                </c:pt>
                <c:pt idx="232">
                  <c:v>80467-17137-TO</c:v>
                </c:pt>
                <c:pt idx="233">
                  <c:v>85589-17020-CX</c:v>
                </c:pt>
                <c:pt idx="234">
                  <c:v>86447-02699-UT</c:v>
                </c:pt>
                <c:pt idx="235">
                  <c:v>35099-13971-JI</c:v>
                </c:pt>
                <c:pt idx="236">
                  <c:v>51738-61457-RS</c:v>
                </c:pt>
                <c:pt idx="237">
                  <c:v>10728-17633-ST</c:v>
                </c:pt>
                <c:pt idx="238">
                  <c:v>28279-78469-YW</c:v>
                </c:pt>
                <c:pt idx="239">
                  <c:v>15380-76513-PS</c:v>
                </c:pt>
                <c:pt idx="240">
                  <c:v>17670-51384-MA</c:v>
                </c:pt>
                <c:pt idx="241">
                  <c:v>91465-84526-IJ</c:v>
                </c:pt>
                <c:pt idx="242">
                  <c:v>83737-56117-JE</c:v>
                </c:pt>
                <c:pt idx="243">
                  <c:v>76930-61689-CH</c:v>
                </c:pt>
                <c:pt idx="244">
                  <c:v>77877-11993-QH</c:v>
                </c:pt>
                <c:pt idx="245">
                  <c:v>97005-25609-CQ</c:v>
                </c:pt>
                <c:pt idx="246">
                  <c:v>74940-09646-MU</c:v>
                </c:pt>
                <c:pt idx="247">
                  <c:v>92048-47813-QB</c:v>
                </c:pt>
                <c:pt idx="248">
                  <c:v>53120-45532-KL</c:v>
                </c:pt>
                <c:pt idx="249">
                  <c:v>32622-54551-UC</c:v>
                </c:pt>
                <c:pt idx="250">
                  <c:v>72778-50968-UQ</c:v>
                </c:pt>
                <c:pt idx="251">
                  <c:v>49860-68865-AB</c:v>
                </c:pt>
                <c:pt idx="252">
                  <c:v>23187-65750-HZ</c:v>
                </c:pt>
                <c:pt idx="253">
                  <c:v>22725-79522-GP</c:v>
                </c:pt>
                <c:pt idx="254">
                  <c:v>27878-42224-QF</c:v>
                </c:pt>
                <c:pt idx="255">
                  <c:v>14103-58987-ZU</c:v>
                </c:pt>
                <c:pt idx="256">
                  <c:v>56991-05510-PR</c:v>
                </c:pt>
                <c:pt idx="257">
                  <c:v>51901-35210-UI</c:v>
                </c:pt>
                <c:pt idx="258">
                  <c:v>06488-46303-IZ</c:v>
                </c:pt>
                <c:pt idx="259">
                  <c:v>80444-58185-FX</c:v>
                </c:pt>
                <c:pt idx="260">
                  <c:v>96112-42558-EA</c:v>
                </c:pt>
                <c:pt idx="261">
                  <c:v>44932-34838-RM</c:v>
                </c:pt>
                <c:pt idx="262">
                  <c:v>48389-71976-JB</c:v>
                </c:pt>
                <c:pt idx="263">
                  <c:v>25729-68859-UA</c:v>
                </c:pt>
                <c:pt idx="264">
                  <c:v>99562-88650-YF</c:v>
                </c:pt>
                <c:pt idx="265">
                  <c:v>36572-91896-PP</c:v>
                </c:pt>
                <c:pt idx="266">
                  <c:v>02002-98725-CH</c:v>
                </c:pt>
                <c:pt idx="267">
                  <c:v>91190-84826-IQ</c:v>
                </c:pt>
                <c:pt idx="268">
                  <c:v>93046-67561-AY</c:v>
                </c:pt>
                <c:pt idx="269">
                  <c:v>66708-26678-QK</c:v>
                </c:pt>
                <c:pt idx="270">
                  <c:v>44981-99666-XB</c:v>
                </c:pt>
                <c:pt idx="271">
                  <c:v>08613-17327-XT</c:v>
                </c:pt>
                <c:pt idx="272">
                  <c:v>98573-41811-EQ</c:v>
                </c:pt>
                <c:pt idx="273">
                  <c:v>47355-97488-XS</c:v>
                </c:pt>
                <c:pt idx="274">
                  <c:v>18551-80943-YQ</c:v>
                </c:pt>
                <c:pt idx="275">
                  <c:v>17775-77072-PP</c:v>
                </c:pt>
                <c:pt idx="276">
                  <c:v>90816-65619-LM</c:v>
                </c:pt>
                <c:pt idx="277">
                  <c:v>83490-88357-LJ</c:v>
                </c:pt>
                <c:pt idx="278">
                  <c:v>53667-91553-LT</c:v>
                </c:pt>
                <c:pt idx="279">
                  <c:v>73346-85564-JB</c:v>
                </c:pt>
                <c:pt idx="280">
                  <c:v>82872-34456-LJ</c:v>
                </c:pt>
                <c:pt idx="281">
                  <c:v>28476-04082-GR</c:v>
                </c:pt>
                <c:pt idx="282">
                  <c:v>06812-11924-IK</c:v>
                </c:pt>
                <c:pt idx="283">
                  <c:v>68346-14810-UA</c:v>
                </c:pt>
                <c:pt idx="284">
                  <c:v>84260-39432-ML</c:v>
                </c:pt>
                <c:pt idx="285">
                  <c:v>56891-86662-UY</c:v>
                </c:pt>
                <c:pt idx="286">
                  <c:v>21907-75962-VB</c:v>
                </c:pt>
                <c:pt idx="287">
                  <c:v>09667-09231-YM</c:v>
                </c:pt>
                <c:pt idx="288">
                  <c:v>18275-73980-KL</c:v>
                </c:pt>
                <c:pt idx="289">
                  <c:v>96762-10814-DA</c:v>
                </c:pt>
                <c:pt idx="290">
                  <c:v>38387-64959-WW</c:v>
                </c:pt>
                <c:pt idx="291">
                  <c:v>66776-88682-RG</c:v>
                </c:pt>
                <c:pt idx="292">
                  <c:v>39181-35745-WH</c:v>
                </c:pt>
                <c:pt idx="293">
                  <c:v>35256-12529-FT</c:v>
                </c:pt>
                <c:pt idx="294">
                  <c:v>23243-92649-RY</c:v>
                </c:pt>
                <c:pt idx="295">
                  <c:v>95351-96177-QV</c:v>
                </c:pt>
                <c:pt idx="296">
                  <c:v>84269-49816-ML</c:v>
                </c:pt>
                <c:pt idx="297">
                  <c:v>73699-93557-FZ</c:v>
                </c:pt>
                <c:pt idx="298">
                  <c:v>87688-42420-TO</c:v>
                </c:pt>
                <c:pt idx="299">
                  <c:v>54004-04664-AA</c:v>
                </c:pt>
                <c:pt idx="300">
                  <c:v>52098-80103-FD</c:v>
                </c:pt>
                <c:pt idx="301">
                  <c:v>12715-05198-QU</c:v>
                </c:pt>
                <c:pt idx="302">
                  <c:v>77421-46059-RY</c:v>
                </c:pt>
                <c:pt idx="303">
                  <c:v>66976-43829-YG</c:v>
                </c:pt>
                <c:pt idx="304">
                  <c:v>34136-36674-OM</c:v>
                </c:pt>
                <c:pt idx="305">
                  <c:v>34546-70516-LR</c:v>
                </c:pt>
                <c:pt idx="306">
                  <c:v>91074-60023-IP</c:v>
                </c:pt>
                <c:pt idx="307">
                  <c:v>71749-05400-CN</c:v>
                </c:pt>
                <c:pt idx="308">
                  <c:v>67204-04870-LG</c:v>
                </c:pt>
                <c:pt idx="309">
                  <c:v>54810-81899-HL</c:v>
                </c:pt>
                <c:pt idx="310">
                  <c:v>01282-28364-RZ</c:v>
                </c:pt>
                <c:pt idx="311">
                  <c:v>18684-73088-YL</c:v>
                </c:pt>
                <c:pt idx="312">
                  <c:v>86686-37462-CK</c:v>
                </c:pt>
                <c:pt idx="313">
                  <c:v>98661-69719-VI</c:v>
                </c:pt>
                <c:pt idx="314">
                  <c:v>49480-85909-DG</c:v>
                </c:pt>
                <c:pt idx="315">
                  <c:v>53864-36201-FG</c:v>
                </c:pt>
                <c:pt idx="316">
                  <c:v>51940-02669-OR</c:v>
                </c:pt>
                <c:pt idx="317">
                  <c:v>09960-34242-LZ</c:v>
                </c:pt>
                <c:pt idx="318">
                  <c:v>23446-47798-ID</c:v>
                </c:pt>
                <c:pt idx="319">
                  <c:v>29588-35679-RG</c:v>
                </c:pt>
                <c:pt idx="320">
                  <c:v>84493-71314-WX</c:v>
                </c:pt>
                <c:pt idx="321">
                  <c:v>01841-48191-NL</c:v>
                </c:pt>
                <c:pt idx="322">
                  <c:v>54798-14109-HC</c:v>
                </c:pt>
                <c:pt idx="323">
                  <c:v>92793-68332-NR</c:v>
                </c:pt>
                <c:pt idx="324">
                  <c:v>68605-21835-UF</c:v>
                </c:pt>
                <c:pt idx="325">
                  <c:v>59771-90302-OF</c:v>
                </c:pt>
                <c:pt idx="326">
                  <c:v>60004-62976-NI</c:v>
                </c:pt>
                <c:pt idx="327">
                  <c:v>61323-91967-GG</c:v>
                </c:pt>
                <c:pt idx="328">
                  <c:v>95424-67020-AP</c:v>
                </c:pt>
                <c:pt idx="329">
                  <c:v>93417-12322-YB</c:v>
                </c:pt>
                <c:pt idx="330">
                  <c:v>89711-56688-GG</c:v>
                </c:pt>
                <c:pt idx="331">
                  <c:v>49667-96708-JL</c:v>
                </c:pt>
                <c:pt idx="332">
                  <c:v>52316-30571-GD</c:v>
                </c:pt>
                <c:pt idx="333">
                  <c:v>51497-50894-WU</c:v>
                </c:pt>
                <c:pt idx="334">
                  <c:v>12743-00952-KO</c:v>
                </c:pt>
                <c:pt idx="335">
                  <c:v>94526-79230-GZ</c:v>
                </c:pt>
                <c:pt idx="336">
                  <c:v>67953-79896-AC</c:v>
                </c:pt>
                <c:pt idx="337">
                  <c:v>62741-01322-HU</c:v>
                </c:pt>
                <c:pt idx="338">
                  <c:v>28327-84469-ND</c:v>
                </c:pt>
                <c:pt idx="339">
                  <c:v>97655-45555-LI</c:v>
                </c:pt>
                <c:pt idx="340">
                  <c:v>47725-34771-FJ</c:v>
                </c:pt>
                <c:pt idx="341">
                  <c:v>06279-72603-JE</c:v>
                </c:pt>
                <c:pt idx="342">
                  <c:v>86779-84838-EJ</c:v>
                </c:pt>
                <c:pt idx="343">
                  <c:v>91654-79216-IC</c:v>
                </c:pt>
                <c:pt idx="344">
                  <c:v>38972-89678-ZM</c:v>
                </c:pt>
                <c:pt idx="345">
                  <c:v>39789-43945-IV</c:v>
                </c:pt>
                <c:pt idx="346">
                  <c:v>21177-40725-CF</c:v>
                </c:pt>
                <c:pt idx="347">
                  <c:v>17503-27693-ZH</c:v>
                </c:pt>
                <c:pt idx="348">
                  <c:v>93832-04799-ID</c:v>
                </c:pt>
                <c:pt idx="349">
                  <c:v>76499-89100-JQ</c:v>
                </c:pt>
                <c:pt idx="350">
                  <c:v>68810-07329-EU</c:v>
                </c:pt>
                <c:pt idx="351">
                  <c:v>77043-48851-HG</c:v>
                </c:pt>
                <c:pt idx="352">
                  <c:v>94058-95794-IJ</c:v>
                </c:pt>
                <c:pt idx="353">
                  <c:v>74671-55639-TU</c:v>
                </c:pt>
                <c:pt idx="354">
                  <c:v>66044-25298-TA</c:v>
                </c:pt>
                <c:pt idx="355">
                  <c:v>40600-58915-WZ</c:v>
                </c:pt>
                <c:pt idx="356">
                  <c:v>18293-78136-MN</c:v>
                </c:pt>
                <c:pt idx="357">
                  <c:v>31613-41626-KX</c:v>
                </c:pt>
                <c:pt idx="358">
                  <c:v>32638-38620-AX</c:v>
                </c:pt>
                <c:pt idx="359">
                  <c:v>21240-83132-SP</c:v>
                </c:pt>
                <c:pt idx="360">
                  <c:v>29814-01459-RC</c:v>
                </c:pt>
                <c:pt idx="361">
                  <c:v>99735-44927-OL</c:v>
                </c:pt>
                <c:pt idx="362">
                  <c:v>62682-27930-PD</c:v>
                </c:pt>
                <c:pt idx="363">
                  <c:v>66028-99867-WJ</c:v>
                </c:pt>
                <c:pt idx="364">
                  <c:v>53631-24432-SY</c:v>
                </c:pt>
                <c:pt idx="365">
                  <c:v>53751-57560-CN</c:v>
                </c:pt>
                <c:pt idx="366">
                  <c:v>18082-74419-QH</c:v>
                </c:pt>
                <c:pt idx="367">
                  <c:v>32291-18308-YZ</c:v>
                </c:pt>
                <c:pt idx="368">
                  <c:v>08023-52962-ET</c:v>
                </c:pt>
                <c:pt idx="369">
                  <c:v>31245-81098-PJ</c:v>
                </c:pt>
                <c:pt idx="370">
                  <c:v>34666-76738-SQ</c:v>
                </c:pt>
                <c:pt idx="371">
                  <c:v>39396-12890-PE</c:v>
                </c:pt>
                <c:pt idx="372">
                  <c:v>50924-94200-SQ</c:v>
                </c:pt>
                <c:pt idx="373">
                  <c:v>23473-41001-CD</c:v>
                </c:pt>
                <c:pt idx="374">
                  <c:v>16385-11286-NX</c:v>
                </c:pt>
                <c:pt idx="375">
                  <c:v>90305-50099-SV</c:v>
                </c:pt>
                <c:pt idx="376">
                  <c:v>93809-05424-MG</c:v>
                </c:pt>
                <c:pt idx="377">
                  <c:v>97201-58870-WB</c:v>
                </c:pt>
                <c:pt idx="378">
                  <c:v>62979-53167-ML</c:v>
                </c:pt>
                <c:pt idx="379">
                  <c:v>00256-19905-YG</c:v>
                </c:pt>
                <c:pt idx="380">
                  <c:v>76239-90137-UQ</c:v>
                </c:pt>
                <c:pt idx="381">
                  <c:v>46681-78850-ZW</c:v>
                </c:pt>
                <c:pt idx="382">
                  <c:v>14158-30713-OB</c:v>
                </c:pt>
                <c:pt idx="383">
                  <c:v>06899-54551-EH</c:v>
                </c:pt>
                <c:pt idx="384">
                  <c:v>24040-20817-QB</c:v>
                </c:pt>
                <c:pt idx="385">
                  <c:v>79857-78167-KO</c:v>
                </c:pt>
                <c:pt idx="386">
                  <c:v>91460-04823-BX</c:v>
                </c:pt>
                <c:pt idx="387">
                  <c:v>77876-28498-HI</c:v>
                </c:pt>
                <c:pt idx="388">
                  <c:v>97152-03355-IW</c:v>
                </c:pt>
                <c:pt idx="389">
                  <c:v>86561-91660-RB</c:v>
                </c:pt>
                <c:pt idx="390">
                  <c:v>64875-71224-UI</c:v>
                </c:pt>
                <c:pt idx="391">
                  <c:v>40535-56770-UM</c:v>
                </c:pt>
                <c:pt idx="392">
                  <c:v>59480-02795-IU</c:v>
                </c:pt>
                <c:pt idx="393">
                  <c:v>45190-08727-NV</c:v>
                </c:pt>
                <c:pt idx="394">
                  <c:v>58638-01029-CB</c:v>
                </c:pt>
                <c:pt idx="395">
                  <c:v>33011-52383-BA</c:v>
                </c:pt>
                <c:pt idx="396">
                  <c:v>26103-41504-IB</c:v>
                </c:pt>
                <c:pt idx="397">
                  <c:v>83895-90735-XH</c:v>
                </c:pt>
                <c:pt idx="398">
                  <c:v>72164-90254-EJ</c:v>
                </c:pt>
                <c:pt idx="399">
                  <c:v>64418-01720-VW</c:v>
                </c:pt>
                <c:pt idx="400">
                  <c:v>08100-71102-HQ</c:v>
                </c:pt>
                <c:pt idx="401">
                  <c:v>31798-95707-NR</c:v>
                </c:pt>
                <c:pt idx="402">
                  <c:v>37274-08534-FM</c:v>
                </c:pt>
                <c:pt idx="403">
                  <c:v>84761-40784-SV</c:v>
                </c:pt>
                <c:pt idx="404">
                  <c:v>66408-53777-VE</c:v>
                </c:pt>
                <c:pt idx="405">
                  <c:v>19196-09748-DB</c:v>
                </c:pt>
                <c:pt idx="406">
                  <c:v>11408-81032-UR</c:v>
                </c:pt>
                <c:pt idx="407">
                  <c:v>93812-74772-MV</c:v>
                </c:pt>
                <c:pt idx="408">
                  <c:v>92204-96636-BS</c:v>
                </c:pt>
                <c:pt idx="409">
                  <c:v>89292-52335-YZ</c:v>
                </c:pt>
                <c:pt idx="410">
                  <c:v>41505-42181-EF</c:v>
                </c:pt>
                <c:pt idx="411">
                  <c:v>66806-41795-MX</c:v>
                </c:pt>
                <c:pt idx="412">
                  <c:v>63025-62939-AN</c:v>
                </c:pt>
                <c:pt idx="413">
                  <c:v>19821-05175-WZ</c:v>
                </c:pt>
                <c:pt idx="414">
                  <c:v>96042-27290-EQ</c:v>
                </c:pt>
                <c:pt idx="415">
                  <c:v>68894-91205-MP</c:v>
                </c:pt>
                <c:pt idx="416">
                  <c:v>77284-34297-YY</c:v>
                </c:pt>
                <c:pt idx="417">
                  <c:v>34786-30419-XY</c:v>
                </c:pt>
                <c:pt idx="418">
                  <c:v>64918-67725-MN</c:v>
                </c:pt>
                <c:pt idx="419">
                  <c:v>63411-51758-QC</c:v>
                </c:pt>
                <c:pt idx="420">
                  <c:v>14640-87215-BK</c:v>
                </c:pt>
                <c:pt idx="421">
                  <c:v>25544-84179-QC</c:v>
                </c:pt>
                <c:pt idx="422">
                  <c:v>90285-56295-PO</c:v>
                </c:pt>
                <c:pt idx="423">
                  <c:v>45315-50206-DK</c:v>
                </c:pt>
                <c:pt idx="424">
                  <c:v>06552-04430-AG</c:v>
                </c:pt>
                <c:pt idx="425">
                  <c:v>01433-04270-AX</c:v>
                </c:pt>
                <c:pt idx="426">
                  <c:v>13321-57602-GK</c:v>
                </c:pt>
                <c:pt idx="427">
                  <c:v>24825-51803-CQ</c:v>
                </c:pt>
                <c:pt idx="428">
                  <c:v>46296-42617-OQ</c:v>
                </c:pt>
                <c:pt idx="429">
                  <c:v>91895-55605-LS</c:v>
                </c:pt>
                <c:pt idx="430">
                  <c:v>70624-19112-AO</c:v>
                </c:pt>
                <c:pt idx="431">
                  <c:v>96116-24737-LV</c:v>
                </c:pt>
                <c:pt idx="432">
                  <c:v>89442-35633-HJ</c:v>
                </c:pt>
                <c:pt idx="433">
                  <c:v>38487-01549-MV</c:v>
                </c:pt>
                <c:pt idx="434">
                  <c:v>17488-65879-XL</c:v>
                </c:pt>
                <c:pt idx="435">
                  <c:v>54462-58311-YF</c:v>
                </c:pt>
                <c:pt idx="436">
                  <c:v>22503-52799-MI</c:v>
                </c:pt>
                <c:pt idx="437">
                  <c:v>91829-99544-DS</c:v>
                </c:pt>
                <c:pt idx="438">
                  <c:v>53086-67334-KT</c:v>
                </c:pt>
                <c:pt idx="439">
                  <c:v>88446-59251-SQ</c:v>
                </c:pt>
                <c:pt idx="440">
                  <c:v>92753-50029-SD</c:v>
                </c:pt>
                <c:pt idx="441">
                  <c:v>81431-12577-VD</c:v>
                </c:pt>
                <c:pt idx="442">
                  <c:v>40226-52317-IO</c:v>
                </c:pt>
                <c:pt idx="443">
                  <c:v>46478-42970-EM</c:v>
                </c:pt>
                <c:pt idx="444">
                  <c:v>62588-82624-II</c:v>
                </c:pt>
                <c:pt idx="445">
                  <c:v>18741-72071-PP</c:v>
                </c:pt>
                <c:pt idx="446">
                  <c:v>24344-88599-PP</c:v>
                </c:pt>
                <c:pt idx="447">
                  <c:v>80541-38332-BP</c:v>
                </c:pt>
                <c:pt idx="448">
                  <c:v>83163-65741-IH</c:v>
                </c:pt>
                <c:pt idx="449">
                  <c:v>51277-93873-RP</c:v>
                </c:pt>
                <c:pt idx="450">
                  <c:v>57504-13456-UO</c:v>
                </c:pt>
                <c:pt idx="451">
                  <c:v>09171-42203-EB</c:v>
                </c:pt>
                <c:pt idx="452">
                  <c:v>04666-71569-RI</c:v>
                </c:pt>
                <c:pt idx="453">
                  <c:v>17514-94165-RJ</c:v>
                </c:pt>
                <c:pt idx="454">
                  <c:v>70451-38048-AH</c:v>
                </c:pt>
                <c:pt idx="455">
                  <c:v>76060-30540-LB</c:v>
                </c:pt>
                <c:pt idx="456">
                  <c:v>85851-78384-DM</c:v>
                </c:pt>
                <c:pt idx="457">
                  <c:v>75961-20170-RD</c:v>
                </c:pt>
                <c:pt idx="458">
                  <c:v>54597-57004-QM</c:v>
                </c:pt>
                <c:pt idx="459">
                  <c:v>35058-04550-VC</c:v>
                </c:pt>
                <c:pt idx="460">
                  <c:v>75419-92838-TI</c:v>
                </c:pt>
                <c:pt idx="461">
                  <c:v>78050-20355-DI</c:v>
                </c:pt>
                <c:pt idx="462">
                  <c:v>60378-26473-FE</c:v>
                </c:pt>
                <c:pt idx="463">
                  <c:v>66070-30559-WI</c:v>
                </c:pt>
                <c:pt idx="464">
                  <c:v>76664-37050-DT</c:v>
                </c:pt>
                <c:pt idx="465">
                  <c:v>80310-92912-JA</c:v>
                </c:pt>
                <c:pt idx="466">
                  <c:v>80454-42225-FT</c:v>
                </c:pt>
                <c:pt idx="467">
                  <c:v>61302-06948-EH</c:v>
                </c:pt>
                <c:pt idx="468">
                  <c:v>13441-34686-SW</c:v>
                </c:pt>
                <c:pt idx="469">
                  <c:v>48464-99723-HK</c:v>
                </c:pt>
                <c:pt idx="470">
                  <c:v>69410-04668-MA</c:v>
                </c:pt>
                <c:pt idx="471">
                  <c:v>84405-83364-DG</c:v>
                </c:pt>
                <c:pt idx="472">
                  <c:v>83731-53280-YC</c:v>
                </c:pt>
                <c:pt idx="473">
                  <c:v>83844-95908-RX</c:v>
                </c:pt>
                <c:pt idx="474">
                  <c:v>58511-10548-ZU</c:v>
                </c:pt>
                <c:pt idx="475">
                  <c:v>67285-75317-XI</c:v>
                </c:pt>
                <c:pt idx="476">
                  <c:v>62863-81239-DT</c:v>
                </c:pt>
                <c:pt idx="477">
                  <c:v>39276-95489-XV</c:v>
                </c:pt>
                <c:pt idx="478">
                  <c:v>39582-35773-ZJ</c:v>
                </c:pt>
                <c:pt idx="479">
                  <c:v>57192-13428-PL</c:v>
                </c:pt>
                <c:pt idx="480">
                  <c:v>04609-95151-XH</c:v>
                </c:pt>
                <c:pt idx="481">
                  <c:v>76319-80715-II</c:v>
                </c:pt>
                <c:pt idx="482">
                  <c:v>76263-95145-GJ</c:v>
                </c:pt>
                <c:pt idx="483">
                  <c:v>79814-23626-JR</c:v>
                </c:pt>
                <c:pt idx="484">
                  <c:v>64435-53100-WM</c:v>
                </c:pt>
                <c:pt idx="485">
                  <c:v>66240-46962-IO</c:v>
                </c:pt>
                <c:pt idx="486">
                  <c:v>53893-01719-CL</c:v>
                </c:pt>
                <c:pt idx="487">
                  <c:v>08694-57330-XR</c:v>
                </c:pt>
                <c:pt idx="488">
                  <c:v>12997-41076-FQ</c:v>
                </c:pt>
                <c:pt idx="489">
                  <c:v>19755-55847-VW</c:v>
                </c:pt>
                <c:pt idx="490">
                  <c:v>85425-33494-HQ</c:v>
                </c:pt>
                <c:pt idx="491">
                  <c:v>51971-70393-QM</c:v>
                </c:pt>
                <c:pt idx="492">
                  <c:v>14307-87663-KB</c:v>
                </c:pt>
                <c:pt idx="493">
                  <c:v>77192-72145-RG</c:v>
                </c:pt>
                <c:pt idx="494">
                  <c:v>49401-45041-ZU</c:v>
                </c:pt>
                <c:pt idx="495">
                  <c:v>46560-73885-PJ</c:v>
                </c:pt>
                <c:pt idx="496">
                  <c:v>10725-45724-CO</c:v>
                </c:pt>
                <c:pt idx="497">
                  <c:v>29581-13303-VB</c:v>
                </c:pt>
                <c:pt idx="498">
                  <c:v>46859-14212-FI</c:v>
                </c:pt>
                <c:pt idx="499">
                  <c:v>10142-55267-YO</c:v>
                </c:pt>
                <c:pt idx="500">
                  <c:v>90882-88130-KQ</c:v>
                </c:pt>
                <c:pt idx="501">
                  <c:v>40780-22081-LX</c:v>
                </c:pt>
                <c:pt idx="502">
                  <c:v>45666-86771-EH</c:v>
                </c:pt>
                <c:pt idx="503">
                  <c:v>18366-65239-WF</c:v>
                </c:pt>
                <c:pt idx="504">
                  <c:v>12839-56537-TQ</c:v>
                </c:pt>
                <c:pt idx="505">
                  <c:v>13694-25001-LX</c:v>
                </c:pt>
                <c:pt idx="506">
                  <c:v>14264-41252-SL</c:v>
                </c:pt>
                <c:pt idx="507">
                  <c:v>95152-82155-VQ</c:v>
                </c:pt>
                <c:pt idx="508">
                  <c:v>59081-87231-VP</c:v>
                </c:pt>
                <c:pt idx="509">
                  <c:v>26822-19510-SD</c:v>
                </c:pt>
                <c:pt idx="510">
                  <c:v>99421-80253-UI</c:v>
                </c:pt>
                <c:pt idx="511">
                  <c:v>49894-06550-OQ</c:v>
                </c:pt>
                <c:pt idx="512">
                  <c:v>26314-66792-VP</c:v>
                </c:pt>
                <c:pt idx="513">
                  <c:v>72320-29738-EB</c:v>
                </c:pt>
                <c:pt idx="514">
                  <c:v>34665-62561-AU</c:v>
                </c:pt>
                <c:pt idx="515">
                  <c:v>43014-53743-XK</c:v>
                </c:pt>
                <c:pt idx="516">
                  <c:v>21617-79890-DD</c:v>
                </c:pt>
                <c:pt idx="517">
                  <c:v>68555-89840-GZ</c:v>
                </c:pt>
                <c:pt idx="518">
                  <c:v>70140-82812-KD</c:v>
                </c:pt>
                <c:pt idx="519">
                  <c:v>82718-93677-XO</c:v>
                </c:pt>
                <c:pt idx="520">
                  <c:v>49231-44455-IC</c:v>
                </c:pt>
                <c:pt idx="521">
                  <c:v>19849-12926-QF</c:v>
                </c:pt>
                <c:pt idx="522">
                  <c:v>06953-94794-FB</c:v>
                </c:pt>
                <c:pt idx="523">
                  <c:v>75716-12782-SS</c:v>
                </c:pt>
                <c:pt idx="524">
                  <c:v>79436-73011-MM</c:v>
                </c:pt>
                <c:pt idx="525">
                  <c:v>92926-08470-YS</c:v>
                </c:pt>
                <c:pt idx="526">
                  <c:v>53729-30320-XZ</c:v>
                </c:pt>
                <c:pt idx="527">
                  <c:v>59741-90220-OW</c:v>
                </c:pt>
                <c:pt idx="528">
                  <c:v>32031-49093-KE</c:v>
                </c:pt>
                <c:pt idx="529">
                  <c:v>60221-67036-TD</c:v>
                </c:pt>
                <c:pt idx="530">
                  <c:v>20260-32948-EB</c:v>
                </c:pt>
                <c:pt idx="531">
                  <c:v>03990-21586-MQ</c:v>
                </c:pt>
                <c:pt idx="532">
                  <c:v>16106-36039-QS</c:v>
                </c:pt>
                <c:pt idx="533">
                  <c:v>74126-88836-KA</c:v>
                </c:pt>
                <c:pt idx="534">
                  <c:v>69761-61146-KD</c:v>
                </c:pt>
                <c:pt idx="535">
                  <c:v>49412-86877-VY</c:v>
                </c:pt>
                <c:pt idx="536">
                  <c:v>37430-29579-HD</c:v>
                </c:pt>
                <c:pt idx="537">
                  <c:v>55515-37571-RS</c:v>
                </c:pt>
                <c:pt idx="538">
                  <c:v>04521-04300-OK</c:v>
                </c:pt>
                <c:pt idx="539">
                  <c:v>27493-46921-TZ</c:v>
                </c:pt>
                <c:pt idx="540">
                  <c:v>86504-96610-BH</c:v>
                </c:pt>
                <c:pt idx="541">
                  <c:v>20118-28138-QD</c:v>
                </c:pt>
                <c:pt idx="542">
                  <c:v>25598-77476-CB</c:v>
                </c:pt>
                <c:pt idx="543">
                  <c:v>11349-55147-SN</c:v>
                </c:pt>
                <c:pt idx="544">
                  <c:v>24669-76297-SF</c:v>
                </c:pt>
                <c:pt idx="545">
                  <c:v>09540-70637-EV</c:v>
                </c:pt>
                <c:pt idx="546">
                  <c:v>15764-22559-ZT</c:v>
                </c:pt>
                <c:pt idx="547">
                  <c:v>30585-48726-BK</c:v>
                </c:pt>
                <c:pt idx="548">
                  <c:v>72463-75685-MV</c:v>
                </c:pt>
                <c:pt idx="549">
                  <c:v>58443-95866-YO</c:v>
                </c:pt>
                <c:pt idx="550">
                  <c:v>01932-87052-KO</c:v>
                </c:pt>
                <c:pt idx="551">
                  <c:v>08120-16183-AW</c:v>
                </c:pt>
                <c:pt idx="552">
                  <c:v>76730-63769-ND</c:v>
                </c:pt>
                <c:pt idx="553">
                  <c:v>53683-35977-KI</c:v>
                </c:pt>
                <c:pt idx="554">
                  <c:v>61600-55136-UM</c:v>
                </c:pt>
                <c:pt idx="555">
                  <c:v>55871-61935-MF</c:v>
                </c:pt>
                <c:pt idx="556">
                  <c:v>60357-65386-RD</c:v>
                </c:pt>
                <c:pt idx="557">
                  <c:v>58816-74064-TF</c:v>
                </c:pt>
                <c:pt idx="558">
                  <c:v>06136-65250-PG</c:v>
                </c:pt>
                <c:pt idx="559">
                  <c:v>19413-02045-CG</c:v>
                </c:pt>
                <c:pt idx="560">
                  <c:v>99358-65399-TC</c:v>
                </c:pt>
                <c:pt idx="561">
                  <c:v>95342-88311-SF</c:v>
                </c:pt>
                <c:pt idx="562">
                  <c:v>81414-81273-DK</c:v>
                </c:pt>
                <c:pt idx="563">
                  <c:v>61513-27752-FA</c:v>
                </c:pt>
                <c:pt idx="564">
                  <c:v>44799-09711-XW</c:v>
                </c:pt>
                <c:pt idx="565">
                  <c:v>25504-41681-WA</c:v>
                </c:pt>
                <c:pt idx="566">
                  <c:v>79058-02767-CP</c:v>
                </c:pt>
                <c:pt idx="567">
                  <c:v>93405-51204-UW</c:v>
                </c:pt>
                <c:pt idx="568">
                  <c:v>60748-46813-DZ</c:v>
                </c:pt>
                <c:pt idx="569">
                  <c:v>65552-60476-KY</c:v>
                </c:pt>
                <c:pt idx="570">
                  <c:v>39123-12846-YJ</c:v>
                </c:pt>
                <c:pt idx="571">
                  <c:v>42466-87067-DT</c:v>
                </c:pt>
                <c:pt idx="572">
                  <c:v>40959-32642-DN</c:v>
                </c:pt>
                <c:pt idx="573">
                  <c:v>61253-98356-VD</c:v>
                </c:pt>
                <c:pt idx="574">
                  <c:v>80896-38819-DW</c:v>
                </c:pt>
                <c:pt idx="575">
                  <c:v>82300-88786-UE</c:v>
                </c:pt>
                <c:pt idx="576">
                  <c:v>78226-97287-JI</c:v>
                </c:pt>
                <c:pt idx="577">
                  <c:v>73431-39823-UP</c:v>
                </c:pt>
                <c:pt idx="578">
                  <c:v>92976-19453-DT</c:v>
                </c:pt>
                <c:pt idx="579">
                  <c:v>96503-31833-CW</c:v>
                </c:pt>
                <c:pt idx="580">
                  <c:v>92227-49331-QR</c:v>
                </c:pt>
                <c:pt idx="581">
                  <c:v>50705-17295-NK</c:v>
                </c:pt>
                <c:pt idx="582">
                  <c:v>48090-06534-HI</c:v>
                </c:pt>
                <c:pt idx="583">
                  <c:v>66527-94478-PB</c:v>
                </c:pt>
                <c:pt idx="584">
                  <c:v>47011-57815-HJ</c:v>
                </c:pt>
                <c:pt idx="585">
                  <c:v>55989-39849-WO</c:v>
                </c:pt>
                <c:pt idx="586">
                  <c:v>56248-75861-JX</c:v>
                </c:pt>
                <c:pt idx="587">
                  <c:v>00886-35803-FG</c:v>
                </c:pt>
                <c:pt idx="588">
                  <c:v>27226-53717-SY</c:v>
                </c:pt>
                <c:pt idx="589">
                  <c:v>07095-81281-NJ</c:v>
                </c:pt>
                <c:pt idx="590">
                  <c:v>72524-06410-KD</c:v>
                </c:pt>
                <c:pt idx="591">
                  <c:v>73759-17258-KA</c:v>
                </c:pt>
                <c:pt idx="592">
                  <c:v>96434-50068-DZ</c:v>
                </c:pt>
                <c:pt idx="593">
                  <c:v>69529-07533-CV</c:v>
                </c:pt>
                <c:pt idx="594">
                  <c:v>94525-76037-JP</c:v>
                </c:pt>
                <c:pt idx="595">
                  <c:v>90123-70970-NY</c:v>
                </c:pt>
                <c:pt idx="596">
                  <c:v>53486-73919-BQ</c:v>
                </c:pt>
                <c:pt idx="597">
                  <c:v>04713-57765-KR</c:v>
                </c:pt>
                <c:pt idx="598">
                  <c:v>32900-82606-BO</c:v>
                </c:pt>
                <c:pt idx="599">
                  <c:v>99978-56910-BN</c:v>
                </c:pt>
                <c:pt idx="600">
                  <c:v>69374-08133-RI</c:v>
                </c:pt>
                <c:pt idx="601">
                  <c:v>50449-80974-BZ</c:v>
                </c:pt>
                <c:pt idx="602">
                  <c:v>97855-54761-IS</c:v>
                </c:pt>
                <c:pt idx="603">
                  <c:v>65223-29612-CB</c:v>
                </c:pt>
                <c:pt idx="604">
                  <c:v>55409-07759-YG</c:v>
                </c:pt>
                <c:pt idx="605">
                  <c:v>43605-12616-YH</c:v>
                </c:pt>
                <c:pt idx="606">
                  <c:v>61954-61462-RJ</c:v>
                </c:pt>
                <c:pt idx="607">
                  <c:v>51432-27169-KN</c:v>
                </c:pt>
                <c:pt idx="608">
                  <c:v>18570-80998-ZS</c:v>
                </c:pt>
                <c:pt idx="609">
                  <c:v>07972-83134-NM</c:v>
                </c:pt>
                <c:pt idx="610">
                  <c:v>28121-11641-UA</c:v>
                </c:pt>
                <c:pt idx="611">
                  <c:v>24891-77957-LU</c:v>
                </c:pt>
                <c:pt idx="612">
                  <c:v>87979-56781-YV</c:v>
                </c:pt>
                <c:pt idx="613">
                  <c:v>22349-47389-GY</c:v>
                </c:pt>
                <c:pt idx="614">
                  <c:v>15395-90855-VB</c:v>
                </c:pt>
                <c:pt idx="615">
                  <c:v>70879-00984-FJ</c:v>
                </c:pt>
                <c:pt idx="616">
                  <c:v>86071-79238-CX</c:v>
                </c:pt>
                <c:pt idx="617">
                  <c:v>68946-40750-LK</c:v>
                </c:pt>
                <c:pt idx="618">
                  <c:v>79216-73157-TE</c:v>
                </c:pt>
                <c:pt idx="619">
                  <c:v>80179-44620-WN</c:v>
                </c:pt>
                <c:pt idx="620">
                  <c:v>44699-43836-UH</c:v>
                </c:pt>
                <c:pt idx="621">
                  <c:v>59205-20324-NB</c:v>
                </c:pt>
                <c:pt idx="622">
                  <c:v>04317-46176-TB</c:v>
                </c:pt>
                <c:pt idx="623">
                  <c:v>19383-33606-PW</c:v>
                </c:pt>
                <c:pt idx="624">
                  <c:v>30844-91890-ZA</c:v>
                </c:pt>
                <c:pt idx="625">
                  <c:v>96836-09258-RI</c:v>
                </c:pt>
                <c:pt idx="626">
                  <c:v>66794-66795-VW</c:v>
                </c:pt>
                <c:pt idx="627">
                  <c:v>89208-74646-UK</c:v>
                </c:pt>
                <c:pt idx="628">
                  <c:v>41899-00283-VK</c:v>
                </c:pt>
                <c:pt idx="629">
                  <c:v>28300-14355-GF</c:v>
                </c:pt>
                <c:pt idx="630">
                  <c:v>80247-70000-HT</c:v>
                </c:pt>
                <c:pt idx="631">
                  <c:v>10074-20104-NN</c:v>
                </c:pt>
                <c:pt idx="632">
                  <c:v>99643-51048-IQ</c:v>
                </c:pt>
                <c:pt idx="633">
                  <c:v>90940-63327-DJ</c:v>
                </c:pt>
                <c:pt idx="634">
                  <c:v>96612-41722-VJ</c:v>
                </c:pt>
                <c:pt idx="635">
                  <c:v>40414-26467-VE</c:v>
                </c:pt>
                <c:pt idx="636">
                  <c:v>06432-73165-ML</c:v>
                </c:pt>
                <c:pt idx="637">
                  <c:v>14756-18321-CL</c:v>
                </c:pt>
                <c:pt idx="638">
                  <c:v>12607-75113-UV</c:v>
                </c:pt>
                <c:pt idx="639">
                  <c:v>88060-50676-MV</c:v>
                </c:pt>
                <c:pt idx="640">
                  <c:v>35442-75769-PL</c:v>
                </c:pt>
                <c:pt idx="641">
                  <c:v>47268-50127-XY</c:v>
                </c:pt>
                <c:pt idx="642">
                  <c:v>89422-58281-FD</c:v>
                </c:pt>
                <c:pt idx="643">
                  <c:v>75443-07820-DZ</c:v>
                </c:pt>
                <c:pt idx="644">
                  <c:v>41054-59693-XE</c:v>
                </c:pt>
                <c:pt idx="645">
                  <c:v>27536-28463-NJ</c:v>
                </c:pt>
                <c:pt idx="646">
                  <c:v>20203-03950-FY</c:v>
                </c:pt>
                <c:pt idx="647">
                  <c:v>16809-16936-WF</c:v>
                </c:pt>
                <c:pt idx="648">
                  <c:v>39019-13649-CL</c:v>
                </c:pt>
                <c:pt idx="649">
                  <c:v>63985-64148-MG</c:v>
                </c:pt>
                <c:pt idx="650">
                  <c:v>89115-11966-VF</c:v>
                </c:pt>
                <c:pt idx="651">
                  <c:v>63112-10870-LC</c:v>
                </c:pt>
                <c:pt idx="652">
                  <c:v>77408-43873-RS</c:v>
                </c:pt>
                <c:pt idx="653">
                  <c:v>89646-21249-OH</c:v>
                </c:pt>
                <c:pt idx="654">
                  <c:v>74415-50873-FC</c:v>
                </c:pt>
                <c:pt idx="655">
                  <c:v>88167-57964-PH</c:v>
                </c:pt>
                <c:pt idx="656">
                  <c:v>94840-49457-UD</c:v>
                </c:pt>
                <c:pt idx="657">
                  <c:v>37177-68797-ON</c:v>
                </c:pt>
                <c:pt idx="658">
                  <c:v>44494-89923-UW</c:v>
                </c:pt>
                <c:pt idx="659">
                  <c:v>55374-03175-IA</c:v>
                </c:pt>
                <c:pt idx="660">
                  <c:v>58690-31815-VY</c:v>
                </c:pt>
                <c:pt idx="661">
                  <c:v>62839-56723-CH</c:v>
                </c:pt>
                <c:pt idx="662">
                  <c:v>15405-60469-TM</c:v>
                </c:pt>
                <c:pt idx="663">
                  <c:v>03396-68805-ZC</c:v>
                </c:pt>
                <c:pt idx="664">
                  <c:v>06757-96251-UH</c:v>
                </c:pt>
                <c:pt idx="665">
                  <c:v>25181-97933-UX</c:v>
                </c:pt>
                <c:pt idx="666">
                  <c:v>11212-69985-ZJ</c:v>
                </c:pt>
                <c:pt idx="667">
                  <c:v>26248-84194-FI</c:v>
                </c:pt>
                <c:pt idx="668">
                  <c:v>08478-75251-OG</c:v>
                </c:pt>
                <c:pt idx="669">
                  <c:v>00888-74814-UZ</c:v>
                </c:pt>
                <c:pt idx="670">
                  <c:v>03090-88267-BQ</c:v>
                </c:pt>
                <c:pt idx="671">
                  <c:v>13654-85265-IL</c:v>
                </c:pt>
                <c:pt idx="672">
                  <c:v>98921-82417-GN</c:v>
                </c:pt>
                <c:pt idx="673">
                  <c:v>38890-22576-UI</c:v>
                </c:pt>
                <c:pt idx="674">
                  <c:v>80640-45811-LB</c:v>
                </c:pt>
                <c:pt idx="675">
                  <c:v>76192-13390-HZ</c:v>
                </c:pt>
                <c:pt idx="676">
                  <c:v>89574-96203-EP</c:v>
                </c:pt>
                <c:pt idx="677">
                  <c:v>71003-85639-HB</c:v>
                </c:pt>
                <c:pt idx="678">
                  <c:v>66580-33745-OQ</c:v>
                </c:pt>
                <c:pt idx="679">
                  <c:v>67847-82662-TE</c:v>
                </c:pt>
                <c:pt idx="680">
                  <c:v>67743-54817-UT</c:v>
                </c:pt>
                <c:pt idx="681">
                  <c:v>60512-78550-WS</c:v>
                </c:pt>
                <c:pt idx="682">
                  <c:v>01297-94364-XH</c:v>
                </c:pt>
                <c:pt idx="683">
                  <c:v>70631-33225-MZ</c:v>
                </c:pt>
                <c:pt idx="684">
                  <c:v>50124-88608-EO</c:v>
                </c:pt>
                <c:pt idx="685">
                  <c:v>83543-79246-ON</c:v>
                </c:pt>
                <c:pt idx="686">
                  <c:v>64988-20636-XQ</c:v>
                </c:pt>
                <c:pt idx="687">
                  <c:v>64852-04619-XZ</c:v>
                </c:pt>
                <c:pt idx="688">
                  <c:v>21798-04171-XC</c:v>
                </c:pt>
                <c:pt idx="689">
                  <c:v>06631-86965-XP</c:v>
                </c:pt>
                <c:pt idx="690">
                  <c:v>96544-91644-IT</c:v>
                </c:pt>
                <c:pt idx="691">
                  <c:v>49012-12987-QT</c:v>
                </c:pt>
                <c:pt idx="692">
                  <c:v>57145-03803-ZL</c:v>
                </c:pt>
                <c:pt idx="693">
                  <c:v>62246-99443-HF</c:v>
                </c:pt>
                <c:pt idx="694">
                  <c:v>09595-95726-OV</c:v>
                </c:pt>
                <c:pt idx="695">
                  <c:v>66508-21373-OQ</c:v>
                </c:pt>
                <c:pt idx="696">
                  <c:v>86768-91598-FA</c:v>
                </c:pt>
                <c:pt idx="697">
                  <c:v>86646-65810-TD</c:v>
                </c:pt>
                <c:pt idx="698">
                  <c:v>84074-28110-OV</c:v>
                </c:pt>
                <c:pt idx="699">
                  <c:v>69443-77665-QW</c:v>
                </c:pt>
                <c:pt idx="700">
                  <c:v>68412-11126-YJ</c:v>
                </c:pt>
                <c:pt idx="701">
                  <c:v>87223-37422-SK</c:v>
                </c:pt>
                <c:pt idx="702">
                  <c:v>45089-52817-WN</c:v>
                </c:pt>
                <c:pt idx="703">
                  <c:v>46959-60474-LT</c:v>
                </c:pt>
                <c:pt idx="704">
                  <c:v>14298-02150-KH</c:v>
                </c:pt>
                <c:pt idx="705">
                  <c:v>07476-13102-NJ</c:v>
                </c:pt>
                <c:pt idx="706">
                  <c:v>20236-42322-CM</c:v>
                </c:pt>
                <c:pt idx="707">
                  <c:v>17088-16989-PL</c:v>
                </c:pt>
                <c:pt idx="708">
                  <c:v>70290-38099-GB</c:v>
                </c:pt>
                <c:pt idx="709">
                  <c:v>48497-29281-FE</c:v>
                </c:pt>
                <c:pt idx="710">
                  <c:v>13736-92418-JS</c:v>
                </c:pt>
                <c:pt idx="711">
                  <c:v>84132-22322-QT</c:v>
                </c:pt>
                <c:pt idx="712">
                  <c:v>62483-50867-OM</c:v>
                </c:pt>
                <c:pt idx="713">
                  <c:v>76948-43532-JS</c:v>
                </c:pt>
                <c:pt idx="714">
                  <c:v>82246-82543-DW</c:v>
                </c:pt>
                <c:pt idx="715">
                  <c:v>90767-92589-LV</c:v>
                </c:pt>
                <c:pt idx="716">
                  <c:v>69779-40609-RS</c:v>
                </c:pt>
                <c:pt idx="717">
                  <c:v>67388-17544-XX</c:v>
                </c:pt>
                <c:pt idx="718">
                  <c:v>28932-49296-TM</c:v>
                </c:pt>
                <c:pt idx="719">
                  <c:v>63787-96257-TQ</c:v>
                </c:pt>
                <c:pt idx="720">
                  <c:v>69215-90789-DL</c:v>
                </c:pt>
                <c:pt idx="721">
                  <c:v>83105-86631-IU</c:v>
                </c:pt>
                <c:pt idx="722">
                  <c:v>72072-33025-SD</c:v>
                </c:pt>
                <c:pt idx="723">
                  <c:v>35367-50483-AR</c:v>
                </c:pt>
                <c:pt idx="724">
                  <c:v>55265-75151-AK</c:v>
                </c:pt>
                <c:pt idx="725">
                  <c:v>49530-25460-RW</c:v>
                </c:pt>
                <c:pt idx="726">
                  <c:v>45899-92796-EI</c:v>
                </c:pt>
                <c:pt idx="727">
                  <c:v>11550-78378-GE</c:v>
                </c:pt>
                <c:pt idx="728">
                  <c:v>19597-91185-CM</c:v>
                </c:pt>
                <c:pt idx="729">
                  <c:v>78570-76770-LB</c:v>
                </c:pt>
                <c:pt idx="730">
                  <c:v>86144-10144-CB</c:v>
                </c:pt>
                <c:pt idx="731">
                  <c:v>64395-74865-WF</c:v>
                </c:pt>
                <c:pt idx="732">
                  <c:v>39528-19971-OR</c:v>
                </c:pt>
                <c:pt idx="733">
                  <c:v>53035-99701-WG</c:v>
                </c:pt>
                <c:pt idx="734">
                  <c:v>14398-43114-RV</c:v>
                </c:pt>
                <c:pt idx="735">
                  <c:v>21141-12455-VB</c:v>
                </c:pt>
                <c:pt idx="736">
                  <c:v>92599-58687-CS</c:v>
                </c:pt>
                <c:pt idx="737">
                  <c:v>55915-19477-MK</c:v>
                </c:pt>
                <c:pt idx="738">
                  <c:v>49612-33852-CN</c:v>
                </c:pt>
                <c:pt idx="739">
                  <c:v>33555-01585-RP</c:v>
                </c:pt>
                <c:pt idx="740">
                  <c:v>73647-66148-VM</c:v>
                </c:pt>
                <c:pt idx="741">
                  <c:v>51114-51191-EW</c:v>
                </c:pt>
                <c:pt idx="742">
                  <c:v>09020-56774-GU</c:v>
                </c:pt>
                <c:pt idx="743">
                  <c:v>55864-37682-GQ</c:v>
                </c:pt>
                <c:pt idx="744">
                  <c:v>13366-78506-KP</c:v>
                </c:pt>
                <c:pt idx="745">
                  <c:v>86881-41559-OR</c:v>
                </c:pt>
                <c:pt idx="746">
                  <c:v>48544-90737-AZ</c:v>
                </c:pt>
                <c:pt idx="747">
                  <c:v>04513-76520-QO</c:v>
                </c:pt>
                <c:pt idx="748">
                  <c:v>21125-22134-PX</c:v>
                </c:pt>
                <c:pt idx="749">
                  <c:v>26295-44907-DK</c:v>
                </c:pt>
                <c:pt idx="750">
                  <c:v>77131-58092-GE</c:v>
                </c:pt>
                <c:pt idx="751">
                  <c:v>19820-29285-FD</c:v>
                </c:pt>
                <c:pt idx="752">
                  <c:v>07591-92789-UA</c:v>
                </c:pt>
                <c:pt idx="753">
                  <c:v>88593-59934-VU</c:v>
                </c:pt>
                <c:pt idx="754">
                  <c:v>01927-46702-YT</c:v>
                </c:pt>
                <c:pt idx="755">
                  <c:v>28158-93383-CK</c:v>
                </c:pt>
                <c:pt idx="756">
                  <c:v>88116-12604-TE</c:v>
                </c:pt>
                <c:pt idx="757">
                  <c:v>75156-80911-YT</c:v>
                </c:pt>
                <c:pt idx="758">
                  <c:v>90312-11148-LA</c:v>
                </c:pt>
                <c:pt idx="759">
                  <c:v>76624-72205-CK</c:v>
                </c:pt>
                <c:pt idx="760">
                  <c:v>95399-57205-HI</c:v>
                </c:pt>
                <c:pt idx="761">
                  <c:v>82458-87830-JE</c:v>
                </c:pt>
                <c:pt idx="762">
                  <c:v>87049-37901-FU</c:v>
                </c:pt>
                <c:pt idx="763">
                  <c:v>66308-13503-KD</c:v>
                </c:pt>
                <c:pt idx="764">
                  <c:v>95875-73336-RG</c:v>
                </c:pt>
                <c:pt idx="765">
                  <c:v>42179-95059-DO</c:v>
                </c:pt>
                <c:pt idx="766">
                  <c:v>37397-05992-VO</c:v>
                </c:pt>
                <c:pt idx="767">
                  <c:v>31599-82152-AD</c:v>
                </c:pt>
                <c:pt idx="768">
                  <c:v>07250-63194-JO</c:v>
                </c:pt>
                <c:pt idx="769">
                  <c:v>24010-66714-HW</c:v>
                </c:pt>
                <c:pt idx="770">
                  <c:v>60370-41934-IF</c:v>
                </c:pt>
                <c:pt idx="771">
                  <c:v>20256-54689-LO</c:v>
                </c:pt>
                <c:pt idx="772">
                  <c:v>04671-85591-RT</c:v>
                </c:pt>
                <c:pt idx="773">
                  <c:v>90392-73338-BC</c:v>
                </c:pt>
                <c:pt idx="774">
                  <c:v>72233-08665-IP</c:v>
                </c:pt>
                <c:pt idx="775">
                  <c:v>64439-27325-LG</c:v>
                </c:pt>
                <c:pt idx="776">
                  <c:v>06623-54610-HC</c:v>
                </c:pt>
                <c:pt idx="777">
                  <c:v>99869-55718-UU</c:v>
                </c:pt>
                <c:pt idx="778">
                  <c:v>48582-05061-RY</c:v>
                </c:pt>
                <c:pt idx="779">
                  <c:v>15673-18812-IU</c:v>
                </c:pt>
                <c:pt idx="780">
                  <c:v>28699-16256-XV</c:v>
                </c:pt>
                <c:pt idx="781">
                  <c:v>83833-46106-ZC</c:v>
                </c:pt>
                <c:pt idx="782">
                  <c:v>78012-56878-UB</c:v>
                </c:pt>
                <c:pt idx="783">
                  <c:v>55621-06130-SA</c:v>
                </c:pt>
                <c:pt idx="784">
                  <c:v>64965-78386-MY</c:v>
                </c:pt>
                <c:pt idx="785">
                  <c:v>20259-47723-AC</c:v>
                </c:pt>
                <c:pt idx="786">
                  <c:v>77343-52608-FF</c:v>
                </c:pt>
                <c:pt idx="787">
                  <c:v>73017-69644-MS</c:v>
                </c:pt>
                <c:pt idx="788">
                  <c:v>69533-84907-FA</c:v>
                </c:pt>
                <c:pt idx="789">
                  <c:v>86110-83695-YS</c:v>
                </c:pt>
                <c:pt idx="790">
                  <c:v>93224-71517-WV</c:v>
                </c:pt>
                <c:pt idx="791">
                  <c:v>63499-24884-PP</c:v>
                </c:pt>
                <c:pt idx="792">
                  <c:v>11812-00461-KH</c:v>
                </c:pt>
                <c:pt idx="793">
                  <c:v>15776-91507-GT</c:v>
                </c:pt>
                <c:pt idx="794">
                  <c:v>30373-66619-CB</c:v>
                </c:pt>
                <c:pt idx="795">
                  <c:v>71769-10219-IM</c:v>
                </c:pt>
                <c:pt idx="796">
                  <c:v>96446-62142-EN</c:v>
                </c:pt>
                <c:pt idx="797">
                  <c:v>60121-12432-VU</c:v>
                </c:pt>
                <c:pt idx="798">
                  <c:v>53817-13148-RK</c:v>
                </c:pt>
                <c:pt idx="799">
                  <c:v>38536-98293-JZ</c:v>
                </c:pt>
                <c:pt idx="800">
                  <c:v>48203-23480-UB</c:v>
                </c:pt>
                <c:pt idx="801">
                  <c:v>09668-23340-IC</c:v>
                </c:pt>
                <c:pt idx="802">
                  <c:v>11621-09964-ID</c:v>
                </c:pt>
                <c:pt idx="803">
                  <c:v>24155-79322-EQ</c:v>
                </c:pt>
                <c:pt idx="804">
                  <c:v>96516-97464-MF</c:v>
                </c:pt>
                <c:pt idx="805">
                  <c:v>86757-52367-ON</c:v>
                </c:pt>
                <c:pt idx="806">
                  <c:v>60799-92593-CX</c:v>
                </c:pt>
                <c:pt idx="807">
                  <c:v>49671-11547-WG</c:v>
                </c:pt>
                <c:pt idx="808">
                  <c:v>11729-74102-XB</c:v>
                </c:pt>
                <c:pt idx="809">
                  <c:v>87242-18006-IR</c:v>
                </c:pt>
                <c:pt idx="810">
                  <c:v>93047-98331-DD</c:v>
                </c:pt>
                <c:pt idx="811">
                  <c:v>79825-17822-UH</c:v>
                </c:pt>
                <c:pt idx="812">
                  <c:v>71364-35210-HS</c:v>
                </c:pt>
                <c:pt idx="813">
                  <c:v>77634-13918-GJ</c:v>
                </c:pt>
                <c:pt idx="814">
                  <c:v>59367-30821-ZQ</c:v>
                </c:pt>
                <c:pt idx="815">
                  <c:v>36021-61205-DF</c:v>
                </c:pt>
                <c:pt idx="816">
                  <c:v>43452-18035-DH</c:v>
                </c:pt>
                <c:pt idx="817">
                  <c:v>05754-41702-FG</c:v>
                </c:pt>
                <c:pt idx="818">
                  <c:v>23600-98432-ME</c:v>
                </c:pt>
                <c:pt idx="819">
                  <c:v>24845-36117-TI</c:v>
                </c:pt>
                <c:pt idx="820">
                  <c:v>79463-01597-FQ</c:v>
                </c:pt>
                <c:pt idx="821">
                  <c:v>85634-61759-ND</c:v>
                </c:pt>
                <c:pt idx="822">
                  <c:v>55232-81621-BX</c:v>
                </c:pt>
                <c:pt idx="823">
                  <c:v>39193-51770-FM</c:v>
                </c:pt>
                <c:pt idx="824">
                  <c:v>00852-54571-WP</c:v>
                </c:pt>
                <c:pt idx="825">
                  <c:v>03677-09134-BC</c:v>
                </c:pt>
                <c:pt idx="826">
                  <c:v>17649-28133-PY</c:v>
                </c:pt>
                <c:pt idx="827">
                  <c:v>73284-01385-SJ</c:v>
                </c:pt>
                <c:pt idx="828">
                  <c:v>98430-37820-UV</c:v>
                </c:pt>
                <c:pt idx="829">
                  <c:v>80463-43913-WZ</c:v>
                </c:pt>
                <c:pt idx="830">
                  <c:v>48854-01899-FN</c:v>
                </c:pt>
                <c:pt idx="831">
                  <c:v>40560-18556-YE</c:v>
                </c:pt>
                <c:pt idx="832">
                  <c:v>24766-58139-GT</c:v>
                </c:pt>
                <c:pt idx="833">
                  <c:v>29129-60664-KO</c:v>
                </c:pt>
                <c:pt idx="834">
                  <c:v>13549-65017-VE</c:v>
                </c:pt>
                <c:pt idx="835">
                  <c:v>79420-11075-MY</c:v>
                </c:pt>
                <c:pt idx="836">
                  <c:v>86991-53901-AT</c:v>
                </c:pt>
                <c:pt idx="837">
                  <c:v>91809-58808-TV</c:v>
                </c:pt>
                <c:pt idx="838">
                  <c:v>88420-46464-XE</c:v>
                </c:pt>
                <c:pt idx="839">
                  <c:v>61437-83623-PZ</c:v>
                </c:pt>
                <c:pt idx="840">
                  <c:v>36192-07175-XC</c:v>
                </c:pt>
                <c:pt idx="841">
                  <c:v>41611-34336-WT</c:v>
                </c:pt>
                <c:pt idx="842">
                  <c:v>43606-83072-OA</c:v>
                </c:pt>
                <c:pt idx="843">
                  <c:v>36078-91009-WU</c:v>
                </c:pt>
                <c:pt idx="844">
                  <c:v>43974-44760-QI</c:v>
                </c:pt>
                <c:pt idx="845">
                  <c:v>10204-31464-SA</c:v>
                </c:pt>
                <c:pt idx="846">
                  <c:v>22305-40299-CY</c:v>
                </c:pt>
                <c:pt idx="847">
                  <c:v>08847-29858-HN</c:v>
                </c:pt>
                <c:pt idx="848">
                  <c:v>03157-23165-UB</c:v>
                </c:pt>
                <c:pt idx="849">
                  <c:v>31587-92570-HL</c:v>
                </c:pt>
                <c:pt idx="850">
                  <c:v>86437-17399-FK</c:v>
                </c:pt>
                <c:pt idx="851">
                  <c:v>89757-51438-HX</c:v>
                </c:pt>
                <c:pt idx="852">
                  <c:v>96849-52854-CR</c:v>
                </c:pt>
                <c:pt idx="853">
                  <c:v>91181-19412-RQ</c:v>
                </c:pt>
                <c:pt idx="854">
                  <c:v>49084-44492-OJ</c:v>
                </c:pt>
                <c:pt idx="855">
                  <c:v>37182-54930-XC</c:v>
                </c:pt>
                <c:pt idx="856">
                  <c:v>08350-81623-TF</c:v>
                </c:pt>
                <c:pt idx="857">
                  <c:v>60308-06944-GS</c:v>
                </c:pt>
                <c:pt idx="858">
                  <c:v>32948-34398-HC</c:v>
                </c:pt>
                <c:pt idx="859">
                  <c:v>17572-27091-AA</c:v>
                </c:pt>
                <c:pt idx="860">
                  <c:v>69904-02729-YS</c:v>
                </c:pt>
                <c:pt idx="861">
                  <c:v>90440-62727-HI</c:v>
                </c:pt>
                <c:pt idx="862">
                  <c:v>88574-37083-WX</c:v>
                </c:pt>
                <c:pt idx="863">
                  <c:v>54387-64897-XC</c:v>
                </c:pt>
                <c:pt idx="864">
                  <c:v>37191-12203-MX</c:v>
                </c:pt>
                <c:pt idx="865">
                  <c:v>59122-08794-WT</c:v>
                </c:pt>
                <c:pt idx="866">
                  <c:v>19017-95853-EK</c:v>
                </c:pt>
                <c:pt idx="867">
                  <c:v>08405-33165-BS</c:v>
                </c:pt>
                <c:pt idx="868">
                  <c:v>01304-59807-OB</c:v>
                </c:pt>
                <c:pt idx="869">
                  <c:v>98185-92775-KT</c:v>
                </c:pt>
                <c:pt idx="870">
                  <c:v>77828-66867-KH</c:v>
                </c:pt>
                <c:pt idx="871">
                  <c:v>36605-83052-WB</c:v>
                </c:pt>
                <c:pt idx="872">
                  <c:v>41486-52502-QQ</c:v>
                </c:pt>
                <c:pt idx="873">
                  <c:v>37238-52421-JJ</c:v>
                </c:pt>
                <c:pt idx="874">
                  <c:v>37445-17791-NQ</c:v>
                </c:pt>
                <c:pt idx="875">
                  <c:v>61021-27840-ZN</c:v>
                </c:pt>
                <c:pt idx="876">
                  <c:v>43155-71724-XP</c:v>
                </c:pt>
                <c:pt idx="877">
                  <c:v>22221-71106-JD</c:v>
                </c:pt>
                <c:pt idx="878">
                  <c:v>06624-54037-BQ</c:v>
                </c:pt>
                <c:pt idx="879">
                  <c:v>10138-31681-SD</c:v>
                </c:pt>
                <c:pt idx="880">
                  <c:v>12444-05174-OO</c:v>
                </c:pt>
                <c:pt idx="881">
                  <c:v>25514-23938-IQ</c:v>
                </c:pt>
                <c:pt idx="882">
                  <c:v>29050-93691-TS</c:v>
                </c:pt>
                <c:pt idx="883">
                  <c:v>71891-51101-VQ</c:v>
                </c:pt>
                <c:pt idx="884">
                  <c:v>51466-52850-AG</c:v>
                </c:pt>
                <c:pt idx="885">
                  <c:v>46885-00260-TL</c:v>
                </c:pt>
                <c:pt idx="886">
                  <c:v>49888-39458-PF</c:v>
                </c:pt>
                <c:pt idx="887">
                  <c:v>48419-02347-XP</c:v>
                </c:pt>
                <c:pt idx="888">
                  <c:v>27517-43747-YD</c:v>
                </c:pt>
                <c:pt idx="889">
                  <c:v>07237-32539-NB</c:v>
                </c:pt>
                <c:pt idx="890">
                  <c:v>37490-01572-JW</c:v>
                </c:pt>
                <c:pt idx="891">
                  <c:v>21134-81676-FR</c:v>
                </c:pt>
                <c:pt idx="892">
                  <c:v>12747-63766-EU</c:v>
                </c:pt>
                <c:pt idx="893">
                  <c:v>28728-47861-TZ</c:v>
                </c:pt>
                <c:pt idx="894">
                  <c:v>41252-45992-VS</c:v>
                </c:pt>
                <c:pt idx="895">
                  <c:v>64896-18468-BT</c:v>
                </c:pt>
                <c:pt idx="896">
                  <c:v>90993-98984-JK</c:v>
                </c:pt>
                <c:pt idx="897">
                  <c:v>29051-27555-GD</c:v>
                </c:pt>
                <c:pt idx="898">
                  <c:v>56060-17602-RG</c:v>
                </c:pt>
                <c:pt idx="899">
                  <c:v>17816-67941-ZS</c:v>
                </c:pt>
                <c:pt idx="900">
                  <c:v>99144-98314-GN</c:v>
                </c:pt>
                <c:pt idx="901">
                  <c:v>12018-75670-EU</c:v>
                </c:pt>
                <c:pt idx="902">
                  <c:v>22832-98538-RB</c:v>
                </c:pt>
                <c:pt idx="903">
                  <c:v>32928-18158-OW</c:v>
                </c:pt>
                <c:pt idx="904">
                  <c:v>81861-66046-SU</c:v>
                </c:pt>
                <c:pt idx="905">
                  <c:v>75986-98864-EZ</c:v>
                </c:pt>
                <c:pt idx="906">
                  <c:v>42770-36274-QA</c:v>
                </c:pt>
                <c:pt idx="907">
                  <c:v>34704-83143-KS</c:v>
                </c:pt>
                <c:pt idx="908">
                  <c:v>60255-12579-PZ</c:v>
                </c:pt>
                <c:pt idx="909">
                  <c:v>08909-77713-CG</c:v>
                </c:pt>
                <c:pt idx="910">
                  <c:v>84996-26826-DK</c:v>
                </c:pt>
                <c:pt idx="911">
                  <c:v>57235-92842-DK</c:v>
                </c:pt>
                <c:pt idx="912">
                  <c:v>55427-08059-DF</c:v>
                </c:pt>
              </c:strCache>
            </c:strRef>
          </c:cat>
          <c:val>
            <c:numRef>
              <c:f>'pt (customers)'!$B$4:$B$917</c:f>
              <c:numCache>
                <c:formatCode>General</c:formatCode>
                <c:ptCount val="913"/>
                <c:pt idx="0">
                  <c:v>3</c:v>
                </c:pt>
                <c:pt idx="1">
                  <c:v>7</c:v>
                </c:pt>
                <c:pt idx="2">
                  <c:v>4</c:v>
                </c:pt>
                <c:pt idx="3">
                  <c:v>5</c:v>
                </c:pt>
                <c:pt idx="4">
                  <c:v>3</c:v>
                </c:pt>
                <c:pt idx="5">
                  <c:v>3</c:v>
                </c:pt>
                <c:pt idx="6">
                  <c:v>2</c:v>
                </c:pt>
                <c:pt idx="7">
                  <c:v>1</c:v>
                </c:pt>
                <c:pt idx="8">
                  <c:v>4</c:v>
                </c:pt>
                <c:pt idx="9">
                  <c:v>1</c:v>
                </c:pt>
                <c:pt idx="10">
                  <c:v>1</c:v>
                </c:pt>
                <c:pt idx="11">
                  <c:v>1</c:v>
                </c:pt>
                <c:pt idx="12">
                  <c:v>1</c:v>
                </c:pt>
                <c:pt idx="13">
                  <c:v>1</c:v>
                </c:pt>
                <c:pt idx="14">
                  <c:v>1</c:v>
                </c:pt>
                <c:pt idx="15">
                  <c:v>1</c:v>
                </c:pt>
                <c:pt idx="16">
                  <c:v>2</c:v>
                </c:pt>
                <c:pt idx="17">
                  <c:v>1</c:v>
                </c:pt>
                <c:pt idx="18">
                  <c:v>4</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4</c:v>
                </c:pt>
                <c:pt idx="34">
                  <c:v>2</c:v>
                </c:pt>
                <c:pt idx="35">
                  <c:v>4</c:v>
                </c:pt>
                <c:pt idx="36">
                  <c:v>5</c:v>
                </c:pt>
                <c:pt idx="37">
                  <c:v>1</c:v>
                </c:pt>
                <c:pt idx="38">
                  <c:v>1</c:v>
                </c:pt>
                <c:pt idx="39">
                  <c:v>1</c:v>
                </c:pt>
                <c:pt idx="40">
                  <c:v>1</c:v>
                </c:pt>
                <c:pt idx="41">
                  <c:v>1</c:v>
                </c:pt>
                <c:pt idx="42">
                  <c:v>1</c:v>
                </c:pt>
                <c:pt idx="43">
                  <c:v>1</c:v>
                </c:pt>
                <c:pt idx="44">
                  <c:v>1</c:v>
                </c:pt>
                <c:pt idx="45">
                  <c:v>2</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3</c:v>
                </c:pt>
                <c:pt idx="61">
                  <c:v>1</c:v>
                </c:pt>
                <c:pt idx="62">
                  <c:v>1</c:v>
                </c:pt>
                <c:pt idx="63">
                  <c:v>1</c:v>
                </c:pt>
                <c:pt idx="64">
                  <c:v>1</c:v>
                </c:pt>
                <c:pt idx="65">
                  <c:v>1</c:v>
                </c:pt>
                <c:pt idx="66">
                  <c:v>1</c:v>
                </c:pt>
                <c:pt idx="67">
                  <c:v>1</c:v>
                </c:pt>
                <c:pt idx="68">
                  <c:v>1</c:v>
                </c:pt>
                <c:pt idx="69">
                  <c:v>1</c:v>
                </c:pt>
                <c:pt idx="70">
                  <c:v>1</c:v>
                </c:pt>
                <c:pt idx="71">
                  <c:v>1</c:v>
                </c:pt>
                <c:pt idx="72">
                  <c:v>2</c:v>
                </c:pt>
                <c:pt idx="73">
                  <c:v>1</c:v>
                </c:pt>
                <c:pt idx="74">
                  <c:v>1</c:v>
                </c:pt>
                <c:pt idx="75">
                  <c:v>1</c:v>
                </c:pt>
                <c:pt idx="76">
                  <c:v>1</c:v>
                </c:pt>
                <c:pt idx="77">
                  <c:v>1</c:v>
                </c:pt>
                <c:pt idx="78">
                  <c:v>1</c:v>
                </c:pt>
                <c:pt idx="79">
                  <c:v>1</c:v>
                </c:pt>
                <c:pt idx="80">
                  <c:v>1</c:v>
                </c:pt>
                <c:pt idx="81">
                  <c:v>1</c:v>
                </c:pt>
                <c:pt idx="82">
                  <c:v>1</c:v>
                </c:pt>
                <c:pt idx="83">
                  <c:v>1</c:v>
                </c:pt>
                <c:pt idx="84">
                  <c:v>5</c:v>
                </c:pt>
                <c:pt idx="85">
                  <c:v>1</c:v>
                </c:pt>
                <c:pt idx="86">
                  <c:v>1</c:v>
                </c:pt>
                <c:pt idx="87">
                  <c:v>1</c:v>
                </c:pt>
                <c:pt idx="88">
                  <c:v>1</c:v>
                </c:pt>
                <c:pt idx="89">
                  <c:v>1</c:v>
                </c:pt>
                <c:pt idx="90">
                  <c:v>1</c:v>
                </c:pt>
                <c:pt idx="91">
                  <c:v>1</c:v>
                </c:pt>
                <c:pt idx="92">
                  <c:v>1</c:v>
                </c:pt>
                <c:pt idx="93">
                  <c:v>2</c:v>
                </c:pt>
                <c:pt idx="94">
                  <c:v>1</c:v>
                </c:pt>
                <c:pt idx="95">
                  <c:v>1</c:v>
                </c:pt>
                <c:pt idx="96">
                  <c:v>1</c:v>
                </c:pt>
                <c:pt idx="97">
                  <c:v>1</c:v>
                </c:pt>
                <c:pt idx="98">
                  <c:v>1</c:v>
                </c:pt>
                <c:pt idx="99">
                  <c:v>1</c:v>
                </c:pt>
                <c:pt idx="100">
                  <c:v>1</c:v>
                </c:pt>
                <c:pt idx="101">
                  <c:v>1</c:v>
                </c:pt>
                <c:pt idx="102">
                  <c:v>1</c:v>
                </c:pt>
                <c:pt idx="103">
                  <c:v>1</c:v>
                </c:pt>
                <c:pt idx="104">
                  <c:v>1</c:v>
                </c:pt>
                <c:pt idx="105">
                  <c:v>2</c:v>
                </c:pt>
                <c:pt idx="106">
                  <c:v>3</c:v>
                </c:pt>
                <c:pt idx="107">
                  <c:v>1</c:v>
                </c:pt>
                <c:pt idx="108">
                  <c:v>1</c:v>
                </c:pt>
                <c:pt idx="109">
                  <c:v>1</c:v>
                </c:pt>
                <c:pt idx="110">
                  <c:v>1</c:v>
                </c:pt>
                <c:pt idx="111">
                  <c:v>1</c:v>
                </c:pt>
                <c:pt idx="112">
                  <c:v>1</c:v>
                </c:pt>
                <c:pt idx="113">
                  <c:v>1</c:v>
                </c:pt>
                <c:pt idx="114">
                  <c:v>1</c:v>
                </c:pt>
                <c:pt idx="115">
                  <c:v>1</c:v>
                </c:pt>
                <c:pt idx="116">
                  <c:v>1</c:v>
                </c:pt>
                <c:pt idx="117">
                  <c:v>1</c:v>
                </c:pt>
                <c:pt idx="118">
                  <c:v>1</c:v>
                </c:pt>
                <c:pt idx="119">
                  <c:v>2</c:v>
                </c:pt>
                <c:pt idx="120">
                  <c:v>1</c:v>
                </c:pt>
                <c:pt idx="121">
                  <c:v>1</c:v>
                </c:pt>
                <c:pt idx="122">
                  <c:v>2</c:v>
                </c:pt>
                <c:pt idx="123">
                  <c:v>1</c:v>
                </c:pt>
                <c:pt idx="124">
                  <c:v>1</c:v>
                </c:pt>
                <c:pt idx="125">
                  <c:v>1</c:v>
                </c:pt>
                <c:pt idx="126">
                  <c:v>1</c:v>
                </c:pt>
                <c:pt idx="127">
                  <c:v>1</c:v>
                </c:pt>
                <c:pt idx="128">
                  <c:v>1</c:v>
                </c:pt>
                <c:pt idx="129">
                  <c:v>1</c:v>
                </c:pt>
                <c:pt idx="130">
                  <c:v>4</c:v>
                </c:pt>
                <c:pt idx="131">
                  <c:v>2</c:v>
                </c:pt>
                <c:pt idx="132">
                  <c:v>1</c:v>
                </c:pt>
                <c:pt idx="133">
                  <c:v>1</c:v>
                </c:pt>
                <c:pt idx="134">
                  <c:v>1</c:v>
                </c:pt>
                <c:pt idx="135">
                  <c:v>1</c:v>
                </c:pt>
                <c:pt idx="136">
                  <c:v>1</c:v>
                </c:pt>
                <c:pt idx="137">
                  <c:v>4</c:v>
                </c:pt>
                <c:pt idx="138">
                  <c:v>2</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2</c:v>
                </c:pt>
                <c:pt idx="161">
                  <c:v>1</c:v>
                </c:pt>
                <c:pt idx="162">
                  <c:v>1</c:v>
                </c:pt>
                <c:pt idx="163">
                  <c:v>1</c:v>
                </c:pt>
                <c:pt idx="164">
                  <c:v>1</c:v>
                </c:pt>
                <c:pt idx="165">
                  <c:v>1</c:v>
                </c:pt>
                <c:pt idx="166">
                  <c:v>1</c:v>
                </c:pt>
                <c:pt idx="167">
                  <c:v>1</c:v>
                </c:pt>
                <c:pt idx="168">
                  <c:v>1</c:v>
                </c:pt>
                <c:pt idx="169">
                  <c:v>2</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3</c:v>
                </c:pt>
                <c:pt idx="191">
                  <c:v>2</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2</c:v>
                </c:pt>
                <c:pt idx="206">
                  <c:v>1</c:v>
                </c:pt>
                <c:pt idx="207">
                  <c:v>2</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2</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2</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2</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2</c:v>
                </c:pt>
                <c:pt idx="320">
                  <c:v>2</c:v>
                </c:pt>
                <c:pt idx="321">
                  <c:v>2</c:v>
                </c:pt>
                <c:pt idx="322">
                  <c:v>3</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2</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2</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2</c:v>
                </c:pt>
                <c:pt idx="448">
                  <c:v>1</c:v>
                </c:pt>
                <c:pt idx="449">
                  <c:v>1</c:v>
                </c:pt>
                <c:pt idx="450">
                  <c:v>1</c:v>
                </c:pt>
                <c:pt idx="451">
                  <c:v>1</c:v>
                </c:pt>
                <c:pt idx="452">
                  <c:v>2</c:v>
                </c:pt>
                <c:pt idx="453">
                  <c:v>1</c:v>
                </c:pt>
                <c:pt idx="454">
                  <c:v>1</c:v>
                </c:pt>
                <c:pt idx="455">
                  <c:v>1</c:v>
                </c:pt>
                <c:pt idx="456">
                  <c:v>1</c:v>
                </c:pt>
                <c:pt idx="457">
                  <c:v>1</c:v>
                </c:pt>
                <c:pt idx="458">
                  <c:v>1</c:v>
                </c:pt>
                <c:pt idx="459">
                  <c:v>1</c:v>
                </c:pt>
                <c:pt idx="460">
                  <c:v>1</c:v>
                </c:pt>
                <c:pt idx="461">
                  <c:v>1</c:v>
                </c:pt>
                <c:pt idx="462">
                  <c:v>1</c:v>
                </c:pt>
                <c:pt idx="463">
                  <c:v>1</c:v>
                </c:pt>
                <c:pt idx="464">
                  <c:v>2</c:v>
                </c:pt>
                <c:pt idx="465">
                  <c:v>1</c:v>
                </c:pt>
                <c:pt idx="466">
                  <c:v>1</c:v>
                </c:pt>
                <c:pt idx="467">
                  <c:v>1</c:v>
                </c:pt>
                <c:pt idx="468">
                  <c:v>1</c:v>
                </c:pt>
                <c:pt idx="469">
                  <c:v>2</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2</c:v>
                </c:pt>
                <c:pt idx="499">
                  <c:v>2</c:v>
                </c:pt>
                <c:pt idx="500">
                  <c:v>1</c:v>
                </c:pt>
                <c:pt idx="501">
                  <c:v>1</c:v>
                </c:pt>
                <c:pt idx="502">
                  <c:v>1</c:v>
                </c:pt>
                <c:pt idx="503">
                  <c:v>1</c:v>
                </c:pt>
                <c:pt idx="504">
                  <c:v>1</c:v>
                </c:pt>
                <c:pt idx="505">
                  <c:v>1</c:v>
                </c:pt>
                <c:pt idx="506">
                  <c:v>1</c:v>
                </c:pt>
                <c:pt idx="507">
                  <c:v>1</c:v>
                </c:pt>
                <c:pt idx="508">
                  <c:v>1</c:v>
                </c:pt>
                <c:pt idx="509">
                  <c:v>2</c:v>
                </c:pt>
                <c:pt idx="510">
                  <c:v>1</c:v>
                </c:pt>
                <c:pt idx="511">
                  <c:v>1</c:v>
                </c:pt>
                <c:pt idx="512">
                  <c:v>1</c:v>
                </c:pt>
                <c:pt idx="513">
                  <c:v>1</c:v>
                </c:pt>
                <c:pt idx="514">
                  <c:v>1</c:v>
                </c:pt>
                <c:pt idx="515">
                  <c:v>1</c:v>
                </c:pt>
                <c:pt idx="516">
                  <c:v>1</c:v>
                </c:pt>
                <c:pt idx="517">
                  <c:v>2</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2</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2</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numCache>
            </c:numRef>
          </c:val>
          <c:smooth val="0"/>
          <c:extLst>
            <c:ext xmlns:c16="http://schemas.microsoft.com/office/drawing/2014/chart" uri="{C3380CC4-5D6E-409C-BE32-E72D297353CC}">
              <c16:uniqueId val="{00000000-FC56-D54C-99FB-6E9ED6118F6E}"/>
            </c:ext>
          </c:extLst>
        </c:ser>
        <c:dLbls>
          <c:showLegendKey val="0"/>
          <c:showVal val="0"/>
          <c:showCatName val="0"/>
          <c:showSerName val="0"/>
          <c:showPercent val="0"/>
          <c:showBubbleSize val="0"/>
        </c:dLbls>
        <c:marker val="1"/>
        <c:smooth val="0"/>
        <c:axId val="1575670847"/>
        <c:axId val="1575629423"/>
      </c:lineChart>
      <c:catAx>
        <c:axId val="1433808303"/>
        <c:scaling>
          <c:orientation val="minMax"/>
        </c:scaling>
        <c:delete val="1"/>
        <c:axPos val="b"/>
        <c:numFmt formatCode="General" sourceLinked="1"/>
        <c:majorTickMark val="none"/>
        <c:minorTickMark val="none"/>
        <c:tickLblPos val="nextTo"/>
        <c:crossAx val="1433810015"/>
        <c:auto val="1"/>
        <c:lblAlgn val="ctr"/>
        <c:lblOffset val="100"/>
        <c:noMultiLvlLbl val="0"/>
      </c:catAx>
      <c:valAx>
        <c:axId val="143381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808303"/>
        <c:crossBetween val="between"/>
      </c:valAx>
      <c:valAx>
        <c:axId val="15756294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70847"/>
        <c:crosses val="max"/>
        <c:crossBetween val="between"/>
      </c:valAx>
      <c:catAx>
        <c:axId val="1575670847"/>
        <c:scaling>
          <c:orientation val="minMax"/>
        </c:scaling>
        <c:delete val="1"/>
        <c:axPos val="b"/>
        <c:numFmt formatCode="General" sourceLinked="1"/>
        <c:majorTickMark val="out"/>
        <c:minorTickMark val="none"/>
        <c:tickLblPos val="nextTo"/>
        <c:crossAx val="157562942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5202</xdr:colOff>
      <xdr:row>10</xdr:row>
      <xdr:rowOff>0</xdr:rowOff>
    </xdr:from>
    <xdr:to>
      <xdr:col>9</xdr:col>
      <xdr:colOff>0</xdr:colOff>
      <xdr:row>37</xdr:row>
      <xdr:rowOff>0</xdr:rowOff>
    </xdr:to>
    <xdr:graphicFrame macro="">
      <xdr:nvGraphicFramePr>
        <xdr:cNvPr id="2" name="Chart 1">
          <a:extLst>
            <a:ext uri="{FF2B5EF4-FFF2-40B4-BE49-F238E27FC236}">
              <a16:creationId xmlns:a16="http://schemas.microsoft.com/office/drawing/2014/main" id="{18D72041-C408-FC4A-897E-D16CBC576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78652</xdr:rowOff>
    </xdr:from>
    <xdr:to>
      <xdr:col>9</xdr:col>
      <xdr:colOff>0</xdr:colOff>
      <xdr:row>8</xdr:row>
      <xdr:rowOff>159085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D8184DE-37F6-5645-8CFA-D191C4AE80C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2697" y="706517"/>
              <a:ext cx="6621123" cy="89380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0</xdr:colOff>
      <xdr:row>4</xdr:row>
      <xdr:rowOff>0</xdr:rowOff>
    </xdr:from>
    <xdr:to>
      <xdr:col>14</xdr:col>
      <xdr:colOff>1535</xdr:colOff>
      <xdr:row>12</xdr:row>
      <xdr:rowOff>50800</xdr:rowOff>
    </xdr:to>
    <mc:AlternateContent xmlns:mc="http://schemas.openxmlformats.org/markup-compatibility/2006">
      <mc:Choice xmlns:a14="http://schemas.microsoft.com/office/drawing/2010/main" Requires="a14">
        <xdr:graphicFrame macro="">
          <xdr:nvGraphicFramePr>
            <xdr:cNvPr id="4" name="Roast Type (full)">
              <a:extLst>
                <a:ext uri="{FF2B5EF4-FFF2-40B4-BE49-F238E27FC236}">
                  <a16:creationId xmlns:a16="http://schemas.microsoft.com/office/drawing/2014/main" id="{1BEB4D4A-1E12-754A-945E-570F2B80B457}"/>
                </a:ext>
              </a:extLst>
            </xdr:cNvPr>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dr:sp macro="" textlink="">
          <xdr:nvSpPr>
            <xdr:cNvPr id="0" name=""/>
            <xdr:cNvSpPr>
              <a:spLocks noTextEdit="1"/>
            </xdr:cNvSpPr>
          </xdr:nvSpPr>
          <xdr:spPr>
            <a:xfrm>
              <a:off x="6849438" y="699213"/>
              <a:ext cx="1656816" cy="14206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4</xdr:row>
      <xdr:rowOff>0</xdr:rowOff>
    </xdr:from>
    <xdr:to>
      <xdr:col>16</xdr:col>
      <xdr:colOff>0</xdr:colOff>
      <xdr:row>12</xdr:row>
      <xdr:rowOff>50800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B0062E1-1A41-504D-B1E0-D78C0BE9D57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88652" y="699213"/>
              <a:ext cx="1583932" cy="14206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4</xdr:row>
      <xdr:rowOff>0</xdr:rowOff>
    </xdr:from>
    <xdr:to>
      <xdr:col>15</xdr:col>
      <xdr:colOff>3214</xdr:colOff>
      <xdr:row>12</xdr:row>
      <xdr:rowOff>50800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529340C5-1EFF-6F49-A943-7AD8C5256BA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504719" y="699213"/>
              <a:ext cx="1587147" cy="14206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13</xdr:row>
      <xdr:rowOff>12700</xdr:rowOff>
    </xdr:from>
    <xdr:to>
      <xdr:col>17</xdr:col>
      <xdr:colOff>0</xdr:colOff>
      <xdr:row>21</xdr:row>
      <xdr:rowOff>0</xdr:rowOff>
    </xdr:to>
    <xdr:graphicFrame macro="">
      <xdr:nvGraphicFramePr>
        <xdr:cNvPr id="7" name="Sales by Country">
          <a:extLst>
            <a:ext uri="{FF2B5EF4-FFF2-40B4-BE49-F238E27FC236}">
              <a16:creationId xmlns:a16="http://schemas.microsoft.com/office/drawing/2014/main" id="{611AEC44-6B8D-9248-B252-4C4AD9634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0</xdr:colOff>
      <xdr:row>4</xdr:row>
      <xdr:rowOff>0</xdr:rowOff>
    </xdr:from>
    <xdr:to>
      <xdr:col>17</xdr:col>
      <xdr:colOff>1</xdr:colOff>
      <xdr:row>12</xdr:row>
      <xdr:rowOff>50800</xdr:rowOff>
    </xdr:to>
    <mc:AlternateContent xmlns:mc="http://schemas.openxmlformats.org/markup-compatibility/2006">
      <mc:Choice xmlns:a14="http://schemas.microsoft.com/office/drawing/2010/main" Requires="a14">
        <xdr:graphicFrame macro="">
          <xdr:nvGraphicFramePr>
            <xdr:cNvPr id="8" name="Coffee Type (full)">
              <a:extLst>
                <a:ext uri="{FF2B5EF4-FFF2-40B4-BE49-F238E27FC236}">
                  <a16:creationId xmlns:a16="http://schemas.microsoft.com/office/drawing/2014/main" id="{F3410EC3-2AC3-5141-9DCF-9D821FDF026C}"/>
                </a:ext>
              </a:extLst>
            </xdr:cNvPr>
            <xdr:cNvGraphicFramePr/>
          </xdr:nvGraphicFramePr>
          <xdr:xfrm>
            <a:off x="0" y="0"/>
            <a:ext cx="0" cy="0"/>
          </xdr:xfrm>
          <a:graphic>
            <a:graphicData uri="http://schemas.microsoft.com/office/drawing/2010/slicer">
              <sle:slicer xmlns:sle="http://schemas.microsoft.com/office/drawing/2010/slicer" name="Coffee Type (full)"/>
            </a:graphicData>
          </a:graphic>
        </xdr:graphicFrame>
      </mc:Choice>
      <mc:Fallback>
        <xdr:sp macro="" textlink="">
          <xdr:nvSpPr>
            <xdr:cNvPr id="0" name=""/>
            <xdr:cNvSpPr>
              <a:spLocks noTextEdit="1"/>
            </xdr:cNvSpPr>
          </xdr:nvSpPr>
          <xdr:spPr>
            <a:xfrm>
              <a:off x="11672584" y="699213"/>
              <a:ext cx="1583934" cy="14206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22</xdr:row>
      <xdr:rowOff>0</xdr:rowOff>
    </xdr:from>
    <xdr:to>
      <xdr:col>17</xdr:col>
      <xdr:colOff>0</xdr:colOff>
      <xdr:row>37</xdr:row>
      <xdr:rowOff>0</xdr:rowOff>
    </xdr:to>
    <xdr:graphicFrame macro="">
      <xdr:nvGraphicFramePr>
        <xdr:cNvPr id="9" name="Chart 8">
          <a:extLst>
            <a:ext uri="{FF2B5EF4-FFF2-40B4-BE49-F238E27FC236}">
              <a16:creationId xmlns:a16="http://schemas.microsoft.com/office/drawing/2014/main" id="{F4A45439-E986-EC47-8B70-5C461AB45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8</xdr:row>
      <xdr:rowOff>38100</xdr:rowOff>
    </xdr:from>
    <xdr:to>
      <xdr:col>13</xdr:col>
      <xdr:colOff>0</xdr:colOff>
      <xdr:row>22</xdr:row>
      <xdr:rowOff>114300</xdr:rowOff>
    </xdr:to>
    <xdr:graphicFrame macro="">
      <xdr:nvGraphicFramePr>
        <xdr:cNvPr id="5" name="Chart 4">
          <a:extLst>
            <a:ext uri="{FF2B5EF4-FFF2-40B4-BE49-F238E27FC236}">
              <a16:creationId xmlns:a16="http://schemas.microsoft.com/office/drawing/2014/main" id="{50316F08-30FF-E0E2-96E5-8CFF81857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richPivotRecords" Target="richPivot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Microsoft Office User" refreshedDate="45564.493238078707" createdVersion="8" refreshedVersion="8" minRefreshableVersion="3" recordCount="1000" xr:uid="{7AD7F884-E499-6149-9759-F8640FD26521}">
  <cacheSource type="worksheet">
    <worksheetSource name="Table1"/>
  </cacheSource>
  <cacheFields count="23">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1"/>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ity" numFmtId="0">
      <sharedItems count="375">
        <s v="Paterson, New Jersey"/>
        <s v="San Antonio"/>
        <s v="Killarney"/>
        <s v="Scranton, Pennsylvania"/>
        <s v="Dayton, Ohio"/>
        <s v="Kill, County Kildare"/>
        <s v="Los Angeles"/>
        <s v="San Jose, California"/>
        <s v="Richmond, Virginia"/>
        <s v="Migrate"/>
        <s v="St. Louis"/>
        <s v="Philadelphia"/>
        <s v="Portland, Oregon"/>
        <s v="Houston"/>
        <s v="Caherconlish"/>
        <s v="New York City"/>
        <s v="Grand Rapids, Michigan"/>
        <s v="Punta Gorda, Florida"/>
        <s v="Vancouver"/>
        <s v="Englewood, Colorado"/>
        <s v="Petaluma, California"/>
        <s v="Tralee"/>
        <s v="Clonskeagh"/>
        <s v="Killucan and Rathwire"/>
        <s v="Aurora"/>
        <b v="0"/>
        <s v="Grand Forks, North Dakota"/>
        <s v="Upton"/>
        <s v="Charleston, South Carolina"/>
        <s v="Little Rock, Arkansas"/>
        <s v="Denver"/>
        <s v="Minneapolis"/>
        <s v="Tucson, Arizona"/>
        <s v="New Orleans"/>
        <s v="Hartford, Connecticut"/>
        <s v="Ogden, Utah"/>
        <s v="Boston"/>
        <s v="Rochester, New York"/>
        <s v="The Bronx"/>
        <s v="Birmingham"/>
        <s v="San Bernardino, California"/>
        <s v="Norfolk, Virginia"/>
        <s v="Washington"/>
        <s v="Fort Lauderdale, Florida"/>
        <s v="Crumlin, Dublin"/>
        <s v="Kinloch, Missouri"/>
        <s v="Toledo, Ohio"/>
        <s v="Trenton, Florida"/>
        <s v="Tampa, Florida"/>
        <s v="Pensacola, Florida"/>
        <s v="Zephyrhills, Florida"/>
        <s v="Saint Paul, Minnesota"/>
        <s v="Fort Wayne, Indiana"/>
        <s v="Wootton"/>
        <s v="Naples, Florida"/>
        <s v="Chicago"/>
        <s v="Newark, New Jersey"/>
        <s v="Vienna"/>
        <s v="Fort Worth, Texas"/>
        <s v="Burbank, California"/>
        <s v="Kingsport, Tennessee"/>
        <s v="Liverpool"/>
        <s v="Columbus, Ohio"/>
        <s v="Newmarket-on-Fergus"/>
        <s v="Charlotte, North Carolina"/>
        <s v="Springfield, Massachusetts"/>
        <s v="Listowel"/>
        <s v="Moycullen"/>
        <s v="Midland, Texas"/>
        <s v="Dallas"/>
        <s v="Dulles, Virginia"/>
        <s v="Oakland, California"/>
        <s v="Colorado Springs, Colorado"/>
        <s v="Adare"/>
        <s v="Buffalo, New York"/>
        <s v="Fresno, California"/>
        <s v="Beaumont, California"/>
        <s v="Reno, Nevada"/>
        <s v="Kansas City, Missouri"/>
        <s v="Corona, California"/>
        <s v="Austin, Texas"/>
        <s v="Normanton"/>
        <s v="Charlesland"/>
        <s v="Confey"/>
        <s v="Stockton, California"/>
        <s v="Edgeworthstown"/>
        <s v="Leixlip"/>
        <s v="Tuscaloosa, Alabama"/>
        <s v="El Paso, Texas"/>
        <s v="Port Washington, New York"/>
        <s v="Cherryville, British Columbia"/>
        <s v="Huntington, West Virginia"/>
        <s v="Killorglin"/>
        <s v="Anchorage, Alaska"/>
        <s v="Nashville, Tennessee"/>
        <s v="Stamford, Connecticut"/>
        <s v="Newport News, Virginia"/>
        <s v="Drumcondra, Dublin"/>
        <s v="Beaumont, Texas"/>
        <s v="Fargo, North Dakota"/>
        <s v="Evansville, Indiana"/>
        <s v="Huntsville, Alabama"/>
        <s v="Santa Ana, California"/>
        <s v="Bailieborough"/>
        <s v="Honolulu"/>
        <s v="Ballivor"/>
        <s v="Portumna"/>
        <s v="Orange, California"/>
        <s v="Carson City, Nevada"/>
        <s v="Provo, Utah"/>
        <s v="Boca Raton, Florida"/>
        <s v="Roanoke, Virginia"/>
        <s v="Des Moines, Iowa"/>
        <s v="Norwalk, Connecticut"/>
        <s v="Arlington County, Virginia"/>
        <s v="Ashford, County Wicklow"/>
        <s v="Chattanooga, Tennessee"/>
        <s v="Oklahoma City"/>
        <s v="Greensboro, North Carolina"/>
        <s v="Alexandria, Virginia"/>
        <s v="Castlebridge"/>
        <s v="Racine, Wisconsin"/>
        <s v="Clearwater, Florida"/>
        <s v="Castlebellingham"/>
        <s v="Craigavon"/>
        <s v="Eadestown"/>
        <s v="Montgomery, Alabama"/>
        <s v="Sparks, Nevada"/>
        <s v="Macon, Georgia"/>
        <s v="Whittier, California"/>
        <s v="Johnson City, Tennessee"/>
        <s v="Portarlington"/>
        <s v="Brooklyn"/>
        <s v="Charlottesville, Virginia"/>
        <s v="Garland, Texas"/>
        <s v="Lansing, Michigan"/>
        <s v="Tulsa, Oklahoma"/>
        <s v="Detroit"/>
        <s v="Nenagh"/>
        <s v="Mesa, Arizona"/>
        <s v="Warren, Michigan"/>
        <s v="Memphis, Tennessee"/>
        <s v="Albany, New York"/>
        <s v="Spartanburg, South Carolina"/>
        <s v="Staten Island"/>
        <s v="Lubbock, Texas"/>
        <s v="Fermoy"/>
        <s v="Whitwell House"/>
        <s v="Balally"/>
        <s v="Salt Lake City"/>
        <s v="Pasadena, California"/>
        <s v="Kinsale"/>
        <s v="Lee's Summit, Missouri"/>
        <s v="Irvine, California"/>
        <s v="Hicksville, New York"/>
        <s v="Shawnee Mission, Kansas"/>
        <s v="Edinburgh"/>
        <s v="Sacramento, California"/>
        <s v="Wilkes-Barre, Pennsylvania"/>
        <s v="Ballinroad"/>
        <s v="D煤n Laoghaire"/>
        <s v="Cincinnati"/>
        <s v="Cheyenne, Wyoming"/>
        <s v="Atlanta"/>
        <s v="Duluth, Minnesota"/>
        <s v="Baton Rouge, Louisiana"/>
        <s v="Newbiggin"/>
        <s v="Kilkenny"/>
        <s v="Milwaukee"/>
        <s v="Phoenix, Arizona"/>
        <s v="Jamaica"/>
        <s v="Champaign, Illinois"/>
        <s v="Swindon"/>
        <s v="Pompano Beach, Florida"/>
        <s v="Sheffield"/>
        <s v="Erie, Pennsylvania"/>
        <s v="Tacoma, Washington"/>
        <s v="Swords, Dublin"/>
        <s v="Newton"/>
        <s v="Denton, Texas"/>
        <s v="Tullamore"/>
        <s v="Raleigh, North Carolina"/>
        <s v="Shankill, Dublin"/>
        <s v="Castleblayney"/>
        <s v="Colombia"/>
        <s v="Boulder, Colorado"/>
        <s v="Norton"/>
        <s v="Louisville, Kentucky"/>
        <s v="Canton"/>
        <s v="Kinlough"/>
        <s v="Lynchburg, Virginia"/>
        <s v="Danbury, Connecticut"/>
        <s v="Miami Beach, Florida"/>
        <s v="Corpus Christi, Texas"/>
        <s v="Baltimore"/>
        <s v="Lexington, Kentucky"/>
        <s v="Eaton"/>
        <s v="Lincoln, Nebraska"/>
        <s v="West Hartford, Connecticut"/>
        <s v="Belfast"/>
        <s v="Las Vegas"/>
        <s v="Akron, Ohio"/>
        <s v="West Palm Beach, Florida"/>
        <s v="Sandyford"/>
        <s v="Dublin"/>
        <s v="Knoxville, Tennessee"/>
        <s v="San Francisco"/>
        <s v="Boynton Beach, Florida"/>
        <s v="Coventry"/>
        <s v="Indianapolis"/>
        <s v="Seattle"/>
        <s v="Dunmanway"/>
        <s v="Topeka, Kansas"/>
        <s v="Tyler, Texas"/>
        <s v="Shreveport, Louisiana"/>
        <s v="Boise, Idaho"/>
        <s v="Fort Pierce, Florida"/>
        <s v="Round Rock, Texas"/>
        <s v="Reston, Virginia"/>
        <s v="Charlton"/>
        <s v="Miami"/>
        <s v="Anaheim, California"/>
        <s v="Odesa"/>
        <s v="Castleknock"/>
        <s v="Irving, Texas"/>
        <s v="Tullyallen, County Louth"/>
        <s v="Sutton"/>
        <s v="Harrisburg, Pennsylvania"/>
        <s v="New Haven, Connecticut"/>
        <s v="Lawrenceville, New Jersey"/>
        <s v="Asheville, North Carolina"/>
        <s v="Preston, Lancashire"/>
        <s v="Whitegate, County Clare"/>
        <s v="Chico, California"/>
        <s v="Balrothery"/>
        <s v="New Brunswick"/>
        <s v="Valleymount"/>
        <s v="Lafayette, Louisiana"/>
        <s v="San Diego"/>
        <s v="Alhambra, California"/>
        <s v="Madison, Wisconsin"/>
        <s v="Longwood, County Meath"/>
        <s v="Jackson, Mississippi"/>
        <s v="Kildare"/>
        <s v="Bethlehem"/>
        <s v="Watergrasshill"/>
        <s v="Monasterevin"/>
        <s v="Longford"/>
        <s v="Ballylinan"/>
        <s v="Ballyboden"/>
        <s v="Bagenalstown"/>
        <s v="Ashbourne, County Meath"/>
        <s v="Bristol"/>
        <s v="Farranacoush"/>
        <s v="Glasgow"/>
        <s v="Saginaw, Michigan"/>
        <s v="St. Augustine, Florida"/>
        <s v="San Rafael, California"/>
        <s v="Flushing, Queens"/>
        <s v="Kissimmee, Florida"/>
        <s v="Seaton"/>
        <s v="Tr谩 Mh贸r"/>
        <s v="Coolock"/>
        <s v="Kinnegad"/>
        <s v="Milltown, Dublin"/>
        <s v="Virginia"/>
        <s v="High Point, North Carolina"/>
        <s v="Cleveland"/>
        <s v="Ballymahon"/>
        <s v="St. Cloud, Minnesota"/>
        <s v="Schenectady, New York"/>
        <s v="Lakeland, Florida"/>
        <s v="Melbourne"/>
        <s v="Lucan, Minnesota"/>
        <s v="Camden, New Jersey"/>
        <s v="Winter Haven, Florida"/>
        <s v="Naperville, Illinois"/>
        <s v="Boyle, County Roscommon"/>
        <s v="Manorhamilton"/>
        <s v="Bantry"/>
        <s v="Amarillo, Texas"/>
        <s v="Daingean"/>
        <s v="Halton"/>
        <s v="London"/>
        <s v="Hyattsville, Maryland"/>
        <s v="Ashley"/>
        <s v="Durham, North Carolina"/>
        <s v="Loughrea"/>
        <s v="Sterling"/>
        <s v="Decatur County, Georgia"/>
        <s v="Huntington Beach, California"/>
        <s v="Manchester"/>
        <s v="Pittsburgh"/>
        <s v="Midleton"/>
        <s v="Seminole, Texas"/>
        <s v="London Borough of Merton"/>
        <s v="Ballybofey"/>
        <s v="Castlerea"/>
        <s v="Ballysadare"/>
        <s v="Ford"/>
        <s v="San Angelo, Texas"/>
        <s v="Thorpe"/>
        <s v="Carlton"/>
        <s v="Ballinteer"/>
        <s v="Cedar Rapids, Iowa"/>
        <s v="Sunnyvale, California"/>
        <s v="Clonmel"/>
        <s v="Murfreesboro, Tennessee"/>
        <s v="Gorey"/>
        <s v="Florence"/>
        <s v="Syracuse, New York"/>
        <s v="Bradenton, Florida"/>
        <s v="Allentown, Pennsylvania"/>
        <s v="Hampton, Virginia"/>
        <s v="Wichita, Kansas"/>
        <s v="Jacksonville, Florida"/>
        <s v="Tallaght"/>
        <s v="Yonkers, New York"/>
        <s v="Bayside, Dublin"/>
        <s v="Bakersfield, California"/>
        <s v="Dungarvan"/>
        <s v="Norwood Young America, Minnesota"/>
        <s v="Fort Smith, Arkansas"/>
        <s v="Navan"/>
        <s v="Long Beach, California"/>
        <s v="Lusk, Dublin"/>
        <s v="Wilmington, Delaware"/>
        <s v="Garden Grove, California"/>
        <s v="Orlando, Florida"/>
        <s v="Clones, County Monaghan"/>
        <s v="Stradbally"/>
        <s v="Ballina, County Mayo"/>
        <s v="Glasnevin"/>
        <s v="Billings, Montana"/>
        <s v="Independence, Missouri"/>
        <s v="Monroe"/>
        <s v="Littleton, Colorado"/>
        <s v="Joliet, Illinois"/>
        <s v="Malahide"/>
        <s v="Arklow"/>
        <s v="Olympia, Washington"/>
        <s v="Twyford, Hampshire"/>
        <s v="New Hyde Park, New York"/>
        <s v="Mesquite, Texas"/>
        <s v="Monticello, New York"/>
        <s v="Largo, Florida"/>
        <s v="Foxrock"/>
        <s v="Savannah, Georgia"/>
        <s v="Albuquerque, New Mexico"/>
        <s v="Port St. Lucie, Florida"/>
        <s v="Omaha, Nebraska"/>
        <s v="Salinas, California"/>
        <s v="Mobile, Alabama"/>
        <s v="Greystones"/>
        <s v="Monaghan"/>
        <s v="Perth South, Ontario"/>
        <s v="Rockford, Illinois"/>
        <s v="Mullagh, County Cavan"/>
        <s v="Cavan"/>
        <s v="Battle Creek, Michigan"/>
        <s v="Ballymun"/>
        <s v="Fairbanks, Alaska"/>
        <s v="Muskegon, Michigan"/>
        <s v="Sallins"/>
        <s v="Castlemartyr"/>
        <s v="Hagerstown, Maryland"/>
        <s v="Crossmolina"/>
        <s v="Booterstown"/>
        <s v="Gainesville, Florida"/>
        <s v="Rathnew"/>
        <s v="Silver Spring, Maryland"/>
        <s v="Conroe, Texas"/>
        <s v="Bundoran"/>
        <s v="Daytona Beach, Florida"/>
        <s v="Wirral-Enniskillen"/>
      </sharedItems>
    </cacheField>
    <cacheField name="City2" numFmtId="0">
      <sharedItems/>
    </cacheField>
    <cacheField name="Coffee Type (full)" numFmtId="0">
      <sharedItems count="4">
        <s v="Robusta"/>
        <s v="Excelsa"/>
        <s v="Arbica"/>
        <s v="Liberica"/>
      </sharedItems>
    </cacheField>
    <cacheField name="Roast Type (full)" numFmtId="0">
      <sharedItems count="3">
        <s v="Medium"/>
        <s v="Light"/>
        <s v="Dark"/>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Profit" numFmtId="167">
      <sharedItems containsSemiMixedTypes="0" containsString="0" containsNumber="1" minValue="0.16109999999999997" maxValue="4.7391499999999995"/>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Total Profit" numFmtId="167">
      <sharedItems containsSemiMixedTypes="0" containsString="0" containsNumber="1" minValue="0.16109999999999997" maxValue="28.434899999999999"/>
    </cacheField>
    <cacheField name="Loyalty Card" numFmtId="0">
      <sharedItems count="3">
        <s v="Yes"/>
        <s v="No"/>
        <b v="0"/>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 name="Profitability Ratio" numFmtId="0" formula="Profit/Sales" databaseField="0"/>
  </cacheFields>
  <extLst>
    <ext xmlns:x14="http://schemas.microsoft.com/office/spreadsheetml/2009/9/main" uri="{725AE2AE-9491-48be-B2B4-4EB974FC3084}">
      <x14:pivotCacheDefinition pivotCacheId="111073881"/>
    </ext>
    <ext xmlns:xxpvi="http://schemas.microsoft.com/office/spreadsheetml/2022/pivotVersionInfo" uri="{9F748A41-CAEA-4470-BF7A-CE61E8FFA7F9}">
      <xxpvi:cacheVersionInfo>
        <xxpvi:lastRefreshFeature>RichData</xxpvi:lastRefreshFeature>
      </xxpvi:cacheVersionInfo>
    </ext>
    <ext xmlns:xprd="http://schemas.microsoft.com/office/spreadsheetml/2022/pivotRichData" uri="{2C874A73-7782-4A18-856F-96AC7E287872}">
      <xprd:richInfo pivotCacheGuid="{7AD7F884-E499-6149-9759-F8640FD26521}" pivotIgnoreInvalidCache="1" r:id="rId1"/>
    </ext>
  </extLst>
</pivotCacheDefinition>
</file>

<file path=xl/pivotCache/richPivot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R-M-1"/>
    <n v="2"/>
    <s v="Aloisia Allner"/>
    <s v="aallner0@lulu.com"/>
    <x v="0"/>
    <x v="0"/>
    <s v="Paterson"/>
    <x v="0"/>
    <x v="0"/>
    <s v="Rob"/>
    <s v="M"/>
    <x v="0"/>
    <n v="9.9499999999999993"/>
    <n v="0.59699999999999998"/>
    <x v="0"/>
    <n v="1.194"/>
    <x v="0"/>
  </r>
  <r>
    <x v="0"/>
    <x v="0"/>
    <x v="0"/>
    <s v="E-M-0.5"/>
    <n v="5"/>
    <s v="Aloisia Allner"/>
    <s v="aallner0@lulu.com"/>
    <x v="0"/>
    <x v="0"/>
    <s v="Paterson"/>
    <x v="1"/>
    <x v="0"/>
    <s v="Exc"/>
    <s v="M"/>
    <x v="1"/>
    <n v="8.25"/>
    <n v="0.90749999999999997"/>
    <x v="1"/>
    <n v="4.5374999999999996"/>
    <x v="0"/>
  </r>
  <r>
    <x v="1"/>
    <x v="1"/>
    <x v="1"/>
    <s v="A-L-1"/>
    <n v="1"/>
    <s v="Jami Redholes"/>
    <s v="jredholes2@tmall.com"/>
    <x v="0"/>
    <x v="1"/>
    <s v="San Antonio"/>
    <x v="2"/>
    <x v="1"/>
    <s v="Ara"/>
    <s v="L"/>
    <x v="0"/>
    <n v="12.95"/>
    <n v="1.1655"/>
    <x v="2"/>
    <n v="1.1655"/>
    <x v="0"/>
  </r>
  <r>
    <x v="2"/>
    <x v="2"/>
    <x v="2"/>
    <s v="E-M-1"/>
    <n v="2"/>
    <s v="Christoffer O' Shea"/>
    <s v="NONE"/>
    <x v="1"/>
    <x v="2"/>
    <s v="Cill Airne"/>
    <x v="1"/>
    <x v="0"/>
    <s v="Exc"/>
    <s v="M"/>
    <x v="0"/>
    <n v="13.75"/>
    <n v="1.5125"/>
    <x v="3"/>
    <n v="3.0249999999999999"/>
    <x v="1"/>
  </r>
  <r>
    <x v="2"/>
    <x v="2"/>
    <x v="2"/>
    <s v="R-L-2.5"/>
    <n v="2"/>
    <s v="Christoffer O' Shea"/>
    <s v="NONE"/>
    <x v="1"/>
    <x v="2"/>
    <s v="Cill Airne"/>
    <x v="0"/>
    <x v="1"/>
    <s v="Rob"/>
    <s v="L"/>
    <x v="2"/>
    <n v="27.484999999999996"/>
    <n v="1.6490999999999998"/>
    <x v="4"/>
    <n v="3.2981999999999996"/>
    <x v="1"/>
  </r>
  <r>
    <x v="3"/>
    <x v="3"/>
    <x v="3"/>
    <s v="L-D-1"/>
    <n v="3"/>
    <s v="Beryle Cottier"/>
    <s v="NONE"/>
    <x v="0"/>
    <x v="3"/>
    <s v="Scranton"/>
    <x v="3"/>
    <x v="2"/>
    <s v="Lib"/>
    <s v="D"/>
    <x v="0"/>
    <n v="12.95"/>
    <n v="1.6835"/>
    <x v="5"/>
    <n v="5.0504999999999995"/>
    <x v="1"/>
  </r>
  <r>
    <x v="4"/>
    <x v="4"/>
    <x v="4"/>
    <s v="E-D-0.5"/>
    <n v="3"/>
    <s v="Shaylynn Lobe"/>
    <s v="slobe6@nifty.com"/>
    <x v="0"/>
    <x v="4"/>
    <s v="Dayton"/>
    <x v="1"/>
    <x v="2"/>
    <s v="Exc"/>
    <s v="D"/>
    <x v="1"/>
    <n v="7.29"/>
    <n v="0.80190000000000006"/>
    <x v="6"/>
    <n v="2.4057000000000004"/>
    <x v="0"/>
  </r>
  <r>
    <x v="5"/>
    <x v="5"/>
    <x v="5"/>
    <s v="L-L-0.2"/>
    <n v="1"/>
    <s v="Melvin Wharfe"/>
    <s v="NONE"/>
    <x v="1"/>
    <x v="5"/>
    <s v="Kill"/>
    <x v="3"/>
    <x v="1"/>
    <s v="Lib"/>
    <s v="L"/>
    <x v="3"/>
    <n v="4.7549999999999999"/>
    <n v="0.61814999999999998"/>
    <x v="7"/>
    <n v="0.61814999999999998"/>
    <x v="0"/>
  </r>
  <r>
    <x v="6"/>
    <x v="6"/>
    <x v="6"/>
    <s v="R-M-0.5"/>
    <n v="3"/>
    <s v="Guthrey Petracci"/>
    <s v="gpetracci8@livejournal.com"/>
    <x v="0"/>
    <x v="6"/>
    <s v="Los Angeles"/>
    <x v="0"/>
    <x v="0"/>
    <s v="Rob"/>
    <s v="M"/>
    <x v="1"/>
    <n v="5.97"/>
    <n v="0.35819999999999996"/>
    <x v="8"/>
    <n v="1.0745999999999998"/>
    <x v="1"/>
  </r>
  <r>
    <x v="7"/>
    <x v="0"/>
    <x v="7"/>
    <s v="R-M-0.5"/>
    <n v="1"/>
    <s v="Rodger Raven"/>
    <s v="rraven9@ed.gov"/>
    <x v="0"/>
    <x v="6"/>
    <s v="Los Angeles"/>
    <x v="0"/>
    <x v="0"/>
    <s v="Rob"/>
    <s v="M"/>
    <x v="1"/>
    <n v="5.97"/>
    <n v="0.35819999999999996"/>
    <x v="9"/>
    <n v="0.35819999999999996"/>
    <x v="1"/>
  </r>
  <r>
    <x v="8"/>
    <x v="7"/>
    <x v="8"/>
    <s v="A-D-1"/>
    <n v="4"/>
    <s v="Ferrell Ferber"/>
    <s v="fferbera@businesswire.com"/>
    <x v="0"/>
    <x v="7"/>
    <s v="San Jose"/>
    <x v="2"/>
    <x v="2"/>
    <s v="Ara"/>
    <s v="D"/>
    <x v="0"/>
    <n v="9.9499999999999993"/>
    <n v="0.89549999999999985"/>
    <x v="10"/>
    <n v="3.5819999999999994"/>
    <x v="1"/>
  </r>
  <r>
    <x v="9"/>
    <x v="8"/>
    <x v="9"/>
    <s v="E-L-2.5"/>
    <n v="5"/>
    <s v="Duky Phizackerly"/>
    <s v="dphizackerlyb@utexas.edu"/>
    <x v="0"/>
    <x v="7"/>
    <s v="San Jose"/>
    <x v="1"/>
    <x v="1"/>
    <s v="Exc"/>
    <s v="L"/>
    <x v="2"/>
    <n v="34.154999999999994"/>
    <n v="3.7570499999999996"/>
    <x v="11"/>
    <n v="18.785249999999998"/>
    <x v="0"/>
  </r>
  <r>
    <x v="10"/>
    <x v="9"/>
    <x v="10"/>
    <s v="R-M-1"/>
    <n v="5"/>
    <s v="Rosaleen Scholar"/>
    <s v="rscholarc@nyu.edu"/>
    <x v="0"/>
    <x v="8"/>
    <s v="Richmond"/>
    <x v="0"/>
    <x v="0"/>
    <s v="Rob"/>
    <s v="M"/>
    <x v="0"/>
    <n v="9.9499999999999993"/>
    <n v="0.59699999999999998"/>
    <x v="12"/>
    <n v="2.9849999999999999"/>
    <x v="1"/>
  </r>
  <r>
    <x v="11"/>
    <x v="10"/>
    <x v="11"/>
    <s v="R-D-2.5"/>
    <n v="2"/>
    <s v="Terence Vanyutin"/>
    <s v="tvanyutind@wix.com"/>
    <x v="0"/>
    <x v="9"/>
    <s v="Migrate"/>
    <x v="0"/>
    <x v="2"/>
    <s v="Rob"/>
    <s v="D"/>
    <x v="2"/>
    <n v="20.584999999999997"/>
    <n v="1.2350999999999999"/>
    <x v="13"/>
    <n v="2.4701999999999997"/>
    <x v="1"/>
  </r>
  <r>
    <x v="12"/>
    <x v="11"/>
    <x v="12"/>
    <s v="L-D-0.2"/>
    <n v="3"/>
    <s v="Patrice Trobe"/>
    <s v="ptrobee@wunderground.com"/>
    <x v="0"/>
    <x v="10"/>
    <s v="Saint Louis"/>
    <x v="3"/>
    <x v="2"/>
    <s v="Lib"/>
    <s v="D"/>
    <x v="3"/>
    <n v="3.8849999999999998"/>
    <n v="0.50505"/>
    <x v="14"/>
    <n v="1.51515"/>
    <x v="0"/>
  </r>
  <r>
    <x v="13"/>
    <x v="12"/>
    <x v="13"/>
    <s v="R-M-2.5"/>
    <n v="5"/>
    <s v="Llywellyn Oscroft"/>
    <s v="loscroftf@ebay.co.uk"/>
    <x v="0"/>
    <x v="11"/>
    <s v="Philadelphia"/>
    <x v="0"/>
    <x v="0"/>
    <s v="Rob"/>
    <s v="M"/>
    <x v="2"/>
    <n v="22.884999999999998"/>
    <n v="1.3730999999999998"/>
    <x v="15"/>
    <n v="6.865499999999999"/>
    <x v="1"/>
  </r>
  <r>
    <x v="14"/>
    <x v="13"/>
    <x v="14"/>
    <s v="A-M-0.2"/>
    <n v="6"/>
    <s v="Minni Alabaster"/>
    <s v="malabasterg@hexun.com"/>
    <x v="0"/>
    <x v="12"/>
    <s v="Portland"/>
    <x v="2"/>
    <x v="0"/>
    <s v="Ara"/>
    <s v="M"/>
    <x v="3"/>
    <n v="3.375"/>
    <n v="0.30374999999999996"/>
    <x v="16"/>
    <n v="1.8224999999999998"/>
    <x v="1"/>
  </r>
  <r>
    <x v="15"/>
    <x v="14"/>
    <x v="15"/>
    <s v="A-L-1"/>
    <n v="6"/>
    <s v="Rhianon Broxup"/>
    <s v="rbroxuph@jimdo.com"/>
    <x v="0"/>
    <x v="13"/>
    <s v="Houston"/>
    <x v="2"/>
    <x v="1"/>
    <s v="Ara"/>
    <s v="L"/>
    <x v="0"/>
    <n v="12.95"/>
    <n v="1.1655"/>
    <x v="17"/>
    <n v="6.9930000000000003"/>
    <x v="1"/>
  </r>
  <r>
    <x v="16"/>
    <x v="15"/>
    <x v="16"/>
    <s v="R-D-2.5"/>
    <n v="4"/>
    <s v="Pall Redford"/>
    <s v="predfordi@ow.ly"/>
    <x v="1"/>
    <x v="14"/>
    <s v="Caherconlish"/>
    <x v="0"/>
    <x v="2"/>
    <s v="Rob"/>
    <s v="D"/>
    <x v="2"/>
    <n v="20.584999999999997"/>
    <n v="1.2350999999999999"/>
    <x v="18"/>
    <n v="4.9403999999999995"/>
    <x v="0"/>
  </r>
  <r>
    <x v="17"/>
    <x v="16"/>
    <x v="17"/>
    <s v="A-M-0.2"/>
    <n v="5"/>
    <s v="Aurea Corradino"/>
    <s v="acorradinoj@harvard.edu"/>
    <x v="0"/>
    <x v="15"/>
    <s v="New York City"/>
    <x v="2"/>
    <x v="0"/>
    <s v="Ara"/>
    <s v="M"/>
    <x v="3"/>
    <n v="3.375"/>
    <n v="0.30374999999999996"/>
    <x v="19"/>
    <n v="1.5187499999999998"/>
    <x v="0"/>
  </r>
  <r>
    <x v="17"/>
    <x v="16"/>
    <x v="17"/>
    <s v="E-D-0.2"/>
    <n v="4"/>
    <s v="Aurea Corradino"/>
    <s v="acorradinoj@harvard.edu"/>
    <x v="0"/>
    <x v="15"/>
    <s v="New York City"/>
    <x v="1"/>
    <x v="2"/>
    <s v="Exc"/>
    <s v="D"/>
    <x v="3"/>
    <n v="3.645"/>
    <n v="0.40095000000000003"/>
    <x v="20"/>
    <n v="1.6038000000000001"/>
    <x v="0"/>
  </r>
  <r>
    <x v="18"/>
    <x v="16"/>
    <x v="18"/>
    <s v="A-D-0.2"/>
    <n v="6"/>
    <s v="Avrit Davidowsky"/>
    <s v="adavidowskyl@netvibes.com"/>
    <x v="0"/>
    <x v="16"/>
    <s v="Grand Rapids"/>
    <x v="2"/>
    <x v="2"/>
    <s v="Ara"/>
    <s v="D"/>
    <x v="3"/>
    <n v="2.9849999999999999"/>
    <n v="0.26865"/>
    <x v="8"/>
    <n v="1.6118999999999999"/>
    <x v="1"/>
  </r>
  <r>
    <x v="19"/>
    <x v="17"/>
    <x v="19"/>
    <s v="R-M-2.5"/>
    <n v="4"/>
    <s v="Annabel Antuk"/>
    <s v="aantukm@kickstarter.com"/>
    <x v="0"/>
    <x v="17"/>
    <s v="Punta Gorda"/>
    <x v="0"/>
    <x v="0"/>
    <s v="Rob"/>
    <s v="M"/>
    <x v="2"/>
    <n v="22.884999999999998"/>
    <n v="1.3730999999999998"/>
    <x v="21"/>
    <n v="5.4923999999999991"/>
    <x v="0"/>
  </r>
  <r>
    <x v="20"/>
    <x v="18"/>
    <x v="20"/>
    <s v="A-D-0.2"/>
    <n v="4"/>
    <s v="Iorgo Kleinert"/>
    <s v="ikleinertn@timesonline.co.uk"/>
    <x v="0"/>
    <x v="18"/>
    <s v="Vancouver"/>
    <x v="2"/>
    <x v="2"/>
    <s v="Ara"/>
    <s v="D"/>
    <x v="3"/>
    <n v="2.9849999999999999"/>
    <n v="0.26865"/>
    <x v="22"/>
    <n v="1.0746"/>
    <x v="0"/>
  </r>
  <r>
    <x v="21"/>
    <x v="19"/>
    <x v="21"/>
    <s v="A-M-1"/>
    <n v="1"/>
    <s v="Chrisy Blofeld"/>
    <s v="cblofeldo@amazon.co.uk"/>
    <x v="0"/>
    <x v="19"/>
    <s v="Englewood"/>
    <x v="2"/>
    <x v="0"/>
    <s v="Ara"/>
    <s v="M"/>
    <x v="0"/>
    <n v="11.25"/>
    <n v="1.0125"/>
    <x v="23"/>
    <n v="1.0125"/>
    <x v="1"/>
  </r>
  <r>
    <x v="22"/>
    <x v="20"/>
    <x v="22"/>
    <s v="E-M-0.2"/>
    <n v="3"/>
    <s v="Culley Farris"/>
    <s v="NONE"/>
    <x v="0"/>
    <x v="17"/>
    <s v="Punta Gorda"/>
    <x v="1"/>
    <x v="0"/>
    <s v="Exc"/>
    <s v="M"/>
    <x v="3"/>
    <n v="4.125"/>
    <n v="0.45374999999999999"/>
    <x v="24"/>
    <n v="1.3612500000000001"/>
    <x v="0"/>
  </r>
  <r>
    <x v="23"/>
    <x v="21"/>
    <x v="23"/>
    <s v="A-M-0.5"/>
    <n v="4"/>
    <s v="Selene Shales"/>
    <s v="sshalesq@umich.edu"/>
    <x v="0"/>
    <x v="20"/>
    <s v="Petaluma"/>
    <x v="2"/>
    <x v="0"/>
    <s v="Ara"/>
    <s v="M"/>
    <x v="1"/>
    <n v="6.75"/>
    <n v="0.60749999999999993"/>
    <x v="25"/>
    <n v="2.4299999999999997"/>
    <x v="0"/>
  </r>
  <r>
    <x v="24"/>
    <x v="22"/>
    <x v="24"/>
    <s v="A-M-0.2"/>
    <n v="5"/>
    <s v="Vivie Danneil"/>
    <s v="vdanneilr@mtv.com"/>
    <x v="1"/>
    <x v="21"/>
    <s v="Tralee"/>
    <x v="2"/>
    <x v="0"/>
    <s v="Ara"/>
    <s v="M"/>
    <x v="3"/>
    <n v="3.375"/>
    <n v="0.30374999999999996"/>
    <x v="19"/>
    <n v="1.5187499999999998"/>
    <x v="1"/>
  </r>
  <r>
    <x v="25"/>
    <x v="23"/>
    <x v="25"/>
    <s v="A-D-0.5"/>
    <n v="3"/>
    <s v="Theresita Newbury"/>
    <s v="tnewburys@usda.gov"/>
    <x v="1"/>
    <x v="22"/>
    <s v="Clonskeagh"/>
    <x v="2"/>
    <x v="2"/>
    <s v="Ara"/>
    <s v="D"/>
    <x v="1"/>
    <n v="5.97"/>
    <n v="0.5373"/>
    <x v="8"/>
    <n v="1.6118999999999999"/>
    <x v="1"/>
  </r>
  <r>
    <x v="26"/>
    <x v="21"/>
    <x v="26"/>
    <s v="A-D-1"/>
    <n v="4"/>
    <s v="Mozelle Calcutt"/>
    <s v="mcalcuttt@baidu.com"/>
    <x v="1"/>
    <x v="23"/>
    <s v="Rathwire"/>
    <x v="2"/>
    <x v="2"/>
    <s v="Ara"/>
    <s v="D"/>
    <x v="0"/>
    <n v="9.9499999999999993"/>
    <n v="0.89549999999999985"/>
    <x v="10"/>
    <n v="3.5819999999999994"/>
    <x v="0"/>
  </r>
  <r>
    <x v="27"/>
    <x v="24"/>
    <x v="27"/>
    <s v="L-M-0.2"/>
    <n v="5"/>
    <s v="Adrian Swaine"/>
    <s v="NONE"/>
    <x v="0"/>
    <x v="24"/>
    <s v="Aurora"/>
    <x v="3"/>
    <x v="0"/>
    <s v="Lib"/>
    <s v="M"/>
    <x v="3"/>
    <n v="4.3650000000000002"/>
    <n v="0.56745000000000001"/>
    <x v="26"/>
    <n v="2.83725"/>
    <x v="1"/>
  </r>
  <r>
    <x v="27"/>
    <x v="24"/>
    <x v="27"/>
    <s v="A-D-0.5"/>
    <n v="6"/>
    <s v="Adrian Swaine"/>
    <s v="NONE"/>
    <x v="0"/>
    <x v="24"/>
    <s v="Aurora"/>
    <x v="2"/>
    <x v="2"/>
    <s v="Ara"/>
    <s v="D"/>
    <x v="1"/>
    <n v="5.97"/>
    <n v="0.5373"/>
    <x v="27"/>
    <n v="3.2237999999999998"/>
    <x v="1"/>
  </r>
  <r>
    <x v="27"/>
    <x v="24"/>
    <x v="27"/>
    <s v="L-M-0.5"/>
    <n v="6"/>
    <s v="Adrian Swaine"/>
    <s v="NONE"/>
    <x v="0"/>
    <x v="25"/>
    <b v="0"/>
    <x v="3"/>
    <x v="0"/>
    <s v="Lib"/>
    <s v="M"/>
    <x v="1"/>
    <n v="8.73"/>
    <n v="1.1349"/>
    <x v="28"/>
    <n v="6.8094000000000001"/>
    <x v="2"/>
  </r>
  <r>
    <x v="28"/>
    <x v="25"/>
    <x v="28"/>
    <s v="L-L-0.2"/>
    <n v="5"/>
    <s v="Gallard Gatheral"/>
    <s v="ggatheralx@123-reg.co.uk"/>
    <x v="0"/>
    <x v="26"/>
    <s v="Grand Forks"/>
    <x v="3"/>
    <x v="1"/>
    <s v="Lib"/>
    <s v="L"/>
    <x v="3"/>
    <n v="4.7549999999999999"/>
    <n v="0.61814999999999998"/>
    <x v="29"/>
    <n v="3.0907499999999999"/>
    <x v="1"/>
  </r>
  <r>
    <x v="29"/>
    <x v="26"/>
    <x v="29"/>
    <s v="L-L-0.5"/>
    <n v="6"/>
    <s v="Una Welberry"/>
    <s v="uwelberryy@ebay.co.uk"/>
    <x v="2"/>
    <x v="27"/>
    <s v="Upton"/>
    <x v="3"/>
    <x v="1"/>
    <s v="Lib"/>
    <s v="L"/>
    <x v="1"/>
    <n v="9.51"/>
    <n v="1.2363"/>
    <x v="30"/>
    <n v="7.4177999999999997"/>
    <x v="0"/>
  </r>
  <r>
    <x v="30"/>
    <x v="27"/>
    <x v="30"/>
    <s v="A-D-0.5"/>
    <n v="6"/>
    <s v="Faber Eilhart"/>
    <s v="feilhartz@who.int"/>
    <x v="0"/>
    <x v="28"/>
    <s v="Charleston"/>
    <x v="2"/>
    <x v="2"/>
    <s v="Ara"/>
    <s v="D"/>
    <x v="1"/>
    <n v="5.97"/>
    <n v="0.5373"/>
    <x v="27"/>
    <n v="3.2237999999999998"/>
    <x v="1"/>
  </r>
  <r>
    <x v="31"/>
    <x v="28"/>
    <x v="31"/>
    <s v="L-M-0.2"/>
    <n v="2"/>
    <s v="Zorina Ponting"/>
    <s v="zponting10@altervista.org"/>
    <x v="0"/>
    <x v="29"/>
    <s v="Little Rock"/>
    <x v="3"/>
    <x v="0"/>
    <s v="Lib"/>
    <s v="M"/>
    <x v="3"/>
    <n v="4.3650000000000002"/>
    <n v="0.56745000000000001"/>
    <x v="31"/>
    <n v="1.1349"/>
    <x v="1"/>
  </r>
  <r>
    <x v="32"/>
    <x v="29"/>
    <x v="32"/>
    <s v="L-L-0.5"/>
    <n v="3"/>
    <s v="Silvio Strase"/>
    <s v="sstrase11@booking.com"/>
    <x v="0"/>
    <x v="30"/>
    <s v="Denver"/>
    <x v="3"/>
    <x v="1"/>
    <s v="Lib"/>
    <s v="L"/>
    <x v="1"/>
    <n v="9.51"/>
    <n v="1.2363"/>
    <x v="32"/>
    <n v="3.7088999999999999"/>
    <x v="1"/>
  </r>
  <r>
    <x v="33"/>
    <x v="30"/>
    <x v="33"/>
    <s v="R-M-2.5"/>
    <n v="5"/>
    <s v="Dorie de la Tremoille"/>
    <s v="dde12@unesco.org"/>
    <x v="0"/>
    <x v="31"/>
    <s v="Minneapolis"/>
    <x v="0"/>
    <x v="0"/>
    <s v="Rob"/>
    <s v="M"/>
    <x v="2"/>
    <n v="22.884999999999998"/>
    <n v="1.3730999999999998"/>
    <x v="15"/>
    <n v="6.865499999999999"/>
    <x v="1"/>
  </r>
  <r>
    <x v="34"/>
    <x v="31"/>
    <x v="34"/>
    <s v="R-M-1"/>
    <n v="6"/>
    <s v="Hy Zanetto"/>
    <s v="NONE"/>
    <x v="0"/>
    <x v="32"/>
    <s v="Tucson"/>
    <x v="0"/>
    <x v="0"/>
    <s v="Rob"/>
    <s v="M"/>
    <x v="0"/>
    <n v="9.9499999999999993"/>
    <n v="0.59699999999999998"/>
    <x v="33"/>
    <n v="3.5819999999999999"/>
    <x v="0"/>
  </r>
  <r>
    <x v="35"/>
    <x v="32"/>
    <x v="35"/>
    <s v="L-M-1"/>
    <n v="3"/>
    <s v="Jessica McNess"/>
    <s v="NONE"/>
    <x v="0"/>
    <x v="33"/>
    <s v="New Orleans"/>
    <x v="3"/>
    <x v="0"/>
    <s v="Lib"/>
    <s v="M"/>
    <x v="0"/>
    <n v="14.55"/>
    <n v="1.8915000000000002"/>
    <x v="34"/>
    <n v="5.6745000000000001"/>
    <x v="1"/>
  </r>
  <r>
    <x v="36"/>
    <x v="33"/>
    <x v="36"/>
    <s v="E-D-0.2"/>
    <n v="2"/>
    <s v="Lorenzo Yeoland"/>
    <s v="lyeoland15@pbs.org"/>
    <x v="0"/>
    <x v="34"/>
    <s v="Hartford"/>
    <x v="1"/>
    <x v="2"/>
    <s v="Exc"/>
    <s v="D"/>
    <x v="3"/>
    <n v="3.645"/>
    <n v="0.40095000000000003"/>
    <x v="35"/>
    <n v="0.80190000000000006"/>
    <x v="0"/>
  </r>
  <r>
    <x v="37"/>
    <x v="34"/>
    <x v="37"/>
    <s v="R-D-0.2"/>
    <n v="3"/>
    <s v="Abigail Tolworthy"/>
    <s v="atolworthy16@toplist.cz"/>
    <x v="0"/>
    <x v="35"/>
    <s v="Ogden"/>
    <x v="0"/>
    <x v="2"/>
    <s v="Rob"/>
    <s v="D"/>
    <x v="3"/>
    <n v="2.6849999999999996"/>
    <n v="0.16109999999999997"/>
    <x v="36"/>
    <n v="0.4832999999999999"/>
    <x v="0"/>
  </r>
  <r>
    <x v="38"/>
    <x v="35"/>
    <x v="38"/>
    <s v="L-L-2.5"/>
    <n v="2"/>
    <s v="Maurie Bartol"/>
    <s v="NONE"/>
    <x v="0"/>
    <x v="36"/>
    <s v="Boston"/>
    <x v="3"/>
    <x v="1"/>
    <s v="Lib"/>
    <s v="L"/>
    <x v="2"/>
    <n v="36.454999999999998"/>
    <n v="4.7391499999999995"/>
    <x v="37"/>
    <n v="9.4782999999999991"/>
    <x v="1"/>
  </r>
  <r>
    <x v="39"/>
    <x v="36"/>
    <x v="39"/>
    <s v="E-M-0.5"/>
    <n v="2"/>
    <s v="Olag Baudassi"/>
    <s v="obaudassi18@seesaa.net"/>
    <x v="0"/>
    <x v="37"/>
    <s v="Rochester"/>
    <x v="1"/>
    <x v="0"/>
    <s v="Exc"/>
    <s v="M"/>
    <x v="1"/>
    <n v="8.25"/>
    <n v="0.90749999999999997"/>
    <x v="38"/>
    <n v="1.8149999999999999"/>
    <x v="0"/>
  </r>
  <r>
    <x v="40"/>
    <x v="37"/>
    <x v="40"/>
    <s v="L-D-2.5"/>
    <n v="6"/>
    <s v="Petey Kingsbury"/>
    <s v="pkingsbury19@comcast.net"/>
    <x v="0"/>
    <x v="38"/>
    <s v="Bronx"/>
    <x v="3"/>
    <x v="2"/>
    <s v="Lib"/>
    <s v="D"/>
    <x v="2"/>
    <n v="29.784999999999997"/>
    <n v="3.8720499999999998"/>
    <x v="39"/>
    <n v="23.232299999999999"/>
    <x v="1"/>
  </r>
  <r>
    <x v="41"/>
    <x v="38"/>
    <x v="41"/>
    <s v="E-M-2.5"/>
    <n v="2"/>
    <s v="Donna Baskeyfied"/>
    <s v="NONE"/>
    <x v="0"/>
    <x v="39"/>
    <s v="Birmingham"/>
    <x v="1"/>
    <x v="0"/>
    <s v="Exc"/>
    <s v="M"/>
    <x v="2"/>
    <n v="31.624999999999996"/>
    <n v="3.4787499999999998"/>
    <x v="40"/>
    <n v="6.9574999999999996"/>
    <x v="0"/>
  </r>
  <r>
    <x v="42"/>
    <x v="39"/>
    <x v="42"/>
    <s v="A-L-0.2"/>
    <n v="2"/>
    <s v="Arda Curley"/>
    <s v="acurley1b@hao123.com"/>
    <x v="0"/>
    <x v="40"/>
    <s v="San Bernardino"/>
    <x v="2"/>
    <x v="1"/>
    <s v="Ara"/>
    <s v="L"/>
    <x v="3"/>
    <n v="3.8849999999999998"/>
    <n v="0.34964999999999996"/>
    <x v="41"/>
    <n v="0.69929999999999992"/>
    <x v="0"/>
  </r>
  <r>
    <x v="43"/>
    <x v="40"/>
    <x v="43"/>
    <s v="A-D-2.5"/>
    <n v="4"/>
    <s v="Raynor McGilvary"/>
    <s v="rmcgilvary1c@tamu.edu"/>
    <x v="0"/>
    <x v="41"/>
    <s v="Norfolk"/>
    <x v="2"/>
    <x v="2"/>
    <s v="Ara"/>
    <s v="D"/>
    <x v="2"/>
    <n v="22.884999999999998"/>
    <n v="2.0596499999999995"/>
    <x v="21"/>
    <n v="8.2385999999999981"/>
    <x v="1"/>
  </r>
  <r>
    <x v="44"/>
    <x v="41"/>
    <x v="44"/>
    <s v="A-L-1"/>
    <n v="3"/>
    <s v="Isis Pikett"/>
    <s v="ipikett1d@xinhuanet.com"/>
    <x v="0"/>
    <x v="42"/>
    <s v="Washington"/>
    <x v="2"/>
    <x v="1"/>
    <s v="Ara"/>
    <s v="L"/>
    <x v="0"/>
    <n v="12.95"/>
    <n v="1.1655"/>
    <x v="5"/>
    <n v="3.4965000000000002"/>
    <x v="1"/>
  </r>
  <r>
    <x v="45"/>
    <x v="42"/>
    <x v="45"/>
    <s v="L-D-0.5"/>
    <n v="2"/>
    <s v="Inger Bouldon"/>
    <s v="ibouldon1e@gizmodo.com"/>
    <x v="0"/>
    <x v="43"/>
    <s v="Fort Lauderdale"/>
    <x v="3"/>
    <x v="2"/>
    <s v="Lib"/>
    <s v="D"/>
    <x v="1"/>
    <n v="7.77"/>
    <n v="1.0101"/>
    <x v="42"/>
    <n v="2.0202"/>
    <x v="1"/>
  </r>
  <r>
    <x v="46"/>
    <x v="43"/>
    <x v="46"/>
    <s v="L-L-2.5"/>
    <n v="4"/>
    <s v="Karry Flanders"/>
    <s v="kflanders1f@over-blog.com"/>
    <x v="1"/>
    <x v="44"/>
    <s v="Crumlin"/>
    <x v="3"/>
    <x v="1"/>
    <s v="Lib"/>
    <s v="L"/>
    <x v="2"/>
    <n v="36.454999999999998"/>
    <n v="4.7391499999999995"/>
    <x v="43"/>
    <n v="18.956599999999998"/>
    <x v="0"/>
  </r>
  <r>
    <x v="47"/>
    <x v="44"/>
    <x v="47"/>
    <s v="R-M-0.5"/>
    <n v="5"/>
    <s v="Hartley Mattioli"/>
    <s v="hmattioli1g@webmd.com"/>
    <x v="2"/>
    <x v="45"/>
    <s v="Kinloch"/>
    <x v="0"/>
    <x v="0"/>
    <s v="Rob"/>
    <s v="M"/>
    <x v="1"/>
    <n v="5.97"/>
    <n v="0.35819999999999996"/>
    <x v="44"/>
    <n v="1.7909999999999999"/>
    <x v="1"/>
  </r>
  <r>
    <x v="47"/>
    <x v="44"/>
    <x v="47"/>
    <s v="L-L-2.5"/>
    <n v="2"/>
    <s v="Hartley Mattioli"/>
    <s v="hmattioli1g@webmd.com"/>
    <x v="2"/>
    <x v="45"/>
    <s v="Kinloch"/>
    <x v="3"/>
    <x v="1"/>
    <s v="Lib"/>
    <s v="L"/>
    <x v="2"/>
    <n v="36.454999999999998"/>
    <n v="4.7391499999999995"/>
    <x v="37"/>
    <n v="9.4782999999999991"/>
    <x v="1"/>
  </r>
  <r>
    <x v="48"/>
    <x v="45"/>
    <x v="48"/>
    <s v="L-M-1"/>
    <n v="5"/>
    <s v="Archambault Gillard"/>
    <s v="agillard1i@issuu.com"/>
    <x v="0"/>
    <x v="46"/>
    <s v="Toledo"/>
    <x v="3"/>
    <x v="0"/>
    <s v="Lib"/>
    <s v="M"/>
    <x v="0"/>
    <n v="14.55"/>
    <n v="1.8915000000000002"/>
    <x v="45"/>
    <n v="9.4575000000000014"/>
    <x v="1"/>
  </r>
  <r>
    <x v="49"/>
    <x v="46"/>
    <x v="49"/>
    <s v="L-L-1"/>
    <n v="3"/>
    <s v="Salomo Cushworth"/>
    <s v="NONE"/>
    <x v="0"/>
    <x v="47"/>
    <s v="Trenton"/>
    <x v="3"/>
    <x v="1"/>
    <s v="Lib"/>
    <s v="L"/>
    <x v="0"/>
    <n v="15.85"/>
    <n v="2.0605000000000002"/>
    <x v="46"/>
    <n v="6.1815000000000007"/>
    <x v="1"/>
  </r>
  <r>
    <x v="50"/>
    <x v="47"/>
    <x v="50"/>
    <s v="E-D-0.2"/>
    <n v="3"/>
    <s v="Theda Grizard"/>
    <s v="tgrizard1k@odnoklassniki.ru"/>
    <x v="0"/>
    <x v="48"/>
    <s v="Tampa"/>
    <x v="1"/>
    <x v="2"/>
    <s v="Exc"/>
    <s v="D"/>
    <x v="3"/>
    <n v="3.645"/>
    <n v="0.40095000000000003"/>
    <x v="47"/>
    <n v="1.2028500000000002"/>
    <x v="0"/>
  </r>
  <r>
    <x v="51"/>
    <x v="48"/>
    <x v="51"/>
    <s v="E-L-1"/>
    <n v="4"/>
    <s v="Rozele Relton"/>
    <s v="rrelton1l@stanford.edu"/>
    <x v="0"/>
    <x v="49"/>
    <s v="Pensacola"/>
    <x v="1"/>
    <x v="1"/>
    <s v="Exc"/>
    <s v="L"/>
    <x v="0"/>
    <n v="14.85"/>
    <n v="1.6335"/>
    <x v="48"/>
    <n v="6.5339999999999998"/>
    <x v="1"/>
  </r>
  <r>
    <x v="52"/>
    <x v="49"/>
    <x v="52"/>
    <s v="L-D-2.5"/>
    <n v="3"/>
    <s v="Willa Rolling"/>
    <s v="NONE"/>
    <x v="0"/>
    <x v="50"/>
    <s v="Zephyrhills"/>
    <x v="3"/>
    <x v="2"/>
    <s v="Lib"/>
    <s v="D"/>
    <x v="2"/>
    <n v="29.784999999999997"/>
    <n v="3.8720499999999998"/>
    <x v="49"/>
    <n v="11.616149999999999"/>
    <x v="0"/>
  </r>
  <r>
    <x v="53"/>
    <x v="50"/>
    <x v="53"/>
    <s v="L-M-0.5"/>
    <n v="3"/>
    <s v="Stanislaus Gilroy"/>
    <s v="sgilroy1n@eepurl.com"/>
    <x v="0"/>
    <x v="51"/>
    <s v="Saint Paul"/>
    <x v="3"/>
    <x v="0"/>
    <s v="Lib"/>
    <s v="M"/>
    <x v="1"/>
    <n v="8.73"/>
    <n v="1.1349"/>
    <x v="50"/>
    <n v="3.4047000000000001"/>
    <x v="0"/>
  </r>
  <r>
    <x v="54"/>
    <x v="51"/>
    <x v="54"/>
    <s v="A-D-2.5"/>
    <n v="5"/>
    <s v="Correy Cottingham"/>
    <s v="ccottingham1o@wikipedia.org"/>
    <x v="0"/>
    <x v="52"/>
    <s v="Fort Wayne"/>
    <x v="2"/>
    <x v="2"/>
    <s v="Ara"/>
    <s v="D"/>
    <x v="2"/>
    <n v="22.884999999999998"/>
    <n v="2.0596499999999995"/>
    <x v="15"/>
    <n v="10.298249999999998"/>
    <x v="1"/>
  </r>
  <r>
    <x v="55"/>
    <x v="52"/>
    <x v="55"/>
    <s v="R-D-0.5"/>
    <n v="5"/>
    <s v="Pammi Endacott"/>
    <s v="NONE"/>
    <x v="2"/>
    <x v="53"/>
    <s v="Wootton"/>
    <x v="0"/>
    <x v="2"/>
    <s v="Rob"/>
    <s v="D"/>
    <x v="1"/>
    <n v="5.3699999999999992"/>
    <n v="0.32219999999999993"/>
    <x v="51"/>
    <n v="1.6109999999999998"/>
    <x v="0"/>
  </r>
  <r>
    <x v="56"/>
    <x v="53"/>
    <x v="56"/>
    <s v="L-L-0.2"/>
    <n v="5"/>
    <s v="Nona Linklater"/>
    <s v="NONE"/>
    <x v="0"/>
    <x v="54"/>
    <s v="Naples"/>
    <x v="3"/>
    <x v="1"/>
    <s v="Lib"/>
    <s v="L"/>
    <x v="3"/>
    <n v="4.7549999999999999"/>
    <n v="0.61814999999999998"/>
    <x v="29"/>
    <n v="3.0907499999999999"/>
    <x v="0"/>
  </r>
  <r>
    <x v="57"/>
    <x v="54"/>
    <x v="57"/>
    <s v="A-M-0.5"/>
    <n v="1"/>
    <s v="Annadiane Dykes"/>
    <s v="adykes1r@eventbrite.com"/>
    <x v="0"/>
    <x v="55"/>
    <s v="Chicago"/>
    <x v="2"/>
    <x v="0"/>
    <s v="Ara"/>
    <s v="M"/>
    <x v="1"/>
    <n v="6.75"/>
    <n v="0.60749999999999993"/>
    <x v="52"/>
    <n v="0.60749999999999993"/>
    <x v="1"/>
  </r>
  <r>
    <x v="58"/>
    <x v="55"/>
    <x v="58"/>
    <s v="R-M-0.5"/>
    <n v="6"/>
    <s v="Felecia Dodgson"/>
    <s v="NONE"/>
    <x v="0"/>
    <x v="56"/>
    <s v="Newark"/>
    <x v="0"/>
    <x v="0"/>
    <s v="Rob"/>
    <s v="M"/>
    <x v="1"/>
    <n v="5.97"/>
    <n v="0.35819999999999996"/>
    <x v="27"/>
    <n v="2.1491999999999996"/>
    <x v="0"/>
  </r>
  <r>
    <x v="59"/>
    <x v="56"/>
    <x v="59"/>
    <s v="R-D-2.5"/>
    <n v="4"/>
    <s v="Angelia Cockrem"/>
    <s v="acockrem1t@engadget.com"/>
    <x v="0"/>
    <x v="57"/>
    <s v="Vienna"/>
    <x v="0"/>
    <x v="2"/>
    <s v="Rob"/>
    <s v="D"/>
    <x v="2"/>
    <n v="20.584999999999997"/>
    <n v="1.2350999999999999"/>
    <x v="18"/>
    <n v="4.9403999999999995"/>
    <x v="0"/>
  </r>
  <r>
    <x v="60"/>
    <x v="57"/>
    <x v="60"/>
    <s v="R-L-0.5"/>
    <n v="1"/>
    <s v="Belvia Umpleby"/>
    <s v="bumpleby1u@soundcloud.com"/>
    <x v="0"/>
    <x v="58"/>
    <s v="Fort Worth"/>
    <x v="0"/>
    <x v="1"/>
    <s v="Rob"/>
    <s v="L"/>
    <x v="1"/>
    <n v="7.169999999999999"/>
    <n v="0.43019999999999992"/>
    <x v="53"/>
    <n v="0.43019999999999992"/>
    <x v="0"/>
  </r>
  <r>
    <x v="61"/>
    <x v="58"/>
    <x v="61"/>
    <s v="L-L-0.2"/>
    <n v="2"/>
    <s v="Nat Saleway"/>
    <s v="nsaleway1v@dedecms.com"/>
    <x v="0"/>
    <x v="59"/>
    <s v="Burbank"/>
    <x v="3"/>
    <x v="1"/>
    <s v="Lib"/>
    <s v="L"/>
    <x v="3"/>
    <n v="4.7549999999999999"/>
    <n v="0.61814999999999998"/>
    <x v="54"/>
    <n v="1.2363"/>
    <x v="1"/>
  </r>
  <r>
    <x v="62"/>
    <x v="59"/>
    <x v="62"/>
    <s v="R-M-0.2"/>
    <n v="1"/>
    <s v="Hayward Goulter"/>
    <s v="hgoulter1w@abc.net.au"/>
    <x v="0"/>
    <x v="60"/>
    <s v="Kingsport"/>
    <x v="0"/>
    <x v="0"/>
    <s v="Rob"/>
    <s v="M"/>
    <x v="3"/>
    <n v="2.9849999999999999"/>
    <n v="0.17909999999999998"/>
    <x v="55"/>
    <n v="0.17909999999999998"/>
    <x v="1"/>
  </r>
  <r>
    <x v="63"/>
    <x v="60"/>
    <x v="63"/>
    <s v="R-M-1"/>
    <n v="6"/>
    <s v="Gay Rizzello"/>
    <s v="grizzello1x@symantec.com"/>
    <x v="2"/>
    <x v="61"/>
    <s v="Liverpool"/>
    <x v="0"/>
    <x v="0"/>
    <s v="Rob"/>
    <s v="M"/>
    <x v="0"/>
    <n v="9.9499999999999993"/>
    <n v="0.59699999999999998"/>
    <x v="33"/>
    <n v="3.5819999999999999"/>
    <x v="0"/>
  </r>
  <r>
    <x v="64"/>
    <x v="61"/>
    <x v="64"/>
    <s v="E-L-2.5"/>
    <n v="4"/>
    <s v="Shannon List"/>
    <s v="slist1y@mapquest.com"/>
    <x v="0"/>
    <x v="62"/>
    <s v="Columbus"/>
    <x v="1"/>
    <x v="1"/>
    <s v="Exc"/>
    <s v="L"/>
    <x v="2"/>
    <n v="34.154999999999994"/>
    <n v="3.7570499999999996"/>
    <x v="56"/>
    <n v="15.028199999999998"/>
    <x v="1"/>
  </r>
  <r>
    <x v="65"/>
    <x v="62"/>
    <x v="65"/>
    <s v="L-L-0.2"/>
    <n v="2"/>
    <s v="Shirlene Edmondson"/>
    <s v="sedmondson1z@theguardian.com"/>
    <x v="1"/>
    <x v="63"/>
    <s v="Newmarket on Fergus"/>
    <x v="3"/>
    <x v="1"/>
    <s v="Lib"/>
    <s v="L"/>
    <x v="3"/>
    <n v="4.7549999999999999"/>
    <n v="0.61814999999999998"/>
    <x v="54"/>
    <n v="1.2363"/>
    <x v="1"/>
  </r>
  <r>
    <x v="66"/>
    <x v="63"/>
    <x v="66"/>
    <s v="A-M-2.5"/>
    <n v="3"/>
    <s v="Aurlie McCarl"/>
    <s v="NONE"/>
    <x v="0"/>
    <x v="33"/>
    <s v="New Orleans"/>
    <x v="2"/>
    <x v="0"/>
    <s v="Ara"/>
    <s v="M"/>
    <x v="2"/>
    <n v="25.874999999999996"/>
    <n v="2.3287499999999994"/>
    <x v="57"/>
    <n v="6.9862499999999983"/>
    <x v="1"/>
  </r>
  <r>
    <x v="67"/>
    <x v="64"/>
    <x v="67"/>
    <s v="L-M-0.2"/>
    <n v="5"/>
    <s v="Alikee Carryer"/>
    <s v="NONE"/>
    <x v="0"/>
    <x v="64"/>
    <s v="Charlotte"/>
    <x v="3"/>
    <x v="0"/>
    <s v="Lib"/>
    <s v="M"/>
    <x v="3"/>
    <n v="4.3650000000000002"/>
    <n v="0.56745000000000001"/>
    <x v="26"/>
    <n v="2.83725"/>
    <x v="0"/>
  </r>
  <r>
    <x v="68"/>
    <x v="65"/>
    <x v="68"/>
    <s v="E-L-0.5"/>
    <n v="2"/>
    <s v="Jennifer Rangall"/>
    <s v="jrangall22@newsvine.com"/>
    <x v="0"/>
    <x v="65"/>
    <s v="Springfield"/>
    <x v="1"/>
    <x v="1"/>
    <s v="Exc"/>
    <s v="L"/>
    <x v="1"/>
    <n v="8.91"/>
    <n v="0.98009999999999997"/>
    <x v="58"/>
    <n v="1.9601999999999999"/>
    <x v="0"/>
  </r>
  <r>
    <x v="69"/>
    <x v="66"/>
    <x v="69"/>
    <s v="R-D-1"/>
    <n v="6"/>
    <s v="Kipper Boorn"/>
    <s v="kboorn23@ezinearticles.com"/>
    <x v="1"/>
    <x v="66"/>
    <s v="Listowel"/>
    <x v="0"/>
    <x v="2"/>
    <s v="Rob"/>
    <s v="D"/>
    <x v="0"/>
    <n v="8.9499999999999993"/>
    <n v="0.53699999999999992"/>
    <x v="59"/>
    <n v="3.2219999999999995"/>
    <x v="0"/>
  </r>
  <r>
    <x v="70"/>
    <x v="67"/>
    <x v="70"/>
    <s v="R-L-0.2"/>
    <n v="1"/>
    <s v="Melania Beadle"/>
    <s v="NONE"/>
    <x v="1"/>
    <x v="67"/>
    <s v="Moycullen"/>
    <x v="0"/>
    <x v="1"/>
    <s v="Rob"/>
    <s v="L"/>
    <x v="3"/>
    <n v="3.5849999999999995"/>
    <n v="0.21509999999999996"/>
    <x v="60"/>
    <n v="0.21509999999999996"/>
    <x v="0"/>
  </r>
  <r>
    <x v="71"/>
    <x v="68"/>
    <x v="71"/>
    <s v="E-D-0.2"/>
    <n v="2"/>
    <s v="Colene Elgey"/>
    <s v="celgey25@webs.com"/>
    <x v="0"/>
    <x v="68"/>
    <s v="Midland"/>
    <x v="1"/>
    <x v="2"/>
    <s v="Exc"/>
    <s v="D"/>
    <x v="3"/>
    <n v="3.645"/>
    <n v="0.40095000000000003"/>
    <x v="35"/>
    <n v="0.80190000000000006"/>
    <x v="1"/>
  </r>
  <r>
    <x v="72"/>
    <x v="69"/>
    <x v="72"/>
    <s v="A-M-0.5"/>
    <n v="6"/>
    <s v="Lothaire Mizzi"/>
    <s v="lmizzi26@rakuten.co.jp"/>
    <x v="0"/>
    <x v="69"/>
    <s v="Dallas"/>
    <x v="2"/>
    <x v="0"/>
    <s v="Ara"/>
    <s v="M"/>
    <x v="1"/>
    <n v="6.75"/>
    <n v="0.60749999999999993"/>
    <x v="61"/>
    <n v="3.6449999999999996"/>
    <x v="0"/>
  </r>
  <r>
    <x v="73"/>
    <x v="70"/>
    <x v="73"/>
    <s v="R-L-1"/>
    <n v="4"/>
    <s v="Cletis Giacomazzo"/>
    <s v="cgiacomazzo27@jigsy.com"/>
    <x v="0"/>
    <x v="70"/>
    <s v="Dulles"/>
    <x v="0"/>
    <x v="1"/>
    <s v="Rob"/>
    <s v="L"/>
    <x v="0"/>
    <n v="11.95"/>
    <n v="0.71699999999999997"/>
    <x v="62"/>
    <n v="2.8679999999999999"/>
    <x v="1"/>
  </r>
  <r>
    <x v="74"/>
    <x v="71"/>
    <x v="74"/>
    <s v="A-L-0.5"/>
    <n v="5"/>
    <s v="Ami Arnow"/>
    <s v="aarnow28@arizona.edu"/>
    <x v="0"/>
    <x v="71"/>
    <s v="Oakland"/>
    <x v="2"/>
    <x v="1"/>
    <s v="Ara"/>
    <s v="L"/>
    <x v="1"/>
    <n v="7.77"/>
    <n v="0.69929999999999992"/>
    <x v="5"/>
    <n v="3.4964999999999997"/>
    <x v="0"/>
  </r>
  <r>
    <x v="75"/>
    <x v="72"/>
    <x v="75"/>
    <s v="L-L-2.5"/>
    <n v="3"/>
    <s v="Sheppard Yann"/>
    <s v="syann29@senate.gov"/>
    <x v="0"/>
    <x v="72"/>
    <s v="Colorado Springs"/>
    <x v="3"/>
    <x v="1"/>
    <s v="Lib"/>
    <s v="L"/>
    <x v="2"/>
    <n v="36.454999999999998"/>
    <n v="4.7391499999999995"/>
    <x v="63"/>
    <n v="14.217449999999999"/>
    <x v="0"/>
  </r>
  <r>
    <x v="76"/>
    <x v="73"/>
    <x v="76"/>
    <s v="L-M-2.5"/>
    <n v="3"/>
    <s v="Bunny Naulls"/>
    <s v="bnaulls2a@tiny.cc"/>
    <x v="1"/>
    <x v="73"/>
    <s v="Adare"/>
    <x v="3"/>
    <x v="0"/>
    <s v="Lib"/>
    <s v="M"/>
    <x v="2"/>
    <n v="33.464999999999996"/>
    <n v="4.3504499999999995"/>
    <x v="64"/>
    <n v="13.051349999999999"/>
    <x v="0"/>
  </r>
  <r>
    <x v="77"/>
    <x v="74"/>
    <x v="77"/>
    <s v="R-D-2.5"/>
    <n v="4"/>
    <s v="Hally Lorait"/>
    <s v="NONE"/>
    <x v="0"/>
    <x v="74"/>
    <s v="Buffalo"/>
    <x v="0"/>
    <x v="2"/>
    <s v="Rob"/>
    <s v="D"/>
    <x v="2"/>
    <n v="20.584999999999997"/>
    <n v="1.2350999999999999"/>
    <x v="18"/>
    <n v="4.9403999999999995"/>
    <x v="0"/>
  </r>
  <r>
    <x v="78"/>
    <x v="75"/>
    <x v="78"/>
    <s v="L-L-0.5"/>
    <n v="1"/>
    <s v="Zaccaria Sherewood"/>
    <s v="zsherewood2c@apache.org"/>
    <x v="0"/>
    <x v="75"/>
    <s v="Fresno"/>
    <x v="3"/>
    <x v="1"/>
    <s v="Lib"/>
    <s v="L"/>
    <x v="1"/>
    <n v="9.51"/>
    <n v="1.2363"/>
    <x v="54"/>
    <n v="1.2363"/>
    <x v="1"/>
  </r>
  <r>
    <x v="79"/>
    <x v="76"/>
    <x v="79"/>
    <s v="A-L-2.5"/>
    <n v="3"/>
    <s v="Jeffrey Dufaire"/>
    <s v="jdufaire2d@fc2.com"/>
    <x v="0"/>
    <x v="58"/>
    <s v="Fort Worth"/>
    <x v="2"/>
    <x v="1"/>
    <s v="Ara"/>
    <s v="L"/>
    <x v="2"/>
    <n v="29.784999999999997"/>
    <n v="2.6806499999999995"/>
    <x v="49"/>
    <n v="8.0419499999999982"/>
    <x v="1"/>
  </r>
  <r>
    <x v="79"/>
    <x v="76"/>
    <x v="79"/>
    <s v="A-D-0.2"/>
    <n v="4"/>
    <s v="Jeffrey Dufaire"/>
    <s v="jdufaire2d@fc2.com"/>
    <x v="0"/>
    <x v="58"/>
    <s v="Fort Worth"/>
    <x v="2"/>
    <x v="2"/>
    <s v="Ara"/>
    <s v="D"/>
    <x v="3"/>
    <n v="2.9849999999999999"/>
    <n v="0.26865"/>
    <x v="22"/>
    <n v="1.0746"/>
    <x v="1"/>
  </r>
  <r>
    <x v="80"/>
    <x v="77"/>
    <x v="80"/>
    <s v="A-M-1"/>
    <n v="3"/>
    <s v="Beitris Keaveney"/>
    <s v="bkeaveney2f@netlog.com"/>
    <x v="0"/>
    <x v="76"/>
    <s v="Beaumont"/>
    <x v="2"/>
    <x v="0"/>
    <s v="Ara"/>
    <s v="M"/>
    <x v="0"/>
    <n v="11.25"/>
    <n v="1.0125"/>
    <x v="65"/>
    <n v="3.0374999999999996"/>
    <x v="1"/>
  </r>
  <r>
    <x v="81"/>
    <x v="78"/>
    <x v="81"/>
    <s v="R-L-1"/>
    <n v="3"/>
    <s v="Elna Grise"/>
    <s v="egrise2g@cargocollective.com"/>
    <x v="0"/>
    <x v="77"/>
    <s v="Reno"/>
    <x v="0"/>
    <x v="1"/>
    <s v="Rob"/>
    <s v="L"/>
    <x v="0"/>
    <n v="11.95"/>
    <n v="0.71699999999999997"/>
    <x v="66"/>
    <n v="2.1509999999999998"/>
    <x v="1"/>
  </r>
  <r>
    <x v="82"/>
    <x v="79"/>
    <x v="82"/>
    <s v="A-L-1"/>
    <n v="6"/>
    <s v="Torie Gottelier"/>
    <s v="tgottelier2h@vistaprint.com"/>
    <x v="0"/>
    <x v="78"/>
    <s v="Kansas City"/>
    <x v="2"/>
    <x v="1"/>
    <s v="Ara"/>
    <s v="L"/>
    <x v="0"/>
    <n v="12.95"/>
    <n v="1.1655"/>
    <x v="17"/>
    <n v="6.9930000000000003"/>
    <x v="1"/>
  </r>
  <r>
    <x v="83"/>
    <x v="80"/>
    <x v="83"/>
    <s v="A-L-1"/>
    <n v="4"/>
    <s v="Loydie Langlais"/>
    <s v="NONE"/>
    <x v="1"/>
    <x v="44"/>
    <s v="Crumlin"/>
    <x v="2"/>
    <x v="1"/>
    <s v="Ara"/>
    <s v="L"/>
    <x v="0"/>
    <n v="12.95"/>
    <n v="1.1655"/>
    <x v="67"/>
    <n v="4.6619999999999999"/>
    <x v="0"/>
  </r>
  <r>
    <x v="84"/>
    <x v="81"/>
    <x v="84"/>
    <s v="A-M-2.5"/>
    <n v="4"/>
    <s v="Adham Greenhead"/>
    <s v="agreenhead2j@dailymail.co.uk"/>
    <x v="0"/>
    <x v="79"/>
    <s v="Corona"/>
    <x v="2"/>
    <x v="0"/>
    <s v="Ara"/>
    <s v="M"/>
    <x v="2"/>
    <n v="25.874999999999996"/>
    <n v="2.3287499999999994"/>
    <x v="68"/>
    <n v="9.3149999999999977"/>
    <x v="1"/>
  </r>
  <r>
    <x v="85"/>
    <x v="82"/>
    <x v="85"/>
    <s v="E-L-1"/>
    <n v="3"/>
    <s v="Hamish MacSherry"/>
    <s v="NONE"/>
    <x v="0"/>
    <x v="80"/>
    <s v="Austin"/>
    <x v="1"/>
    <x v="1"/>
    <s v="Exc"/>
    <s v="L"/>
    <x v="0"/>
    <n v="14.85"/>
    <n v="1.6335"/>
    <x v="69"/>
    <n v="4.9005000000000001"/>
    <x v="0"/>
  </r>
  <r>
    <x v="86"/>
    <x v="83"/>
    <x v="86"/>
    <s v="E-L-0.5"/>
    <n v="4"/>
    <s v="Else Langcaster"/>
    <s v="elangcaster2l@spotify.com"/>
    <x v="2"/>
    <x v="81"/>
    <s v="Normanton"/>
    <x v="1"/>
    <x v="1"/>
    <s v="Exc"/>
    <s v="L"/>
    <x v="1"/>
    <n v="8.91"/>
    <n v="0.98009999999999997"/>
    <x v="70"/>
    <n v="3.9203999999999999"/>
    <x v="0"/>
  </r>
  <r>
    <x v="87"/>
    <x v="84"/>
    <x v="87"/>
    <s v="A-D-0.2"/>
    <n v="6"/>
    <s v="Rudy Farquharson"/>
    <s v="NONE"/>
    <x v="1"/>
    <x v="82"/>
    <s v="Charlesland"/>
    <x v="2"/>
    <x v="2"/>
    <s v="Ara"/>
    <s v="D"/>
    <x v="3"/>
    <n v="2.9849999999999999"/>
    <n v="0.26865"/>
    <x v="8"/>
    <n v="1.6118999999999999"/>
    <x v="0"/>
  </r>
  <r>
    <x v="88"/>
    <x v="85"/>
    <x v="88"/>
    <s v="A-M-2.5"/>
    <n v="6"/>
    <s v="Norene Magauran"/>
    <s v="nmagauran2n@51.la"/>
    <x v="0"/>
    <x v="75"/>
    <s v="Fresno"/>
    <x v="2"/>
    <x v="0"/>
    <s v="Ara"/>
    <s v="M"/>
    <x v="2"/>
    <n v="25.874999999999996"/>
    <n v="2.3287499999999994"/>
    <x v="71"/>
    <n v="13.972499999999997"/>
    <x v="1"/>
  </r>
  <r>
    <x v="89"/>
    <x v="86"/>
    <x v="89"/>
    <s v="A-D-0.2"/>
    <n v="2"/>
    <s v="Vicki Kirdsch"/>
    <s v="vkirdsch2o@google.fr"/>
    <x v="0"/>
    <x v="10"/>
    <s v="Saint Louis"/>
    <x v="2"/>
    <x v="2"/>
    <s v="Ara"/>
    <s v="D"/>
    <x v="3"/>
    <n v="2.9849999999999999"/>
    <n v="0.26865"/>
    <x v="9"/>
    <n v="0.5373"/>
    <x v="1"/>
  </r>
  <r>
    <x v="90"/>
    <x v="87"/>
    <x v="90"/>
    <s v="A-M-0.5"/>
    <n v="2"/>
    <s v="Ilysa Whapple"/>
    <s v="iwhapple2p@com.com"/>
    <x v="0"/>
    <x v="75"/>
    <s v="Fresno"/>
    <x v="2"/>
    <x v="0"/>
    <s v="Ara"/>
    <s v="M"/>
    <x v="1"/>
    <n v="6.75"/>
    <n v="0.60749999999999993"/>
    <x v="72"/>
    <n v="1.2149999999999999"/>
    <x v="1"/>
  </r>
  <r>
    <x v="91"/>
    <x v="25"/>
    <x v="91"/>
    <s v="A-D-0.2"/>
    <n v="1"/>
    <s v="Ruy Cancellieri"/>
    <s v="NONE"/>
    <x v="1"/>
    <x v="83"/>
    <s v="Confey"/>
    <x v="2"/>
    <x v="2"/>
    <s v="Ara"/>
    <s v="D"/>
    <x v="3"/>
    <n v="2.9849999999999999"/>
    <n v="0.26865"/>
    <x v="55"/>
    <n v="0.26865"/>
    <x v="1"/>
  </r>
  <r>
    <x v="92"/>
    <x v="88"/>
    <x v="92"/>
    <s v="L-M-0.2"/>
    <n v="3"/>
    <s v="Aube Follett"/>
    <s v="NONE"/>
    <x v="0"/>
    <x v="62"/>
    <s v="Columbus"/>
    <x v="3"/>
    <x v="0"/>
    <s v="Lib"/>
    <s v="M"/>
    <x v="3"/>
    <n v="4.3650000000000002"/>
    <n v="0.56745000000000001"/>
    <x v="73"/>
    <n v="1.70235"/>
    <x v="0"/>
  </r>
  <r>
    <x v="93"/>
    <x v="89"/>
    <x v="93"/>
    <s v="A-L-0.2"/>
    <n v="2"/>
    <s v="Rudiger Di Bartolomeo"/>
    <s v="NONE"/>
    <x v="0"/>
    <x v="84"/>
    <s v="Stockton"/>
    <x v="2"/>
    <x v="1"/>
    <s v="Ara"/>
    <s v="L"/>
    <x v="3"/>
    <n v="3.8849999999999998"/>
    <n v="0.34964999999999996"/>
    <x v="41"/>
    <n v="0.69929999999999992"/>
    <x v="0"/>
  </r>
  <r>
    <x v="94"/>
    <x v="90"/>
    <x v="94"/>
    <s v="L-D-2.5"/>
    <n v="5"/>
    <s v="Nickey Youles"/>
    <s v="nyoules2t@reference.com"/>
    <x v="1"/>
    <x v="85"/>
    <s v="Edgeworthstown"/>
    <x v="3"/>
    <x v="2"/>
    <s v="Lib"/>
    <s v="D"/>
    <x v="2"/>
    <n v="29.784999999999997"/>
    <n v="3.8720499999999998"/>
    <x v="74"/>
    <n v="19.360250000000001"/>
    <x v="0"/>
  </r>
  <r>
    <x v="95"/>
    <x v="91"/>
    <x v="95"/>
    <s v="L-D-1"/>
    <n v="3"/>
    <s v="Dyanna Aizikovitz"/>
    <s v="daizikovitz2u@answers.com"/>
    <x v="1"/>
    <x v="86"/>
    <s v="Leixlip"/>
    <x v="3"/>
    <x v="2"/>
    <s v="Lib"/>
    <s v="D"/>
    <x v="0"/>
    <n v="12.95"/>
    <n v="1.6835"/>
    <x v="5"/>
    <n v="5.0504999999999995"/>
    <x v="0"/>
  </r>
  <r>
    <x v="96"/>
    <x v="92"/>
    <x v="96"/>
    <s v="R-M-0.2"/>
    <n v="4"/>
    <s v="Bram Revel"/>
    <s v="brevel2v@fastcompany.com"/>
    <x v="0"/>
    <x v="37"/>
    <s v="Rochester"/>
    <x v="0"/>
    <x v="0"/>
    <s v="Rob"/>
    <s v="M"/>
    <x v="3"/>
    <n v="2.9849999999999999"/>
    <n v="0.17909999999999998"/>
    <x v="22"/>
    <n v="0.71639999999999993"/>
    <x v="1"/>
  </r>
  <r>
    <x v="97"/>
    <x v="93"/>
    <x v="97"/>
    <s v="L-M-1"/>
    <n v="6"/>
    <s v="Emiline Priddis"/>
    <s v="epriddis2w@nationalgeographic.com"/>
    <x v="0"/>
    <x v="87"/>
    <s v="Tuscaloosa"/>
    <x v="3"/>
    <x v="0"/>
    <s v="Lib"/>
    <s v="M"/>
    <x v="0"/>
    <n v="14.55"/>
    <n v="1.8915000000000002"/>
    <x v="75"/>
    <n v="11.349"/>
    <x v="1"/>
  </r>
  <r>
    <x v="98"/>
    <x v="94"/>
    <x v="98"/>
    <s v="A-M-0.5"/>
    <n v="6"/>
    <s v="Queenie Veel"/>
    <s v="qveel2x@jugem.jp"/>
    <x v="0"/>
    <x v="13"/>
    <s v="Houston"/>
    <x v="2"/>
    <x v="0"/>
    <s v="Ara"/>
    <s v="M"/>
    <x v="1"/>
    <n v="6.75"/>
    <n v="0.60749999999999993"/>
    <x v="61"/>
    <n v="3.6449999999999996"/>
    <x v="0"/>
  </r>
  <r>
    <x v="99"/>
    <x v="95"/>
    <x v="99"/>
    <s v="E-D-1"/>
    <n v="2"/>
    <s v="Lind Conyers"/>
    <s v="lconyers2y@twitter.com"/>
    <x v="0"/>
    <x v="88"/>
    <s v="El Paso"/>
    <x v="1"/>
    <x v="2"/>
    <s v="Exc"/>
    <s v="D"/>
    <x v="0"/>
    <n v="12.15"/>
    <n v="1.3365"/>
    <x v="76"/>
    <n v="2.673"/>
    <x v="1"/>
  </r>
  <r>
    <x v="100"/>
    <x v="96"/>
    <x v="100"/>
    <s v="R-M-0.5"/>
    <n v="3"/>
    <s v="Pen Wye"/>
    <s v="pwye2z@dagondesign.com"/>
    <x v="0"/>
    <x v="72"/>
    <s v="Colorado Springs"/>
    <x v="0"/>
    <x v="0"/>
    <s v="Rob"/>
    <s v="M"/>
    <x v="1"/>
    <n v="5.97"/>
    <n v="0.35819999999999996"/>
    <x v="8"/>
    <n v="1.0745999999999998"/>
    <x v="0"/>
  </r>
  <r>
    <x v="101"/>
    <x v="97"/>
    <x v="101"/>
    <s v="A-M-0.5"/>
    <n v="4"/>
    <s v="Isahella Hagland"/>
    <s v="NONE"/>
    <x v="0"/>
    <x v="52"/>
    <s v="Fort Wayne"/>
    <x v="2"/>
    <x v="0"/>
    <s v="Ara"/>
    <s v="M"/>
    <x v="1"/>
    <n v="6.75"/>
    <n v="0.60749999999999993"/>
    <x v="25"/>
    <n v="2.4299999999999997"/>
    <x v="1"/>
  </r>
  <r>
    <x v="102"/>
    <x v="98"/>
    <x v="102"/>
    <s v="L-D-0.5"/>
    <n v="1"/>
    <s v="Terry Sheryn"/>
    <s v="tsheryn31@mtv.com"/>
    <x v="0"/>
    <x v="89"/>
    <s v="Port Washington"/>
    <x v="3"/>
    <x v="2"/>
    <s v="Lib"/>
    <s v="D"/>
    <x v="1"/>
    <n v="7.77"/>
    <n v="1.0101"/>
    <x v="41"/>
    <n v="1.0101"/>
    <x v="0"/>
  </r>
  <r>
    <x v="103"/>
    <x v="99"/>
    <x v="103"/>
    <s v="E-L-0.2"/>
    <n v="3"/>
    <s v="Marie-jeanne Redgrave"/>
    <s v="mredgrave32@cargocollective.com"/>
    <x v="0"/>
    <x v="65"/>
    <s v="Springfield"/>
    <x v="1"/>
    <x v="1"/>
    <s v="Exc"/>
    <s v="L"/>
    <x v="3"/>
    <n v="4.4550000000000001"/>
    <n v="0.49004999999999999"/>
    <x v="77"/>
    <n v="1.4701499999999998"/>
    <x v="0"/>
  </r>
  <r>
    <x v="104"/>
    <x v="100"/>
    <x v="104"/>
    <s v="R-D-0.5"/>
    <n v="5"/>
    <s v="Betty Fominov"/>
    <s v="bfominov33@yale.edu"/>
    <x v="0"/>
    <x v="49"/>
    <s v="Pensacola"/>
    <x v="0"/>
    <x v="2"/>
    <s v="Rob"/>
    <s v="D"/>
    <x v="1"/>
    <n v="5.3699999999999992"/>
    <n v="0.32219999999999993"/>
    <x v="51"/>
    <n v="1.6109999999999998"/>
    <x v="1"/>
  </r>
  <r>
    <x v="105"/>
    <x v="101"/>
    <x v="105"/>
    <s v="A-M-1"/>
    <n v="1"/>
    <s v="Shawnee Critchlow"/>
    <s v="scritchlow34@un.org"/>
    <x v="0"/>
    <x v="8"/>
    <s v="Richmond"/>
    <x v="2"/>
    <x v="0"/>
    <s v="Ara"/>
    <s v="M"/>
    <x v="0"/>
    <n v="11.25"/>
    <n v="1.0125"/>
    <x v="23"/>
    <n v="1.0125"/>
    <x v="1"/>
  </r>
  <r>
    <x v="106"/>
    <x v="102"/>
    <x v="106"/>
    <s v="L-M-1"/>
    <n v="1"/>
    <s v="Merrel Steptow"/>
    <s v="msteptow35@earthlink.net"/>
    <x v="1"/>
    <x v="90"/>
    <s v="Cherryville"/>
    <x v="3"/>
    <x v="0"/>
    <s v="Lib"/>
    <s v="M"/>
    <x v="0"/>
    <n v="14.55"/>
    <n v="1.8915000000000002"/>
    <x v="78"/>
    <n v="1.8915000000000002"/>
    <x v="1"/>
  </r>
  <r>
    <x v="107"/>
    <x v="103"/>
    <x v="107"/>
    <s v="R-L-0.2"/>
    <n v="4"/>
    <s v="Carmina Hubbuck"/>
    <s v="NONE"/>
    <x v="0"/>
    <x v="91"/>
    <s v="Huntington"/>
    <x v="0"/>
    <x v="1"/>
    <s v="Rob"/>
    <s v="L"/>
    <x v="3"/>
    <n v="3.5849999999999995"/>
    <n v="0.21509999999999996"/>
    <x v="79"/>
    <n v="0.86039999999999983"/>
    <x v="1"/>
  </r>
  <r>
    <x v="108"/>
    <x v="104"/>
    <x v="108"/>
    <s v="L-L-1"/>
    <n v="1"/>
    <s v="Ingeberg Mulliner"/>
    <s v="imulliner37@pinterest.com"/>
    <x v="2"/>
    <x v="39"/>
    <s v="Birmingham"/>
    <x v="3"/>
    <x v="1"/>
    <s v="Lib"/>
    <s v="L"/>
    <x v="0"/>
    <n v="15.85"/>
    <n v="2.0605000000000002"/>
    <x v="80"/>
    <n v="2.0605000000000002"/>
    <x v="1"/>
  </r>
  <r>
    <x v="109"/>
    <x v="105"/>
    <x v="109"/>
    <s v="L-L-0.2"/>
    <n v="4"/>
    <s v="Geneva Standley"/>
    <s v="gstandley38@dion.ne.jp"/>
    <x v="1"/>
    <x v="92"/>
    <s v="Killorglin"/>
    <x v="3"/>
    <x v="1"/>
    <s v="Lib"/>
    <s v="L"/>
    <x v="3"/>
    <n v="4.7549999999999999"/>
    <n v="0.61814999999999998"/>
    <x v="81"/>
    <n v="2.4725999999999999"/>
    <x v="0"/>
  </r>
  <r>
    <x v="110"/>
    <x v="11"/>
    <x v="110"/>
    <s v="L-L-0.5"/>
    <n v="4"/>
    <s v="Brook Drage"/>
    <s v="bdrage39@youku.com"/>
    <x v="0"/>
    <x v="4"/>
    <s v="Dayton"/>
    <x v="3"/>
    <x v="1"/>
    <s v="Lib"/>
    <s v="L"/>
    <x v="1"/>
    <n v="9.51"/>
    <n v="1.2363"/>
    <x v="82"/>
    <n v="4.9451999999999998"/>
    <x v="1"/>
  </r>
  <r>
    <x v="111"/>
    <x v="106"/>
    <x v="111"/>
    <s v="E-D-0.5"/>
    <n v="3"/>
    <s v="Muffin Yallop"/>
    <s v="myallop3a@fema.gov"/>
    <x v="0"/>
    <x v="93"/>
    <s v="Anchorage"/>
    <x v="1"/>
    <x v="2"/>
    <s v="Exc"/>
    <s v="D"/>
    <x v="1"/>
    <n v="7.29"/>
    <n v="0.80190000000000006"/>
    <x v="6"/>
    <n v="2.4057000000000004"/>
    <x v="0"/>
  </r>
  <r>
    <x v="112"/>
    <x v="107"/>
    <x v="112"/>
    <s v="E-M-0.2"/>
    <n v="1"/>
    <s v="Cordi Switsur"/>
    <s v="cswitsur3b@chronoengine.com"/>
    <x v="0"/>
    <x v="94"/>
    <s v="Nashville"/>
    <x v="1"/>
    <x v="0"/>
    <s v="Exc"/>
    <s v="M"/>
    <x v="3"/>
    <n v="4.125"/>
    <n v="0.45374999999999999"/>
    <x v="83"/>
    <n v="0.45374999999999999"/>
    <x v="1"/>
  </r>
  <r>
    <x v="112"/>
    <x v="107"/>
    <x v="112"/>
    <s v="A-L-0.2"/>
    <n v="1"/>
    <s v="Cordi Switsur"/>
    <s v="cswitsur3b@chronoengine.com"/>
    <x v="0"/>
    <x v="94"/>
    <s v="Nashville"/>
    <x v="2"/>
    <x v="1"/>
    <s v="Ara"/>
    <s v="L"/>
    <x v="3"/>
    <n v="3.8849999999999998"/>
    <n v="0.34964999999999996"/>
    <x v="84"/>
    <n v="0.34964999999999996"/>
    <x v="1"/>
  </r>
  <r>
    <x v="112"/>
    <x v="107"/>
    <x v="112"/>
    <s v="E-M-1"/>
    <n v="5"/>
    <s v="Cordi Switsur"/>
    <s v="cswitsur3b@chronoengine.com"/>
    <x v="0"/>
    <x v="25"/>
    <b v="0"/>
    <x v="1"/>
    <x v="0"/>
    <s v="Exc"/>
    <s v="M"/>
    <x v="0"/>
    <n v="13.75"/>
    <n v="1.5125"/>
    <x v="85"/>
    <n v="7.5625"/>
    <x v="2"/>
  </r>
  <r>
    <x v="113"/>
    <x v="108"/>
    <x v="113"/>
    <s v="A-D-0.5"/>
    <n v="4"/>
    <s v="Mahala Ludwell"/>
    <s v="mludwell3e@blogger.com"/>
    <x v="0"/>
    <x v="30"/>
    <s v="Denver"/>
    <x v="2"/>
    <x v="2"/>
    <s v="Ara"/>
    <s v="D"/>
    <x v="1"/>
    <n v="5.97"/>
    <n v="0.5373"/>
    <x v="86"/>
    <n v="2.1492"/>
    <x v="0"/>
  </r>
  <r>
    <x v="114"/>
    <x v="109"/>
    <x v="114"/>
    <s v="L-L-2.5"/>
    <n v="4"/>
    <s v="Doll Beauchamp"/>
    <s v="dbeauchamp3f@usda.gov"/>
    <x v="0"/>
    <x v="95"/>
    <s v="Stamford"/>
    <x v="3"/>
    <x v="1"/>
    <s v="Lib"/>
    <s v="L"/>
    <x v="2"/>
    <n v="36.454999999999998"/>
    <n v="4.7391499999999995"/>
    <x v="43"/>
    <n v="18.956599999999998"/>
    <x v="1"/>
  </r>
  <r>
    <x v="115"/>
    <x v="110"/>
    <x v="115"/>
    <s v="L-M-0.2"/>
    <n v="5"/>
    <s v="Stanford Rodliff"/>
    <s v="srodliff3g@ted.com"/>
    <x v="0"/>
    <x v="96"/>
    <s v="Newport News"/>
    <x v="3"/>
    <x v="0"/>
    <s v="Lib"/>
    <s v="M"/>
    <x v="3"/>
    <n v="4.3650000000000002"/>
    <n v="0.56745000000000001"/>
    <x v="26"/>
    <n v="2.83725"/>
    <x v="0"/>
  </r>
  <r>
    <x v="116"/>
    <x v="111"/>
    <x v="116"/>
    <s v="L-M-0.5"/>
    <n v="3"/>
    <s v="Stevana Woodham"/>
    <s v="swoodham3h@businesswire.com"/>
    <x v="1"/>
    <x v="97"/>
    <s v="Drumcondra"/>
    <x v="3"/>
    <x v="0"/>
    <s v="Lib"/>
    <s v="M"/>
    <x v="1"/>
    <n v="8.73"/>
    <n v="1.1349"/>
    <x v="50"/>
    <n v="3.4047000000000001"/>
    <x v="0"/>
  </r>
  <r>
    <x v="117"/>
    <x v="112"/>
    <x v="117"/>
    <s v="A-M-1"/>
    <n v="1"/>
    <s v="Hewet Synnot"/>
    <s v="hsynnot3i@about.com"/>
    <x v="0"/>
    <x v="93"/>
    <s v="Anchorage"/>
    <x v="2"/>
    <x v="0"/>
    <s v="Ara"/>
    <s v="M"/>
    <x v="0"/>
    <n v="11.25"/>
    <n v="1.0125"/>
    <x v="23"/>
    <n v="1.0125"/>
    <x v="1"/>
  </r>
  <r>
    <x v="118"/>
    <x v="113"/>
    <x v="118"/>
    <s v="L-D-1"/>
    <n v="6"/>
    <s v="Raleigh Lepere"/>
    <s v="rlepere3j@shop-pro.jp"/>
    <x v="1"/>
    <x v="98"/>
    <s v="Beaumont"/>
    <x v="3"/>
    <x v="2"/>
    <s v="Lib"/>
    <s v="D"/>
    <x v="0"/>
    <n v="12.95"/>
    <n v="1.6835"/>
    <x v="17"/>
    <n v="10.100999999999999"/>
    <x v="1"/>
  </r>
  <r>
    <x v="119"/>
    <x v="114"/>
    <x v="119"/>
    <s v="A-M-0.5"/>
    <n v="1"/>
    <s v="Timofei Woofinden"/>
    <s v="twoofinden3k@businesswire.com"/>
    <x v="0"/>
    <x v="99"/>
    <s v="Fargo"/>
    <x v="2"/>
    <x v="0"/>
    <s v="Ara"/>
    <s v="M"/>
    <x v="1"/>
    <n v="6.75"/>
    <n v="0.60749999999999993"/>
    <x v="52"/>
    <n v="0.60749999999999993"/>
    <x v="1"/>
  </r>
  <r>
    <x v="120"/>
    <x v="115"/>
    <x v="120"/>
    <s v="E-D-1"/>
    <n v="1"/>
    <s v="Evelina Dacca"/>
    <s v="edacca3l@google.pl"/>
    <x v="0"/>
    <x v="100"/>
    <s v="Evansville"/>
    <x v="1"/>
    <x v="2"/>
    <s v="Exc"/>
    <s v="D"/>
    <x v="0"/>
    <n v="12.15"/>
    <n v="1.3365"/>
    <x v="87"/>
    <n v="1.3365"/>
    <x v="0"/>
  </r>
  <r>
    <x v="121"/>
    <x v="49"/>
    <x v="121"/>
    <s v="A-L-2.5"/>
    <n v="5"/>
    <s v="Bidget Tremellier"/>
    <s v="NONE"/>
    <x v="1"/>
    <x v="90"/>
    <s v="Cherryville"/>
    <x v="2"/>
    <x v="1"/>
    <s v="Ara"/>
    <s v="L"/>
    <x v="2"/>
    <n v="29.784999999999997"/>
    <n v="2.6806499999999995"/>
    <x v="74"/>
    <n v="13.403249999999998"/>
    <x v="0"/>
  </r>
  <r>
    <x v="122"/>
    <x v="116"/>
    <x v="122"/>
    <s v="E-D-0.5"/>
    <n v="2"/>
    <s v="Bobinette Hindsberg"/>
    <s v="bhindsberg3n@blogs.com"/>
    <x v="0"/>
    <x v="64"/>
    <s v="Charlotte"/>
    <x v="1"/>
    <x v="2"/>
    <s v="Exc"/>
    <s v="D"/>
    <x v="1"/>
    <n v="7.29"/>
    <n v="0.80190000000000006"/>
    <x v="20"/>
    <n v="1.6038000000000001"/>
    <x v="0"/>
  </r>
  <r>
    <x v="123"/>
    <x v="117"/>
    <x v="123"/>
    <s v="A-L-2.5"/>
    <n v="5"/>
    <s v="Osbert Robins"/>
    <s v="orobins3o@salon.com"/>
    <x v="0"/>
    <x v="101"/>
    <s v="Huntsville"/>
    <x v="2"/>
    <x v="1"/>
    <s v="Ara"/>
    <s v="L"/>
    <x v="2"/>
    <n v="29.784999999999997"/>
    <n v="2.6806499999999995"/>
    <x v="74"/>
    <n v="13.403249999999998"/>
    <x v="0"/>
  </r>
  <r>
    <x v="124"/>
    <x v="118"/>
    <x v="124"/>
    <s v="L-D-1"/>
    <n v="1"/>
    <s v="Othello Syseland"/>
    <s v="osyseland3p@independent.co.uk"/>
    <x v="0"/>
    <x v="102"/>
    <s v="Santa Ana"/>
    <x v="3"/>
    <x v="2"/>
    <s v="Lib"/>
    <s v="D"/>
    <x v="0"/>
    <n v="12.95"/>
    <n v="1.6835"/>
    <x v="2"/>
    <n v="1.6835"/>
    <x v="1"/>
  </r>
  <r>
    <x v="125"/>
    <x v="119"/>
    <x v="125"/>
    <s v="E-M-2.5"/>
    <n v="3"/>
    <s v="Ewell Hanby"/>
    <s v="NONE"/>
    <x v="0"/>
    <x v="42"/>
    <s v="Washington"/>
    <x v="1"/>
    <x v="0"/>
    <s v="Exc"/>
    <s v="M"/>
    <x v="2"/>
    <n v="31.624999999999996"/>
    <n v="3.4787499999999998"/>
    <x v="88"/>
    <n v="10.436249999999999"/>
    <x v="0"/>
  </r>
  <r>
    <x v="126"/>
    <x v="120"/>
    <x v="126"/>
    <s v="A-L-0.5"/>
    <n v="5"/>
    <s v="Blancha McAmish"/>
    <s v="bmcamish2e@tripadvisor.com"/>
    <x v="0"/>
    <x v="25"/>
    <b v="0"/>
    <x v="2"/>
    <x v="1"/>
    <s v="Ara"/>
    <s v="L"/>
    <x v="1"/>
    <n v="7.77"/>
    <n v="0.69929999999999992"/>
    <x v="5"/>
    <n v="3.4964999999999997"/>
    <x v="2"/>
  </r>
  <r>
    <x v="127"/>
    <x v="121"/>
    <x v="127"/>
    <s v="A-D-0.2"/>
    <n v="4"/>
    <s v="Lowell Keenleyside"/>
    <s v="lkeenleyside3s@topsy.com"/>
    <x v="0"/>
    <x v="10"/>
    <s v="Saint Louis"/>
    <x v="2"/>
    <x v="2"/>
    <s v="Ara"/>
    <s v="D"/>
    <x v="3"/>
    <n v="2.9849999999999999"/>
    <n v="0.26865"/>
    <x v="22"/>
    <n v="1.0746"/>
    <x v="1"/>
  </r>
  <r>
    <x v="128"/>
    <x v="122"/>
    <x v="128"/>
    <s v="E-L-2.5"/>
    <n v="3"/>
    <s v="Elonore Joliffe"/>
    <s v="NONE"/>
    <x v="1"/>
    <x v="103"/>
    <s v="Bailieborough"/>
    <x v="1"/>
    <x v="1"/>
    <s v="Exc"/>
    <s v="L"/>
    <x v="2"/>
    <n v="34.154999999999994"/>
    <n v="3.7570499999999996"/>
    <x v="89"/>
    <n v="11.271149999999999"/>
    <x v="1"/>
  </r>
  <r>
    <x v="129"/>
    <x v="123"/>
    <x v="129"/>
    <s v="E-D-1"/>
    <n v="4"/>
    <s v="Abraham Coleman"/>
    <s v="NONE"/>
    <x v="0"/>
    <x v="104"/>
    <s v="Honolulu"/>
    <x v="1"/>
    <x v="2"/>
    <s v="Exc"/>
    <s v="D"/>
    <x v="0"/>
    <n v="12.15"/>
    <n v="1.3365"/>
    <x v="90"/>
    <n v="5.3460000000000001"/>
    <x v="1"/>
  </r>
  <r>
    <x v="130"/>
    <x v="124"/>
    <x v="130"/>
    <s v="L-D-1"/>
    <n v="6"/>
    <s v="Rivy Farington"/>
    <s v="NONE"/>
    <x v="0"/>
    <x v="79"/>
    <s v="Corona"/>
    <x v="3"/>
    <x v="2"/>
    <s v="Lib"/>
    <s v="D"/>
    <x v="0"/>
    <n v="12.95"/>
    <n v="1.6835"/>
    <x v="17"/>
    <n v="10.100999999999999"/>
    <x v="0"/>
  </r>
  <r>
    <x v="131"/>
    <x v="125"/>
    <x v="131"/>
    <s v="L-D-2.5"/>
    <n v="1"/>
    <s v="Vallie Kundt"/>
    <s v="vkundt3w@bigcartel.com"/>
    <x v="1"/>
    <x v="105"/>
    <s v="Ballivor"/>
    <x v="3"/>
    <x v="2"/>
    <s v="Lib"/>
    <s v="D"/>
    <x v="2"/>
    <n v="29.784999999999997"/>
    <n v="3.8720499999999998"/>
    <x v="91"/>
    <n v="3.8720499999999998"/>
    <x v="0"/>
  </r>
  <r>
    <x v="132"/>
    <x v="126"/>
    <x v="132"/>
    <s v="A-L-0.2"/>
    <n v="4"/>
    <s v="Boyd Bett"/>
    <s v="bbett3x@google.de"/>
    <x v="0"/>
    <x v="42"/>
    <s v="Washington"/>
    <x v="2"/>
    <x v="1"/>
    <s v="Ara"/>
    <s v="L"/>
    <x v="3"/>
    <n v="3.8849999999999998"/>
    <n v="0.34964999999999996"/>
    <x v="42"/>
    <n v="1.3985999999999998"/>
    <x v="0"/>
  </r>
  <r>
    <x v="133"/>
    <x v="127"/>
    <x v="133"/>
    <s v="E-L-2.5"/>
    <n v="4"/>
    <s v="Julio Armytage"/>
    <s v="NONE"/>
    <x v="1"/>
    <x v="106"/>
    <s v="Portumna"/>
    <x v="1"/>
    <x v="1"/>
    <s v="Exc"/>
    <s v="L"/>
    <x v="2"/>
    <n v="34.154999999999994"/>
    <n v="3.7570499999999996"/>
    <x v="56"/>
    <n v="15.028199999999998"/>
    <x v="0"/>
  </r>
  <r>
    <x v="134"/>
    <x v="128"/>
    <x v="134"/>
    <s v="L-M-0.5"/>
    <n v="2"/>
    <s v="Deana Staite"/>
    <s v="dstaite3z@scientificamerican.com"/>
    <x v="0"/>
    <x v="13"/>
    <s v="Houston"/>
    <x v="3"/>
    <x v="0"/>
    <s v="Lib"/>
    <s v="M"/>
    <x v="1"/>
    <n v="8.73"/>
    <n v="1.1349"/>
    <x v="92"/>
    <n v="2.2698"/>
    <x v="1"/>
  </r>
  <r>
    <x v="135"/>
    <x v="103"/>
    <x v="135"/>
    <s v="E-L-2.5"/>
    <n v="2"/>
    <s v="Winn Keyse"/>
    <s v="wkeyse40@apple.com"/>
    <x v="0"/>
    <x v="107"/>
    <s v="Orange"/>
    <x v="1"/>
    <x v="1"/>
    <s v="Exc"/>
    <s v="L"/>
    <x v="2"/>
    <n v="34.154999999999994"/>
    <n v="3.7570499999999996"/>
    <x v="93"/>
    <n v="7.5140999999999991"/>
    <x v="0"/>
  </r>
  <r>
    <x v="136"/>
    <x v="129"/>
    <x v="136"/>
    <s v="L-M-0.2"/>
    <n v="4"/>
    <s v="Osmund Clausen-Thue"/>
    <s v="oclausenthue41@marriott.com"/>
    <x v="0"/>
    <x v="88"/>
    <s v="El Paso"/>
    <x v="3"/>
    <x v="0"/>
    <s v="Lib"/>
    <s v="M"/>
    <x v="3"/>
    <n v="4.3650000000000002"/>
    <n v="0.56745000000000001"/>
    <x v="92"/>
    <n v="2.2698"/>
    <x v="1"/>
  </r>
  <r>
    <x v="137"/>
    <x v="130"/>
    <x v="137"/>
    <s v="L-M-1"/>
    <n v="3"/>
    <s v="Leonore Francisco"/>
    <s v="lfrancisco42@fema.gov"/>
    <x v="0"/>
    <x v="108"/>
    <s v="Carson City"/>
    <x v="3"/>
    <x v="0"/>
    <s v="Lib"/>
    <s v="M"/>
    <x v="0"/>
    <n v="14.55"/>
    <n v="1.8915000000000002"/>
    <x v="34"/>
    <n v="5.6745000000000001"/>
    <x v="1"/>
  </r>
  <r>
    <x v="137"/>
    <x v="130"/>
    <x v="137"/>
    <s v="E-M-1"/>
    <n v="2"/>
    <s v="Leonore Francisco"/>
    <s v="lfrancisco42@fema.gov"/>
    <x v="0"/>
    <x v="108"/>
    <s v="Carson City"/>
    <x v="1"/>
    <x v="0"/>
    <s v="Exc"/>
    <s v="M"/>
    <x v="0"/>
    <n v="13.75"/>
    <n v="1.5125"/>
    <x v="3"/>
    <n v="3.0249999999999999"/>
    <x v="1"/>
  </r>
  <r>
    <x v="138"/>
    <x v="131"/>
    <x v="138"/>
    <s v="E-D-0.2"/>
    <n v="5"/>
    <s v="Giacobo Skingle"/>
    <s v="gskingle44@clickbank.net"/>
    <x v="0"/>
    <x v="109"/>
    <s v="Provo"/>
    <x v="1"/>
    <x v="2"/>
    <s v="Exc"/>
    <s v="D"/>
    <x v="3"/>
    <n v="3.645"/>
    <n v="0.40095000000000003"/>
    <x v="94"/>
    <n v="2.00475"/>
    <x v="0"/>
  </r>
  <r>
    <x v="139"/>
    <x v="132"/>
    <x v="139"/>
    <s v="A-M-2.5"/>
    <n v="2"/>
    <s v="Gerard Pirdy"/>
    <s v="NONE"/>
    <x v="0"/>
    <x v="110"/>
    <s v="Boca Raton"/>
    <x v="2"/>
    <x v="0"/>
    <s v="Ara"/>
    <s v="M"/>
    <x v="2"/>
    <n v="25.874999999999996"/>
    <n v="2.3287499999999994"/>
    <x v="95"/>
    <n v="4.6574999999999989"/>
    <x v="0"/>
  </r>
  <r>
    <x v="140"/>
    <x v="133"/>
    <x v="140"/>
    <s v="L-D-1"/>
    <n v="1"/>
    <s v="Jacinthe Balsillie"/>
    <s v="jbalsillie46@princeton.edu"/>
    <x v="0"/>
    <x v="111"/>
    <s v="Roanoke"/>
    <x v="3"/>
    <x v="2"/>
    <s v="Lib"/>
    <s v="D"/>
    <x v="0"/>
    <n v="12.95"/>
    <n v="1.6835"/>
    <x v="2"/>
    <n v="1.6835"/>
    <x v="0"/>
  </r>
  <r>
    <x v="141"/>
    <x v="134"/>
    <x v="141"/>
    <s v="A-M-1"/>
    <n v="3"/>
    <s v="Quinton Fouracres"/>
    <s v="NONE"/>
    <x v="0"/>
    <x v="112"/>
    <s v="Des Moines"/>
    <x v="2"/>
    <x v="0"/>
    <s v="Ara"/>
    <s v="M"/>
    <x v="0"/>
    <n v="11.25"/>
    <n v="1.0125"/>
    <x v="65"/>
    <n v="3.0374999999999996"/>
    <x v="0"/>
  </r>
  <r>
    <x v="142"/>
    <x v="113"/>
    <x v="142"/>
    <s v="R-M-2.5"/>
    <n v="3"/>
    <s v="Bettina Leffek"/>
    <s v="bleffek48@ning.com"/>
    <x v="0"/>
    <x v="104"/>
    <s v="Honolulu"/>
    <x v="0"/>
    <x v="0"/>
    <s v="Rob"/>
    <s v="M"/>
    <x v="2"/>
    <n v="22.884999999999998"/>
    <n v="1.3730999999999998"/>
    <x v="96"/>
    <n v="4.1192999999999991"/>
    <x v="0"/>
  </r>
  <r>
    <x v="143"/>
    <x v="135"/>
    <x v="143"/>
    <s v="R-D-0.2"/>
    <n v="1"/>
    <s v="Hetti Penson"/>
    <s v="NONE"/>
    <x v="0"/>
    <x v="43"/>
    <s v="Fort Lauderdale"/>
    <x v="0"/>
    <x v="2"/>
    <s v="Rob"/>
    <s v="D"/>
    <x v="3"/>
    <n v="2.6849999999999996"/>
    <n v="0.16109999999999997"/>
    <x v="97"/>
    <n v="0.16109999999999997"/>
    <x v="1"/>
  </r>
  <r>
    <x v="144"/>
    <x v="35"/>
    <x v="144"/>
    <s v="A-D-2.5"/>
    <n v="5"/>
    <s v="Jocko Pray"/>
    <s v="jpray4a@youtube.com"/>
    <x v="0"/>
    <x v="11"/>
    <s v="Philadelphia"/>
    <x v="2"/>
    <x v="2"/>
    <s v="Ara"/>
    <s v="D"/>
    <x v="2"/>
    <n v="22.884999999999998"/>
    <n v="2.0596499999999995"/>
    <x v="15"/>
    <n v="10.298249999999998"/>
    <x v="1"/>
  </r>
  <r>
    <x v="145"/>
    <x v="136"/>
    <x v="145"/>
    <s v="A-M-2.5"/>
    <n v="6"/>
    <s v="Grete Holborn"/>
    <s v="gholborn4b@ow.ly"/>
    <x v="0"/>
    <x v="113"/>
    <s v="Norwalk"/>
    <x v="2"/>
    <x v="0"/>
    <s v="Ara"/>
    <s v="M"/>
    <x v="2"/>
    <n v="25.874999999999996"/>
    <n v="2.3287499999999994"/>
    <x v="71"/>
    <n v="13.972499999999997"/>
    <x v="0"/>
  </r>
  <r>
    <x v="146"/>
    <x v="137"/>
    <x v="146"/>
    <s v="A-M-2.5"/>
    <n v="3"/>
    <s v="Fielding Keinrat"/>
    <s v="fkeinrat4c@dailymail.co.uk"/>
    <x v="0"/>
    <x v="114"/>
    <s v="Arlington"/>
    <x v="2"/>
    <x v="0"/>
    <s v="Ara"/>
    <s v="M"/>
    <x v="2"/>
    <n v="25.874999999999996"/>
    <n v="2.3287499999999994"/>
    <x v="57"/>
    <n v="6.9862499999999983"/>
    <x v="0"/>
  </r>
  <r>
    <x v="147"/>
    <x v="138"/>
    <x v="147"/>
    <s v="R-D-2.5"/>
    <n v="3"/>
    <s v="Paulo Yea"/>
    <s v="pyea4d@aol.com"/>
    <x v="1"/>
    <x v="115"/>
    <s v="Ashford"/>
    <x v="0"/>
    <x v="2"/>
    <s v="Rob"/>
    <s v="D"/>
    <x v="2"/>
    <n v="20.584999999999997"/>
    <n v="1.2350999999999999"/>
    <x v="98"/>
    <n v="3.7052999999999994"/>
    <x v="1"/>
  </r>
  <r>
    <x v="148"/>
    <x v="139"/>
    <x v="148"/>
    <s v="R-D-2.5"/>
    <n v="6"/>
    <s v="Say Risborough"/>
    <s v="NONE"/>
    <x v="0"/>
    <x v="116"/>
    <s v="Chattanooga"/>
    <x v="0"/>
    <x v="2"/>
    <s v="Rob"/>
    <s v="D"/>
    <x v="2"/>
    <n v="20.584999999999997"/>
    <n v="1.2350999999999999"/>
    <x v="99"/>
    <n v="7.4105999999999987"/>
    <x v="0"/>
  </r>
  <r>
    <x v="149"/>
    <x v="140"/>
    <x v="149"/>
    <s v="L-L-2.5"/>
    <n v="6"/>
    <s v="Alexa Sizey"/>
    <s v="NONE"/>
    <x v="0"/>
    <x v="12"/>
    <s v="Portland"/>
    <x v="3"/>
    <x v="1"/>
    <s v="Lib"/>
    <s v="L"/>
    <x v="2"/>
    <n v="36.454999999999998"/>
    <n v="4.7391499999999995"/>
    <x v="100"/>
    <n v="28.434899999999999"/>
    <x v="1"/>
  </r>
  <r>
    <x v="150"/>
    <x v="141"/>
    <x v="150"/>
    <s v="E-M-0.5"/>
    <n v="4"/>
    <s v="Kari Swede"/>
    <s v="kswede4g@addthis.com"/>
    <x v="0"/>
    <x v="117"/>
    <s v="Oklahoma City"/>
    <x v="1"/>
    <x v="0"/>
    <s v="Exc"/>
    <s v="M"/>
    <x v="1"/>
    <n v="8.25"/>
    <n v="0.90749999999999997"/>
    <x v="101"/>
    <n v="3.63"/>
    <x v="1"/>
  </r>
  <r>
    <x v="151"/>
    <x v="142"/>
    <x v="151"/>
    <s v="A-L-0.5"/>
    <n v="3"/>
    <s v="Leontine Rubrow"/>
    <s v="lrubrow4h@microsoft.com"/>
    <x v="0"/>
    <x v="42"/>
    <s v="Washington"/>
    <x v="2"/>
    <x v="1"/>
    <s v="Ara"/>
    <s v="L"/>
    <x v="1"/>
    <n v="7.77"/>
    <n v="0.69929999999999992"/>
    <x v="102"/>
    <n v="2.0978999999999997"/>
    <x v="1"/>
  </r>
  <r>
    <x v="152"/>
    <x v="143"/>
    <x v="152"/>
    <s v="E-D-0.5"/>
    <n v="3"/>
    <s v="Dottie Tift"/>
    <s v="dtift4i@netvibes.com"/>
    <x v="0"/>
    <x v="118"/>
    <s v="Greensboro"/>
    <x v="1"/>
    <x v="2"/>
    <s v="Exc"/>
    <s v="D"/>
    <x v="1"/>
    <n v="7.29"/>
    <n v="0.80190000000000006"/>
    <x v="6"/>
    <n v="2.4057000000000004"/>
    <x v="0"/>
  </r>
  <r>
    <x v="153"/>
    <x v="144"/>
    <x v="153"/>
    <s v="R-D-0.2"/>
    <n v="6"/>
    <s v="Gerardo Schonfeld"/>
    <s v="gschonfeld4j@oracle.com"/>
    <x v="0"/>
    <x v="119"/>
    <s v="Alexandria"/>
    <x v="0"/>
    <x v="2"/>
    <s v="Rob"/>
    <s v="D"/>
    <x v="3"/>
    <n v="2.6849999999999996"/>
    <n v="0.16109999999999997"/>
    <x v="103"/>
    <n v="0.96659999999999979"/>
    <x v="1"/>
  </r>
  <r>
    <x v="154"/>
    <x v="145"/>
    <x v="154"/>
    <s v="E-D-0.5"/>
    <n v="4"/>
    <s v="Claiborne Feye"/>
    <s v="cfeye4k@google.co.jp"/>
    <x v="1"/>
    <x v="120"/>
    <s v="Castlebridge"/>
    <x v="1"/>
    <x v="2"/>
    <s v="Exc"/>
    <s v="D"/>
    <x v="1"/>
    <n v="7.29"/>
    <n v="0.80190000000000006"/>
    <x v="104"/>
    <n v="3.2076000000000002"/>
    <x v="1"/>
  </r>
  <r>
    <x v="155"/>
    <x v="146"/>
    <x v="155"/>
    <s v="R-D-1"/>
    <n v="6"/>
    <s v="Mina Elstone"/>
    <s v="NONE"/>
    <x v="0"/>
    <x v="121"/>
    <s v="Racine"/>
    <x v="0"/>
    <x v="2"/>
    <s v="Rob"/>
    <s v="D"/>
    <x v="0"/>
    <n v="8.9499999999999993"/>
    <n v="0.53699999999999992"/>
    <x v="59"/>
    <n v="3.2219999999999995"/>
    <x v="0"/>
  </r>
  <r>
    <x v="156"/>
    <x v="147"/>
    <x v="156"/>
    <s v="R-D-0.5"/>
    <n v="5"/>
    <s v="Sherman Mewrcik"/>
    <s v="NONE"/>
    <x v="0"/>
    <x v="122"/>
    <s v="Clearwater"/>
    <x v="0"/>
    <x v="2"/>
    <s v="Rob"/>
    <s v="D"/>
    <x v="1"/>
    <n v="5.3699999999999992"/>
    <n v="0.32219999999999993"/>
    <x v="51"/>
    <n v="1.6109999999999998"/>
    <x v="0"/>
  </r>
  <r>
    <x v="157"/>
    <x v="148"/>
    <x v="157"/>
    <s v="E-M-0.5"/>
    <n v="5"/>
    <s v="Tamarah Fero"/>
    <s v="tfero4n@comsenz.com"/>
    <x v="0"/>
    <x v="121"/>
    <s v="Racine"/>
    <x v="1"/>
    <x v="0"/>
    <s v="Exc"/>
    <s v="M"/>
    <x v="1"/>
    <n v="8.25"/>
    <n v="0.90749999999999997"/>
    <x v="1"/>
    <n v="4.5374999999999996"/>
    <x v="0"/>
  </r>
  <r>
    <x v="158"/>
    <x v="149"/>
    <x v="158"/>
    <s v="A-M-0.5"/>
    <n v="6"/>
    <s v="Stanislaus Valsler"/>
    <s v="NONE"/>
    <x v="1"/>
    <x v="120"/>
    <s v="Castlebridge"/>
    <x v="2"/>
    <x v="0"/>
    <s v="Ara"/>
    <s v="M"/>
    <x v="1"/>
    <n v="6.75"/>
    <n v="0.60749999999999993"/>
    <x v="61"/>
    <n v="3.6449999999999996"/>
    <x v="1"/>
  </r>
  <r>
    <x v="159"/>
    <x v="150"/>
    <x v="159"/>
    <s v="R-D-1"/>
    <n v="2"/>
    <s v="Felita Dauney"/>
    <s v="fdauney4p@sphinn.com"/>
    <x v="1"/>
    <x v="123"/>
    <s v="Castlebellingham"/>
    <x v="0"/>
    <x v="2"/>
    <s v="Rob"/>
    <s v="D"/>
    <x v="0"/>
    <n v="8.9499999999999993"/>
    <n v="0.53699999999999992"/>
    <x v="105"/>
    <n v="1.0739999999999998"/>
    <x v="1"/>
  </r>
  <r>
    <x v="160"/>
    <x v="151"/>
    <x v="160"/>
    <s v="E-L-2.5"/>
    <n v="2"/>
    <s v="Serena Earley"/>
    <s v="searley4q@youku.com"/>
    <x v="2"/>
    <x v="124"/>
    <s v="Craigavon"/>
    <x v="1"/>
    <x v="1"/>
    <s v="Exc"/>
    <s v="L"/>
    <x v="2"/>
    <n v="34.154999999999994"/>
    <n v="3.7570499999999996"/>
    <x v="93"/>
    <n v="7.5140999999999991"/>
    <x v="1"/>
  </r>
  <r>
    <x v="161"/>
    <x v="13"/>
    <x v="161"/>
    <s v="E-M-2.5"/>
    <n v="2"/>
    <s v="Minny Chamberlayne"/>
    <s v="mchamberlayne4r@bigcartel.com"/>
    <x v="0"/>
    <x v="48"/>
    <s v="Tampa"/>
    <x v="1"/>
    <x v="0"/>
    <s v="Exc"/>
    <s v="M"/>
    <x v="2"/>
    <n v="31.624999999999996"/>
    <n v="3.4787499999999998"/>
    <x v="40"/>
    <n v="6.9574999999999996"/>
    <x v="0"/>
  </r>
  <r>
    <x v="162"/>
    <x v="79"/>
    <x v="162"/>
    <s v="E-D-0.5"/>
    <n v="3"/>
    <s v="Bartholemy Flaherty"/>
    <s v="bflaherty4s@moonfruit.com"/>
    <x v="1"/>
    <x v="125"/>
    <s v="Eadestown"/>
    <x v="1"/>
    <x v="2"/>
    <s v="Exc"/>
    <s v="D"/>
    <x v="1"/>
    <n v="7.29"/>
    <n v="0.80190000000000006"/>
    <x v="6"/>
    <n v="2.4057000000000004"/>
    <x v="1"/>
  </r>
  <r>
    <x v="163"/>
    <x v="152"/>
    <x v="163"/>
    <s v="R-M-2.5"/>
    <n v="4"/>
    <s v="Oran Colbeck"/>
    <s v="ocolbeck4t@sina.com.cn"/>
    <x v="0"/>
    <x v="126"/>
    <s v="Montgomery"/>
    <x v="0"/>
    <x v="0"/>
    <s v="Rob"/>
    <s v="M"/>
    <x v="2"/>
    <n v="22.884999999999998"/>
    <n v="1.3730999999999998"/>
    <x v="21"/>
    <n v="5.4923999999999991"/>
    <x v="1"/>
  </r>
  <r>
    <x v="164"/>
    <x v="153"/>
    <x v="164"/>
    <s v="E-L-2.5"/>
    <n v="6"/>
    <s v="Elysee Sketch"/>
    <s v="NONE"/>
    <x v="0"/>
    <x v="127"/>
    <s v="Sparks"/>
    <x v="1"/>
    <x v="1"/>
    <s v="Exc"/>
    <s v="L"/>
    <x v="2"/>
    <n v="34.154999999999994"/>
    <n v="3.7570499999999996"/>
    <x v="106"/>
    <n v="22.542299999999997"/>
    <x v="0"/>
  </r>
  <r>
    <x v="165"/>
    <x v="154"/>
    <x v="165"/>
    <s v="E-M-2.5"/>
    <n v="2"/>
    <s v="Ethelda Hobbing"/>
    <s v="ehobbing4v@nsw.gov.au"/>
    <x v="0"/>
    <x v="128"/>
    <s v="Macon"/>
    <x v="1"/>
    <x v="0"/>
    <s v="Exc"/>
    <s v="M"/>
    <x v="2"/>
    <n v="31.624999999999996"/>
    <n v="3.4787499999999998"/>
    <x v="40"/>
    <n v="6.9574999999999996"/>
    <x v="0"/>
  </r>
  <r>
    <x v="166"/>
    <x v="155"/>
    <x v="166"/>
    <s v="E-L-2.5"/>
    <n v="1"/>
    <s v="Odille Thynne"/>
    <s v="othynne4w@auda.org.au"/>
    <x v="0"/>
    <x v="129"/>
    <s v="Whittier"/>
    <x v="1"/>
    <x v="1"/>
    <s v="Exc"/>
    <s v="L"/>
    <x v="2"/>
    <n v="34.154999999999994"/>
    <n v="3.7570499999999996"/>
    <x v="107"/>
    <n v="3.7570499999999996"/>
    <x v="0"/>
  </r>
  <r>
    <x v="167"/>
    <x v="156"/>
    <x v="167"/>
    <s v="R-L-2.5"/>
    <n v="4"/>
    <s v="Emlynne Heining"/>
    <s v="eheining4x@flickr.com"/>
    <x v="0"/>
    <x v="130"/>
    <s v="Johnson City"/>
    <x v="0"/>
    <x v="1"/>
    <s v="Rob"/>
    <s v="L"/>
    <x v="2"/>
    <n v="27.484999999999996"/>
    <n v="1.6490999999999998"/>
    <x v="108"/>
    <n v="6.5963999999999992"/>
    <x v="0"/>
  </r>
  <r>
    <x v="168"/>
    <x v="22"/>
    <x v="168"/>
    <s v="A-L-1"/>
    <n v="2"/>
    <s v="Katerina Melloi"/>
    <s v="kmelloi4y@imdb.com"/>
    <x v="0"/>
    <x v="37"/>
    <s v="Rochester"/>
    <x v="2"/>
    <x v="1"/>
    <s v="Ara"/>
    <s v="L"/>
    <x v="0"/>
    <n v="12.95"/>
    <n v="1.1655"/>
    <x v="109"/>
    <n v="2.331"/>
    <x v="1"/>
  </r>
  <r>
    <x v="169"/>
    <x v="157"/>
    <x v="169"/>
    <s v="A-D-0.2"/>
    <n v="1"/>
    <s v="Tiffany Scardafield"/>
    <s v="NONE"/>
    <x v="1"/>
    <x v="131"/>
    <s v="Portarlington"/>
    <x v="2"/>
    <x v="2"/>
    <s v="Ara"/>
    <s v="D"/>
    <x v="3"/>
    <n v="2.9849999999999999"/>
    <n v="0.26865"/>
    <x v="55"/>
    <n v="0.26865"/>
    <x v="1"/>
  </r>
  <r>
    <x v="170"/>
    <x v="158"/>
    <x v="170"/>
    <s v="E-L-0.2"/>
    <n v="5"/>
    <s v="Abrahan Mussen"/>
    <s v="amussen50@51.la"/>
    <x v="0"/>
    <x v="132"/>
    <s v="Brooklyn"/>
    <x v="1"/>
    <x v="1"/>
    <s v="Exc"/>
    <s v="L"/>
    <x v="3"/>
    <n v="4.4550000000000001"/>
    <n v="0.49004999999999999"/>
    <x v="110"/>
    <n v="2.45025"/>
    <x v="1"/>
  </r>
  <r>
    <x v="170"/>
    <x v="158"/>
    <x v="170"/>
    <s v="A-D-0.5"/>
    <n v="5"/>
    <s v="Abrahan Mussen"/>
    <s v="amussen50@51.la"/>
    <x v="0"/>
    <x v="132"/>
    <s v="Brooklyn"/>
    <x v="2"/>
    <x v="2"/>
    <s v="Ara"/>
    <s v="D"/>
    <x v="1"/>
    <n v="5.97"/>
    <n v="0.5373"/>
    <x v="44"/>
    <n v="2.6865000000000001"/>
    <x v="1"/>
  </r>
  <r>
    <x v="171"/>
    <x v="78"/>
    <x v="171"/>
    <s v="R-D-0.5"/>
    <n v="6"/>
    <s v="Anny Mundford"/>
    <s v="amundford52@nbcnews.com"/>
    <x v="0"/>
    <x v="133"/>
    <s v="Charlottesville"/>
    <x v="0"/>
    <x v="2"/>
    <s v="Rob"/>
    <s v="D"/>
    <x v="1"/>
    <n v="5.3699999999999992"/>
    <n v="0.32219999999999993"/>
    <x v="111"/>
    <n v="1.9331999999999996"/>
    <x v="1"/>
  </r>
  <r>
    <x v="172"/>
    <x v="159"/>
    <x v="172"/>
    <s v="E-M-0.2"/>
    <n v="2"/>
    <s v="Tory Walas"/>
    <s v="twalas53@google.ca"/>
    <x v="0"/>
    <x v="134"/>
    <s v="Garland"/>
    <x v="1"/>
    <x v="0"/>
    <s v="Exc"/>
    <s v="M"/>
    <x v="3"/>
    <n v="4.125"/>
    <n v="0.45374999999999999"/>
    <x v="112"/>
    <n v="0.90749999999999997"/>
    <x v="1"/>
  </r>
  <r>
    <x v="173"/>
    <x v="160"/>
    <x v="173"/>
    <s v="A-L-0.5"/>
    <n v="4"/>
    <s v="Isa Blazewicz"/>
    <s v="iblazewicz54@thetimes.co.uk"/>
    <x v="0"/>
    <x v="31"/>
    <s v="Minneapolis"/>
    <x v="2"/>
    <x v="1"/>
    <s v="Ara"/>
    <s v="L"/>
    <x v="1"/>
    <n v="7.77"/>
    <n v="0.69929999999999992"/>
    <x v="113"/>
    <n v="2.7971999999999997"/>
    <x v="1"/>
  </r>
  <r>
    <x v="174"/>
    <x v="161"/>
    <x v="174"/>
    <s v="E-D-0.5"/>
    <n v="5"/>
    <s v="Angie Rizzetti"/>
    <s v="arizzetti55@naver.com"/>
    <x v="0"/>
    <x v="135"/>
    <s v="Lansing"/>
    <x v="1"/>
    <x v="2"/>
    <s v="Exc"/>
    <s v="D"/>
    <x v="1"/>
    <n v="7.29"/>
    <n v="0.80190000000000006"/>
    <x v="114"/>
    <n v="4.0095000000000001"/>
    <x v="0"/>
  </r>
  <r>
    <x v="175"/>
    <x v="162"/>
    <x v="175"/>
    <s v="R-M-2.5"/>
    <n v="3"/>
    <s v="Mord Meriet"/>
    <s v="mmeriet56@noaa.gov"/>
    <x v="0"/>
    <x v="26"/>
    <s v="Grand Forks"/>
    <x v="0"/>
    <x v="0"/>
    <s v="Rob"/>
    <s v="M"/>
    <x v="2"/>
    <n v="22.884999999999998"/>
    <n v="1.3730999999999998"/>
    <x v="96"/>
    <n v="4.1192999999999991"/>
    <x v="1"/>
  </r>
  <r>
    <x v="176"/>
    <x v="70"/>
    <x v="176"/>
    <s v="L-M-0.5"/>
    <n v="5"/>
    <s v="Lawrence Pratt"/>
    <s v="lpratt57@netvibes.com"/>
    <x v="0"/>
    <x v="93"/>
    <s v="Anchorage"/>
    <x v="3"/>
    <x v="0"/>
    <s v="Lib"/>
    <s v="M"/>
    <x v="1"/>
    <n v="8.73"/>
    <n v="1.1349"/>
    <x v="34"/>
    <n v="5.6745000000000001"/>
    <x v="0"/>
  </r>
  <r>
    <x v="177"/>
    <x v="163"/>
    <x v="177"/>
    <s v="E-L-0.2"/>
    <n v="1"/>
    <s v="Astrix Kitchingham"/>
    <s v="akitchingham58@com.com"/>
    <x v="0"/>
    <x v="117"/>
    <s v="Oklahoma City"/>
    <x v="1"/>
    <x v="1"/>
    <s v="Exc"/>
    <s v="L"/>
    <x v="3"/>
    <n v="4.4550000000000001"/>
    <n v="0.49004999999999999"/>
    <x v="115"/>
    <n v="0.49004999999999999"/>
    <x v="0"/>
  </r>
  <r>
    <x v="178"/>
    <x v="153"/>
    <x v="178"/>
    <s v="L-M-1"/>
    <n v="3"/>
    <s v="Burnard Bartholin"/>
    <s v="bbartholin59@xinhuanet.com"/>
    <x v="0"/>
    <x v="136"/>
    <s v="Tulsa"/>
    <x v="3"/>
    <x v="0"/>
    <s v="Lib"/>
    <s v="M"/>
    <x v="0"/>
    <n v="14.55"/>
    <n v="1.8915000000000002"/>
    <x v="34"/>
    <n v="5.6745000000000001"/>
    <x v="0"/>
  </r>
  <r>
    <x v="179"/>
    <x v="164"/>
    <x v="179"/>
    <s v="L-M-2.5"/>
    <n v="1"/>
    <s v="Madelene Prinn"/>
    <s v="mprinn5a@usa.gov"/>
    <x v="0"/>
    <x v="137"/>
    <s v="Detroit"/>
    <x v="3"/>
    <x v="0"/>
    <s v="Lib"/>
    <s v="M"/>
    <x v="2"/>
    <n v="33.464999999999996"/>
    <n v="4.3504499999999995"/>
    <x v="116"/>
    <n v="4.3504499999999995"/>
    <x v="0"/>
  </r>
  <r>
    <x v="180"/>
    <x v="165"/>
    <x v="180"/>
    <s v="L-D-0.2"/>
    <n v="5"/>
    <s v="Alisun Baudino"/>
    <s v="abaudino5b@netvibes.com"/>
    <x v="0"/>
    <x v="42"/>
    <s v="Washington"/>
    <x v="3"/>
    <x v="2"/>
    <s v="Lib"/>
    <s v="D"/>
    <x v="3"/>
    <n v="3.8849999999999998"/>
    <n v="0.50505"/>
    <x v="117"/>
    <n v="2.5252499999999998"/>
    <x v="0"/>
  </r>
  <r>
    <x v="181"/>
    <x v="166"/>
    <x v="181"/>
    <s v="E-D-1"/>
    <n v="6"/>
    <s v="Philipa Petrushanko"/>
    <s v="ppetrushanko5c@blinklist.com"/>
    <x v="1"/>
    <x v="138"/>
    <s v="Nenagh"/>
    <x v="1"/>
    <x v="2"/>
    <s v="Exc"/>
    <s v="D"/>
    <x v="0"/>
    <n v="12.15"/>
    <n v="1.3365"/>
    <x v="118"/>
    <n v="8.0190000000000001"/>
    <x v="0"/>
  </r>
  <r>
    <x v="182"/>
    <x v="167"/>
    <x v="182"/>
    <s v="E-L-1"/>
    <n v="3"/>
    <s v="Kimberli Mustchin"/>
    <s v="NONE"/>
    <x v="0"/>
    <x v="139"/>
    <s v="Mesa"/>
    <x v="1"/>
    <x v="1"/>
    <s v="Exc"/>
    <s v="L"/>
    <x v="0"/>
    <n v="14.85"/>
    <n v="1.6335"/>
    <x v="69"/>
    <n v="4.9005000000000001"/>
    <x v="1"/>
  </r>
  <r>
    <x v="183"/>
    <x v="168"/>
    <x v="183"/>
    <s v="E-D-0.5"/>
    <n v="5"/>
    <s v="Emlynne Laird"/>
    <s v="elaird5e@bing.com"/>
    <x v="0"/>
    <x v="140"/>
    <s v="Warren"/>
    <x v="1"/>
    <x v="2"/>
    <s v="Exc"/>
    <s v="D"/>
    <x v="1"/>
    <n v="7.29"/>
    <n v="0.80190000000000006"/>
    <x v="114"/>
    <n v="4.0095000000000001"/>
    <x v="1"/>
  </r>
  <r>
    <x v="184"/>
    <x v="169"/>
    <x v="184"/>
    <s v="A-L-1"/>
    <n v="3"/>
    <s v="Marlena Howsden"/>
    <s v="mhowsden5f@infoseek.co.jp"/>
    <x v="0"/>
    <x v="141"/>
    <s v="Memphis"/>
    <x v="2"/>
    <x v="1"/>
    <s v="Ara"/>
    <s v="L"/>
    <x v="0"/>
    <n v="12.95"/>
    <n v="1.1655"/>
    <x v="5"/>
    <n v="3.4965000000000002"/>
    <x v="1"/>
  </r>
  <r>
    <x v="185"/>
    <x v="170"/>
    <x v="185"/>
    <s v="E-L-0.5"/>
    <n v="6"/>
    <s v="Nealson Cuttler"/>
    <s v="ncuttler5g@parallels.com"/>
    <x v="0"/>
    <x v="42"/>
    <s v="Washington"/>
    <x v="1"/>
    <x v="1"/>
    <s v="Exc"/>
    <s v="L"/>
    <x v="1"/>
    <n v="8.91"/>
    <n v="0.98009999999999997"/>
    <x v="119"/>
    <n v="5.8805999999999994"/>
    <x v="1"/>
  </r>
  <r>
    <x v="185"/>
    <x v="170"/>
    <x v="185"/>
    <s v="L-D-2.5"/>
    <n v="2"/>
    <s v="Nealson Cuttler"/>
    <s v="ncuttler5g@parallels.com"/>
    <x v="0"/>
    <x v="42"/>
    <s v="Washington"/>
    <x v="3"/>
    <x v="2"/>
    <s v="Lib"/>
    <s v="D"/>
    <x v="2"/>
    <n v="29.784999999999997"/>
    <n v="3.8720499999999998"/>
    <x v="120"/>
    <n v="7.7440999999999995"/>
    <x v="1"/>
  </r>
  <r>
    <x v="185"/>
    <x v="170"/>
    <x v="185"/>
    <s v="L-D-2.5"/>
    <n v="3"/>
    <s v="Nealson Cuttler"/>
    <s v="ncuttler5g@parallels.com"/>
    <x v="0"/>
    <x v="25"/>
    <b v="0"/>
    <x v="3"/>
    <x v="2"/>
    <s v="Lib"/>
    <s v="D"/>
    <x v="2"/>
    <n v="29.784999999999997"/>
    <n v="3.8720499999999998"/>
    <x v="49"/>
    <n v="11.616149999999999"/>
    <x v="2"/>
  </r>
  <r>
    <x v="185"/>
    <x v="170"/>
    <x v="185"/>
    <s v="L-L-0.5"/>
    <n v="4"/>
    <s v="Nealson Cuttler"/>
    <s v="ncuttler5g@parallels.com"/>
    <x v="0"/>
    <x v="25"/>
    <b v="0"/>
    <x v="3"/>
    <x v="1"/>
    <s v="Lib"/>
    <s v="L"/>
    <x v="1"/>
    <n v="9.51"/>
    <n v="1.2363"/>
    <x v="82"/>
    <n v="4.9451999999999998"/>
    <x v="2"/>
  </r>
  <r>
    <x v="185"/>
    <x v="170"/>
    <x v="185"/>
    <s v="E-M-1"/>
    <n v="3"/>
    <s v="Nealson Cuttler"/>
    <s v="ncuttler5g@parallels.com"/>
    <x v="0"/>
    <x v="25"/>
    <b v="0"/>
    <x v="1"/>
    <x v="0"/>
    <s v="Exc"/>
    <s v="M"/>
    <x v="0"/>
    <n v="13.75"/>
    <n v="1.5125"/>
    <x v="1"/>
    <n v="4.5374999999999996"/>
    <x v="2"/>
  </r>
  <r>
    <x v="186"/>
    <x v="171"/>
    <x v="186"/>
    <s v="L-L-0.5"/>
    <n v="6"/>
    <s v="Adriana Lazarus"/>
    <s v="NONE"/>
    <x v="0"/>
    <x v="35"/>
    <s v="Ogden"/>
    <x v="3"/>
    <x v="1"/>
    <s v="Lib"/>
    <s v="L"/>
    <x v="1"/>
    <n v="9.51"/>
    <n v="1.2363"/>
    <x v="30"/>
    <n v="7.4177999999999997"/>
    <x v="1"/>
  </r>
  <r>
    <x v="187"/>
    <x v="172"/>
    <x v="187"/>
    <s v="L-D-2.5"/>
    <n v="6"/>
    <s v="Tallie felip"/>
    <s v="tfelip5m@typepad.com"/>
    <x v="0"/>
    <x v="142"/>
    <s v="Albany"/>
    <x v="3"/>
    <x v="2"/>
    <s v="Lib"/>
    <s v="D"/>
    <x v="2"/>
    <n v="29.784999999999997"/>
    <n v="3.8720499999999998"/>
    <x v="39"/>
    <n v="23.232299999999999"/>
    <x v="0"/>
  </r>
  <r>
    <x v="188"/>
    <x v="173"/>
    <x v="188"/>
    <s v="L-L-0.2"/>
    <n v="1"/>
    <s v="Vanna Le - Count"/>
    <s v="vle5n@disqus.com"/>
    <x v="0"/>
    <x v="143"/>
    <s v="Spartanburg"/>
    <x v="3"/>
    <x v="1"/>
    <s v="Lib"/>
    <s v="L"/>
    <x v="3"/>
    <n v="4.7549999999999999"/>
    <n v="0.61814999999999998"/>
    <x v="7"/>
    <n v="0.61814999999999998"/>
    <x v="1"/>
  </r>
  <r>
    <x v="189"/>
    <x v="174"/>
    <x v="189"/>
    <s v="E-M-1"/>
    <n v="6"/>
    <s v="Sarette Ducarel"/>
    <s v="NONE"/>
    <x v="0"/>
    <x v="144"/>
    <s v="Staten Island"/>
    <x v="1"/>
    <x v="0"/>
    <s v="Exc"/>
    <s v="M"/>
    <x v="0"/>
    <n v="13.75"/>
    <n v="1.5125"/>
    <x v="121"/>
    <n v="9.0749999999999993"/>
    <x v="1"/>
  </r>
  <r>
    <x v="190"/>
    <x v="175"/>
    <x v="190"/>
    <s v="R-D-0.2"/>
    <n v="3"/>
    <s v="Kendra Glison"/>
    <s v="NONE"/>
    <x v="0"/>
    <x v="42"/>
    <s v="Washington"/>
    <x v="0"/>
    <x v="2"/>
    <s v="Rob"/>
    <s v="D"/>
    <x v="3"/>
    <n v="2.6849999999999996"/>
    <n v="0.16109999999999997"/>
    <x v="36"/>
    <n v="0.4832999999999999"/>
    <x v="0"/>
  </r>
  <r>
    <x v="191"/>
    <x v="176"/>
    <x v="191"/>
    <s v="A-M-1"/>
    <n v="2"/>
    <s v="Nertie Poolman"/>
    <s v="npoolman5q@howstuffworks.com"/>
    <x v="0"/>
    <x v="64"/>
    <s v="Charlotte"/>
    <x v="2"/>
    <x v="0"/>
    <s v="Ara"/>
    <s v="M"/>
    <x v="0"/>
    <n v="11.25"/>
    <n v="1.0125"/>
    <x v="122"/>
    <n v="2.0249999999999999"/>
    <x v="1"/>
  </r>
  <r>
    <x v="192"/>
    <x v="142"/>
    <x v="192"/>
    <s v="A-M-0.5"/>
    <n v="6"/>
    <s v="Orbadiah Duny"/>
    <s v="oduny5r@constantcontact.com"/>
    <x v="0"/>
    <x v="145"/>
    <s v="Lubbock"/>
    <x v="2"/>
    <x v="0"/>
    <s v="Ara"/>
    <s v="M"/>
    <x v="1"/>
    <n v="6.75"/>
    <n v="0.60749999999999993"/>
    <x v="61"/>
    <n v="3.6449999999999996"/>
    <x v="0"/>
  </r>
  <r>
    <x v="193"/>
    <x v="177"/>
    <x v="193"/>
    <s v="E-D-0.5"/>
    <n v="4"/>
    <s v="Constance Halfhide"/>
    <s v="chalfhide5s@google.ru"/>
    <x v="1"/>
    <x v="146"/>
    <s v="Fermoy"/>
    <x v="1"/>
    <x v="2"/>
    <s v="Exc"/>
    <s v="D"/>
    <x v="1"/>
    <n v="7.29"/>
    <n v="0.80190000000000006"/>
    <x v="104"/>
    <n v="3.2076000000000002"/>
    <x v="0"/>
  </r>
  <r>
    <x v="194"/>
    <x v="178"/>
    <x v="194"/>
    <s v="A-M-0.5"/>
    <n v="1"/>
    <s v="Fransisco Malecky"/>
    <s v="fmalecky5t@list-manage.com"/>
    <x v="2"/>
    <x v="147"/>
    <s v="Whitwell"/>
    <x v="2"/>
    <x v="0"/>
    <s v="Ara"/>
    <s v="M"/>
    <x v="1"/>
    <n v="6.75"/>
    <n v="0.60749999999999993"/>
    <x v="52"/>
    <n v="0.60749999999999993"/>
    <x v="1"/>
  </r>
  <r>
    <x v="195"/>
    <x v="179"/>
    <x v="195"/>
    <s v="L-D-1"/>
    <n v="4"/>
    <s v="Anselma Attwater"/>
    <s v="aattwater5u@wikia.com"/>
    <x v="0"/>
    <x v="133"/>
    <s v="Charlottesville"/>
    <x v="3"/>
    <x v="2"/>
    <s v="Lib"/>
    <s v="D"/>
    <x v="0"/>
    <n v="12.95"/>
    <n v="1.6835"/>
    <x v="67"/>
    <n v="6.734"/>
    <x v="0"/>
  </r>
  <r>
    <x v="196"/>
    <x v="180"/>
    <x v="196"/>
    <s v="E-L-0.5"/>
    <n v="6"/>
    <s v="Minette Whellans"/>
    <s v="mwhellans5v@mapquest.com"/>
    <x v="0"/>
    <x v="15"/>
    <s v="New York City"/>
    <x v="1"/>
    <x v="1"/>
    <s v="Exc"/>
    <s v="L"/>
    <x v="1"/>
    <n v="8.91"/>
    <n v="0.98009999999999997"/>
    <x v="119"/>
    <n v="5.8805999999999994"/>
    <x v="1"/>
  </r>
  <r>
    <x v="197"/>
    <x v="181"/>
    <x v="197"/>
    <s v="E-D-0.2"/>
    <n v="4"/>
    <s v="Dael Camilletti"/>
    <s v="dcamilletti5w@businesswire.com"/>
    <x v="0"/>
    <x v="111"/>
    <s v="Roanoke"/>
    <x v="1"/>
    <x v="2"/>
    <s v="Exc"/>
    <s v="D"/>
    <x v="3"/>
    <n v="3.645"/>
    <n v="0.40095000000000003"/>
    <x v="20"/>
    <n v="1.6038000000000001"/>
    <x v="0"/>
  </r>
  <r>
    <x v="198"/>
    <x v="182"/>
    <x v="198"/>
    <s v="R-D-2.5"/>
    <n v="1"/>
    <s v="Emiline Galgey"/>
    <s v="egalgey5x@wufoo.com"/>
    <x v="0"/>
    <x v="15"/>
    <s v="New York City"/>
    <x v="0"/>
    <x v="2"/>
    <s v="Rob"/>
    <s v="D"/>
    <x v="2"/>
    <n v="20.584999999999997"/>
    <n v="1.2350999999999999"/>
    <x v="123"/>
    <n v="1.2350999999999999"/>
    <x v="1"/>
  </r>
  <r>
    <x v="199"/>
    <x v="183"/>
    <x v="199"/>
    <s v="L-L-1"/>
    <n v="2"/>
    <s v="Murdock Hame"/>
    <s v="mhame5y@newsvine.com"/>
    <x v="1"/>
    <x v="148"/>
    <s v="Balally"/>
    <x v="3"/>
    <x v="1"/>
    <s v="Lib"/>
    <s v="L"/>
    <x v="0"/>
    <n v="15.85"/>
    <n v="2.0605000000000002"/>
    <x v="124"/>
    <n v="4.1210000000000004"/>
    <x v="1"/>
  </r>
  <r>
    <x v="200"/>
    <x v="184"/>
    <x v="200"/>
    <s v="L-D-0.2"/>
    <n v="6"/>
    <s v="Ilka Gurnee"/>
    <s v="igurnee5z@usnews.com"/>
    <x v="0"/>
    <x v="149"/>
    <s v="Salt Lake City"/>
    <x v="3"/>
    <x v="2"/>
    <s v="Lib"/>
    <s v="D"/>
    <x v="3"/>
    <n v="3.8849999999999998"/>
    <n v="0.50505"/>
    <x v="102"/>
    <n v="3.0303"/>
    <x v="1"/>
  </r>
  <r>
    <x v="201"/>
    <x v="185"/>
    <x v="201"/>
    <s v="L-M-1"/>
    <n v="4"/>
    <s v="Alfy Snowding"/>
    <s v="asnowding60@comsenz.com"/>
    <x v="0"/>
    <x v="46"/>
    <s v="Toledo"/>
    <x v="3"/>
    <x v="0"/>
    <s v="Lib"/>
    <s v="M"/>
    <x v="0"/>
    <n v="14.55"/>
    <n v="1.8915000000000002"/>
    <x v="125"/>
    <n v="7.5660000000000007"/>
    <x v="0"/>
  </r>
  <r>
    <x v="202"/>
    <x v="186"/>
    <x v="202"/>
    <s v="E-L-0.5"/>
    <n v="4"/>
    <s v="Godfry Poinsett"/>
    <s v="gpoinsett61@berkeley.edu"/>
    <x v="0"/>
    <x v="150"/>
    <s v="Pasadena"/>
    <x v="1"/>
    <x v="1"/>
    <s v="Exc"/>
    <s v="L"/>
    <x v="1"/>
    <n v="8.91"/>
    <n v="0.98009999999999997"/>
    <x v="70"/>
    <n v="3.9203999999999999"/>
    <x v="1"/>
  </r>
  <r>
    <x v="203"/>
    <x v="187"/>
    <x v="203"/>
    <s v="A-M-1"/>
    <n v="5"/>
    <s v="Rem Furman"/>
    <s v="rfurman62@t.co"/>
    <x v="1"/>
    <x v="151"/>
    <s v="Kinsale"/>
    <x v="2"/>
    <x v="0"/>
    <s v="Ara"/>
    <s v="M"/>
    <x v="0"/>
    <n v="11.25"/>
    <n v="1.0125"/>
    <x v="126"/>
    <n v="5.0625"/>
    <x v="0"/>
  </r>
  <r>
    <x v="204"/>
    <x v="148"/>
    <x v="204"/>
    <s v="R-L-0.2"/>
    <n v="3"/>
    <s v="Charis Crosier"/>
    <s v="ccrosier63@xrea.com"/>
    <x v="0"/>
    <x v="152"/>
    <s v="Lees Summit"/>
    <x v="0"/>
    <x v="1"/>
    <s v="Rob"/>
    <s v="L"/>
    <x v="3"/>
    <n v="3.5849999999999995"/>
    <n v="0.21509999999999996"/>
    <x v="127"/>
    <n v="0.64529999999999987"/>
    <x v="1"/>
  </r>
  <r>
    <x v="204"/>
    <x v="148"/>
    <x v="204"/>
    <s v="R-M-0.2"/>
    <n v="5"/>
    <s v="Charis Crosier"/>
    <s v="ccrosier63@xrea.com"/>
    <x v="0"/>
    <x v="152"/>
    <s v="Lees Summit"/>
    <x v="0"/>
    <x v="0"/>
    <s v="Rob"/>
    <s v="M"/>
    <x v="3"/>
    <n v="2.9849999999999999"/>
    <n v="0.17909999999999998"/>
    <x v="128"/>
    <n v="0.89549999999999996"/>
    <x v="1"/>
  </r>
  <r>
    <x v="205"/>
    <x v="188"/>
    <x v="205"/>
    <s v="A-L-1"/>
    <n v="6"/>
    <s v="Lenka Rushmer"/>
    <s v="lrushmer65@europa.eu"/>
    <x v="0"/>
    <x v="153"/>
    <s v="Irvine"/>
    <x v="2"/>
    <x v="1"/>
    <s v="Ara"/>
    <s v="L"/>
    <x v="0"/>
    <n v="12.95"/>
    <n v="1.1655"/>
    <x v="17"/>
    <n v="6.9930000000000003"/>
    <x v="0"/>
  </r>
  <r>
    <x v="206"/>
    <x v="189"/>
    <x v="206"/>
    <s v="L-D-0.5"/>
    <n v="3"/>
    <s v="Waneta Edinborough"/>
    <s v="wedinborough66@github.io"/>
    <x v="0"/>
    <x v="154"/>
    <s v="Hicksville"/>
    <x v="3"/>
    <x v="2"/>
    <s v="Lib"/>
    <s v="D"/>
    <x v="1"/>
    <n v="7.77"/>
    <n v="1.0101"/>
    <x v="102"/>
    <n v="3.0303"/>
    <x v="1"/>
  </r>
  <r>
    <x v="207"/>
    <x v="190"/>
    <x v="207"/>
    <s v="E-L-1"/>
    <n v="4"/>
    <s v="Bobbe Piggott"/>
    <s v="NONE"/>
    <x v="0"/>
    <x v="42"/>
    <s v="Washington"/>
    <x v="1"/>
    <x v="1"/>
    <s v="Exc"/>
    <s v="L"/>
    <x v="0"/>
    <n v="14.85"/>
    <n v="1.6335"/>
    <x v="48"/>
    <n v="6.5339999999999998"/>
    <x v="0"/>
  </r>
  <r>
    <x v="208"/>
    <x v="191"/>
    <x v="208"/>
    <s v="L-D-2.5"/>
    <n v="4"/>
    <s v="Ketty Bromehead"/>
    <s v="kbromehead68@un.org"/>
    <x v="0"/>
    <x v="15"/>
    <s v="New York City"/>
    <x v="3"/>
    <x v="2"/>
    <s v="Lib"/>
    <s v="D"/>
    <x v="2"/>
    <n v="29.784999999999997"/>
    <n v="3.8720499999999998"/>
    <x v="129"/>
    <n v="15.488199999999999"/>
    <x v="0"/>
  </r>
  <r>
    <x v="209"/>
    <x v="192"/>
    <x v="209"/>
    <s v="R-L-0.2"/>
    <n v="4"/>
    <s v="Elsbeth Westerman"/>
    <s v="ewesterman69@si.edu"/>
    <x v="1"/>
    <x v="63"/>
    <s v="Newmarket on Fergus"/>
    <x v="0"/>
    <x v="1"/>
    <s v="Rob"/>
    <s v="L"/>
    <x v="3"/>
    <n v="3.5849999999999995"/>
    <n v="0.21509999999999996"/>
    <x v="79"/>
    <n v="0.86039999999999983"/>
    <x v="1"/>
  </r>
  <r>
    <x v="210"/>
    <x v="193"/>
    <x v="210"/>
    <s v="A-M-2.5"/>
    <n v="5"/>
    <s v="Anabelle Hutchens"/>
    <s v="ahutchens6a@amazonaws.com"/>
    <x v="0"/>
    <x v="155"/>
    <s v="Shawnee Mission"/>
    <x v="2"/>
    <x v="0"/>
    <s v="Ara"/>
    <s v="M"/>
    <x v="2"/>
    <n v="25.874999999999996"/>
    <n v="2.3287499999999994"/>
    <x v="130"/>
    <n v="11.643749999999997"/>
    <x v="1"/>
  </r>
  <r>
    <x v="211"/>
    <x v="194"/>
    <x v="211"/>
    <s v="R-D-0.2"/>
    <n v="6"/>
    <s v="Noak Wyvill"/>
    <s v="nwyvill6b@naver.com"/>
    <x v="2"/>
    <x v="156"/>
    <s v="Edinburgh"/>
    <x v="0"/>
    <x v="2"/>
    <s v="Rob"/>
    <s v="D"/>
    <x v="3"/>
    <n v="2.6849999999999996"/>
    <n v="0.16109999999999997"/>
    <x v="103"/>
    <n v="0.96659999999999979"/>
    <x v="0"/>
  </r>
  <r>
    <x v="212"/>
    <x v="195"/>
    <x v="212"/>
    <s v="R-L-0.2"/>
    <n v="5"/>
    <s v="Beltran Mathon"/>
    <s v="bmathon6c@barnesandnoble.com"/>
    <x v="0"/>
    <x v="157"/>
    <s v="Sacramento"/>
    <x v="0"/>
    <x v="1"/>
    <s v="Rob"/>
    <s v="L"/>
    <x v="3"/>
    <n v="3.5849999999999995"/>
    <n v="0.21509999999999996"/>
    <x v="131"/>
    <n v="1.0754999999999999"/>
    <x v="1"/>
  </r>
  <r>
    <x v="213"/>
    <x v="196"/>
    <x v="213"/>
    <s v="L-M-0.2"/>
    <n v="2"/>
    <s v="Kristos Streight"/>
    <s v="kstreight6d@about.com"/>
    <x v="0"/>
    <x v="158"/>
    <s v="Wilkes Barre"/>
    <x v="3"/>
    <x v="0"/>
    <s v="Lib"/>
    <s v="M"/>
    <x v="3"/>
    <n v="4.3650000000000002"/>
    <n v="0.56745000000000001"/>
    <x v="31"/>
    <n v="1.1349"/>
    <x v="1"/>
  </r>
  <r>
    <x v="214"/>
    <x v="197"/>
    <x v="214"/>
    <s v="A-M-2.5"/>
    <n v="2"/>
    <s v="Portie Cutchie"/>
    <s v="pcutchie6e@globo.com"/>
    <x v="0"/>
    <x v="118"/>
    <s v="Greensboro"/>
    <x v="2"/>
    <x v="0"/>
    <s v="Ara"/>
    <s v="M"/>
    <x v="2"/>
    <n v="25.874999999999996"/>
    <n v="2.3287499999999994"/>
    <x v="95"/>
    <n v="4.6574999999999989"/>
    <x v="1"/>
  </r>
  <r>
    <x v="215"/>
    <x v="198"/>
    <x v="215"/>
    <s v="L-M-0.2"/>
    <n v="2"/>
    <s v="Sinclare Edsell"/>
    <s v="NONE"/>
    <x v="0"/>
    <x v="56"/>
    <s v="Newark"/>
    <x v="3"/>
    <x v="0"/>
    <s v="Lib"/>
    <s v="M"/>
    <x v="3"/>
    <n v="4.3650000000000002"/>
    <n v="0.56745000000000001"/>
    <x v="31"/>
    <n v="1.1349"/>
    <x v="0"/>
  </r>
  <r>
    <x v="216"/>
    <x v="199"/>
    <x v="216"/>
    <s v="L-L-0.2"/>
    <n v="5"/>
    <s v="Conny Gheraldi"/>
    <s v="cgheraldi6g@opera.com"/>
    <x v="2"/>
    <x v="45"/>
    <s v="Kinloch"/>
    <x v="3"/>
    <x v="1"/>
    <s v="Lib"/>
    <s v="L"/>
    <x v="3"/>
    <n v="4.7549999999999999"/>
    <n v="0.61814999999999998"/>
    <x v="29"/>
    <n v="3.0907499999999999"/>
    <x v="1"/>
  </r>
  <r>
    <x v="217"/>
    <x v="200"/>
    <x v="217"/>
    <s v="E-M-0.2"/>
    <n v="5"/>
    <s v="Beryle Kenwell"/>
    <s v="bkenwell6h@over-blog.com"/>
    <x v="0"/>
    <x v="104"/>
    <s v="Honolulu"/>
    <x v="1"/>
    <x v="0"/>
    <s v="Exc"/>
    <s v="M"/>
    <x v="3"/>
    <n v="4.125"/>
    <n v="0.45374999999999999"/>
    <x v="132"/>
    <n v="2.2687499999999998"/>
    <x v="1"/>
  </r>
  <r>
    <x v="218"/>
    <x v="201"/>
    <x v="218"/>
    <s v="L-L-2.5"/>
    <n v="1"/>
    <s v="Tomas Sutty"/>
    <s v="tsutty6i@google.es"/>
    <x v="0"/>
    <x v="15"/>
    <s v="New York City"/>
    <x v="3"/>
    <x v="1"/>
    <s v="Lib"/>
    <s v="L"/>
    <x v="2"/>
    <n v="36.454999999999998"/>
    <n v="4.7391499999999995"/>
    <x v="133"/>
    <n v="4.7391499999999995"/>
    <x v="1"/>
  </r>
  <r>
    <x v="219"/>
    <x v="202"/>
    <x v="219"/>
    <s v="L-L-2.5"/>
    <n v="5"/>
    <s v="Samuele Ales0"/>
    <s v="NONE"/>
    <x v="1"/>
    <x v="159"/>
    <s v="Ballinroad"/>
    <x v="3"/>
    <x v="1"/>
    <s v="Lib"/>
    <s v="L"/>
    <x v="2"/>
    <n v="36.454999999999998"/>
    <n v="4.7391499999999995"/>
    <x v="134"/>
    <n v="23.695749999999997"/>
    <x v="1"/>
  </r>
  <r>
    <x v="220"/>
    <x v="203"/>
    <x v="220"/>
    <s v="L-D-2.5"/>
    <n v="3"/>
    <s v="Carlie Harce"/>
    <s v="charce6k@cafepress.com"/>
    <x v="1"/>
    <x v="160"/>
    <s v="D煤n Laoghaire"/>
    <x v="3"/>
    <x v="2"/>
    <s v="Lib"/>
    <s v="D"/>
    <x v="2"/>
    <n v="29.784999999999997"/>
    <n v="3.8720499999999998"/>
    <x v="49"/>
    <n v="11.616149999999999"/>
    <x v="1"/>
  </r>
  <r>
    <x v="221"/>
    <x v="204"/>
    <x v="221"/>
    <s v="R-L-0.2"/>
    <n v="1"/>
    <s v="Craggy Bril"/>
    <s v="NONE"/>
    <x v="0"/>
    <x v="161"/>
    <s v="Cincinnati"/>
    <x v="0"/>
    <x v="1"/>
    <s v="Rob"/>
    <s v="L"/>
    <x v="3"/>
    <n v="3.5849999999999995"/>
    <n v="0.21509999999999996"/>
    <x v="60"/>
    <n v="0.21509999999999996"/>
    <x v="0"/>
  </r>
  <r>
    <x v="222"/>
    <x v="205"/>
    <x v="222"/>
    <s v="R-M-2.5"/>
    <n v="2"/>
    <s v="Friederike Drysdale"/>
    <s v="fdrysdale6m@symantec.com"/>
    <x v="0"/>
    <x v="68"/>
    <s v="Midland"/>
    <x v="0"/>
    <x v="0"/>
    <s v="Rob"/>
    <s v="M"/>
    <x v="2"/>
    <n v="22.884999999999998"/>
    <n v="1.3730999999999998"/>
    <x v="135"/>
    <n v="2.7461999999999995"/>
    <x v="0"/>
  </r>
  <r>
    <x v="223"/>
    <x v="206"/>
    <x v="223"/>
    <s v="E-L-1"/>
    <n v="4"/>
    <s v="Devon Magowan"/>
    <s v="dmagowan6n@fc2.com"/>
    <x v="0"/>
    <x v="162"/>
    <s v="Cheyenne"/>
    <x v="1"/>
    <x v="1"/>
    <s v="Exc"/>
    <s v="L"/>
    <x v="0"/>
    <n v="14.85"/>
    <n v="1.6335"/>
    <x v="48"/>
    <n v="6.5339999999999998"/>
    <x v="1"/>
  </r>
  <r>
    <x v="224"/>
    <x v="207"/>
    <x v="224"/>
    <s v="A-M-2.5"/>
    <n v="6"/>
    <s v="Codi Littrell"/>
    <s v="NONE"/>
    <x v="0"/>
    <x v="163"/>
    <s v="Atlanta"/>
    <x v="2"/>
    <x v="0"/>
    <s v="Ara"/>
    <s v="M"/>
    <x v="2"/>
    <n v="25.874999999999996"/>
    <n v="2.3287499999999994"/>
    <x v="71"/>
    <n v="13.972499999999997"/>
    <x v="0"/>
  </r>
  <r>
    <x v="225"/>
    <x v="208"/>
    <x v="225"/>
    <s v="R-M-2.5"/>
    <n v="2"/>
    <s v="Christel Speak"/>
    <s v="NONE"/>
    <x v="0"/>
    <x v="164"/>
    <s v="Duluth"/>
    <x v="0"/>
    <x v="0"/>
    <s v="Rob"/>
    <s v="M"/>
    <x v="2"/>
    <n v="22.884999999999998"/>
    <n v="1.3730999999999998"/>
    <x v="135"/>
    <n v="2.7461999999999995"/>
    <x v="1"/>
  </r>
  <r>
    <x v="226"/>
    <x v="209"/>
    <x v="226"/>
    <s v="E-D-1"/>
    <n v="3"/>
    <s v="Sibella Rushbrooke"/>
    <s v="srushbrooke6q@youku.com"/>
    <x v="0"/>
    <x v="157"/>
    <s v="Sacramento"/>
    <x v="1"/>
    <x v="2"/>
    <s v="Exc"/>
    <s v="D"/>
    <x v="0"/>
    <n v="12.15"/>
    <n v="1.3365"/>
    <x v="114"/>
    <n v="4.0095000000000001"/>
    <x v="0"/>
  </r>
  <r>
    <x v="227"/>
    <x v="210"/>
    <x v="227"/>
    <s v="E-D-0.5"/>
    <n v="4"/>
    <s v="Tammie Drynan"/>
    <s v="tdrynan6r@deviantart.com"/>
    <x v="0"/>
    <x v="48"/>
    <s v="Tampa"/>
    <x v="1"/>
    <x v="2"/>
    <s v="Exc"/>
    <s v="D"/>
    <x v="1"/>
    <n v="7.29"/>
    <n v="0.80190000000000006"/>
    <x v="104"/>
    <n v="3.2076000000000002"/>
    <x v="0"/>
  </r>
  <r>
    <x v="228"/>
    <x v="211"/>
    <x v="228"/>
    <s v="L-M-2.5"/>
    <n v="4"/>
    <s v="Effie Yurkov"/>
    <s v="eyurkov6s@hud.gov"/>
    <x v="0"/>
    <x v="104"/>
    <s v="Honolulu"/>
    <x v="3"/>
    <x v="0"/>
    <s v="Lib"/>
    <s v="M"/>
    <x v="2"/>
    <n v="33.464999999999996"/>
    <n v="4.3504499999999995"/>
    <x v="136"/>
    <n v="17.401799999999998"/>
    <x v="1"/>
  </r>
  <r>
    <x v="229"/>
    <x v="212"/>
    <x v="229"/>
    <s v="L-L-0.2"/>
    <n v="5"/>
    <s v="Lexie Mallan"/>
    <s v="lmallan6t@state.gov"/>
    <x v="0"/>
    <x v="165"/>
    <s v="Baton Rouge"/>
    <x v="3"/>
    <x v="1"/>
    <s v="Lib"/>
    <s v="L"/>
    <x v="3"/>
    <n v="4.7549999999999999"/>
    <n v="0.61814999999999998"/>
    <x v="29"/>
    <n v="3.0907499999999999"/>
    <x v="0"/>
  </r>
  <r>
    <x v="230"/>
    <x v="213"/>
    <x v="230"/>
    <s v="L-D-1"/>
    <n v="3"/>
    <s v="Georgena Bentjens"/>
    <s v="gbentjens6u@netlog.com"/>
    <x v="2"/>
    <x v="166"/>
    <s v="Newbiggin"/>
    <x v="3"/>
    <x v="2"/>
    <s v="Lib"/>
    <s v="D"/>
    <x v="0"/>
    <n v="12.95"/>
    <n v="1.6835"/>
    <x v="5"/>
    <n v="5.0504999999999995"/>
    <x v="1"/>
  </r>
  <r>
    <x v="231"/>
    <x v="63"/>
    <x v="231"/>
    <s v="R-L-0.2"/>
    <n v="6"/>
    <s v="Delmar Beasant"/>
    <s v="NONE"/>
    <x v="1"/>
    <x v="167"/>
    <s v="Kilkenny"/>
    <x v="0"/>
    <x v="1"/>
    <s v="Rob"/>
    <s v="L"/>
    <x v="3"/>
    <n v="3.5849999999999995"/>
    <n v="0.21509999999999996"/>
    <x v="137"/>
    <n v="1.2905999999999997"/>
    <x v="0"/>
  </r>
  <r>
    <x v="232"/>
    <x v="214"/>
    <x v="232"/>
    <s v="A-D-1"/>
    <n v="1"/>
    <s v="Lyn Entwistle"/>
    <s v="lentwistle6w@omniture.com"/>
    <x v="0"/>
    <x v="31"/>
    <s v="Minneapolis"/>
    <x v="2"/>
    <x v="2"/>
    <s v="Ara"/>
    <s v="D"/>
    <x v="0"/>
    <n v="9.9499999999999993"/>
    <n v="0.89549999999999985"/>
    <x v="138"/>
    <n v="0.89549999999999985"/>
    <x v="0"/>
  </r>
  <r>
    <x v="233"/>
    <x v="215"/>
    <x v="233"/>
    <s v="L-L-1"/>
    <n v="1"/>
    <s v="Zacharias Kiffe"/>
    <s v="zkiffe74@cyberchimps.com"/>
    <x v="0"/>
    <x v="168"/>
    <s v="Milwaukee"/>
    <x v="3"/>
    <x v="1"/>
    <s v="Lib"/>
    <s v="L"/>
    <x v="0"/>
    <n v="15.85"/>
    <n v="2.0605000000000002"/>
    <x v="80"/>
    <n v="2.0605000000000002"/>
    <x v="0"/>
  </r>
  <r>
    <x v="234"/>
    <x v="216"/>
    <x v="234"/>
    <s v="R-M-0.2"/>
    <n v="1"/>
    <s v="Mercedes Acott"/>
    <s v="macott6y@pagesperso-orange.fr"/>
    <x v="0"/>
    <x v="64"/>
    <s v="Charlotte"/>
    <x v="0"/>
    <x v="0"/>
    <s v="Rob"/>
    <s v="M"/>
    <x v="3"/>
    <n v="2.9849999999999999"/>
    <n v="0.17909999999999998"/>
    <x v="55"/>
    <n v="0.17909999999999998"/>
    <x v="0"/>
  </r>
  <r>
    <x v="235"/>
    <x v="217"/>
    <x v="235"/>
    <s v="E-M-1"/>
    <n v="5"/>
    <s v="Connor Heaviside"/>
    <s v="cheaviside6z@rediff.com"/>
    <x v="0"/>
    <x v="169"/>
    <s v="Phoenix"/>
    <x v="1"/>
    <x v="0"/>
    <s v="Exc"/>
    <s v="M"/>
    <x v="0"/>
    <n v="13.75"/>
    <n v="1.5125"/>
    <x v="85"/>
    <n v="7.5625"/>
    <x v="0"/>
  </r>
  <r>
    <x v="236"/>
    <x v="218"/>
    <x v="236"/>
    <s v="A-D-1"/>
    <n v="3"/>
    <s v="Devy Bulbrook"/>
    <s v="NONE"/>
    <x v="0"/>
    <x v="170"/>
    <s v="Jamaica"/>
    <x v="2"/>
    <x v="2"/>
    <s v="Ara"/>
    <s v="D"/>
    <x v="0"/>
    <n v="9.9499999999999993"/>
    <n v="0.89549999999999985"/>
    <x v="44"/>
    <n v="2.6864999999999997"/>
    <x v="1"/>
  </r>
  <r>
    <x v="237"/>
    <x v="219"/>
    <x v="237"/>
    <s v="L-M-1"/>
    <n v="4"/>
    <s v="Leia Kernan"/>
    <s v="lkernan71@wsj.com"/>
    <x v="0"/>
    <x v="171"/>
    <s v="Champaign"/>
    <x v="3"/>
    <x v="0"/>
    <s v="Lib"/>
    <s v="M"/>
    <x v="0"/>
    <n v="14.55"/>
    <n v="1.8915000000000002"/>
    <x v="125"/>
    <n v="7.5660000000000007"/>
    <x v="1"/>
  </r>
  <r>
    <x v="238"/>
    <x v="220"/>
    <x v="238"/>
    <s v="R-L-0.5"/>
    <n v="4"/>
    <s v="Rosaline McLae"/>
    <s v="rmclae72@dailymotion.com"/>
    <x v="2"/>
    <x v="172"/>
    <s v="Swindon"/>
    <x v="0"/>
    <x v="1"/>
    <s v="Rob"/>
    <s v="L"/>
    <x v="1"/>
    <n v="7.169999999999999"/>
    <n v="0.43019999999999992"/>
    <x v="139"/>
    <n v="1.7207999999999997"/>
    <x v="1"/>
  </r>
  <r>
    <x v="239"/>
    <x v="114"/>
    <x v="239"/>
    <s v="R-L-0.5"/>
    <n v="3"/>
    <s v="Cleve Blowfelde"/>
    <s v="cblowfelde73@ustream.tv"/>
    <x v="0"/>
    <x v="32"/>
    <s v="Tucson"/>
    <x v="0"/>
    <x v="1"/>
    <s v="Rob"/>
    <s v="L"/>
    <x v="1"/>
    <n v="7.169999999999999"/>
    <n v="0.43019999999999992"/>
    <x v="137"/>
    <n v="1.2905999999999997"/>
    <x v="1"/>
  </r>
  <r>
    <x v="240"/>
    <x v="221"/>
    <x v="233"/>
    <s v="L-M-0.5"/>
    <n v="2"/>
    <s v="Zacharias Kiffe"/>
    <s v="zkiffe74@cyberchimps.com"/>
    <x v="0"/>
    <x v="168"/>
    <s v="Milwaukee"/>
    <x v="3"/>
    <x v="0"/>
    <s v="Lib"/>
    <s v="M"/>
    <x v="1"/>
    <n v="8.73"/>
    <n v="1.1349"/>
    <x v="92"/>
    <n v="2.2698"/>
    <x v="0"/>
  </r>
  <r>
    <x v="241"/>
    <x v="222"/>
    <x v="240"/>
    <s v="E-D-2.5"/>
    <n v="1"/>
    <s v="Denyse O'Calleran"/>
    <s v="docalleran75@ucla.edu"/>
    <x v="0"/>
    <x v="173"/>
    <s v="Pompano Beach"/>
    <x v="1"/>
    <x v="2"/>
    <s v="Exc"/>
    <s v="D"/>
    <x v="2"/>
    <n v="27.945"/>
    <n v="3.07395"/>
    <x v="140"/>
    <n v="3.07395"/>
    <x v="0"/>
  </r>
  <r>
    <x v="242"/>
    <x v="188"/>
    <x v="241"/>
    <s v="E-D-2.5"/>
    <n v="5"/>
    <s v="Cobby Cromwell"/>
    <s v="ccromwell76@desdev.cn"/>
    <x v="0"/>
    <x v="129"/>
    <s v="Whittier"/>
    <x v="1"/>
    <x v="2"/>
    <s v="Exc"/>
    <s v="D"/>
    <x v="2"/>
    <n v="27.945"/>
    <n v="3.07395"/>
    <x v="141"/>
    <n v="15.36975"/>
    <x v="1"/>
  </r>
  <r>
    <x v="243"/>
    <x v="223"/>
    <x v="242"/>
    <s v="R-M-0.2"/>
    <n v="2"/>
    <s v="Irv Hay"/>
    <s v="ihay77@lulu.com"/>
    <x v="2"/>
    <x v="174"/>
    <s v="Sheffield"/>
    <x v="0"/>
    <x v="0"/>
    <s v="Rob"/>
    <s v="M"/>
    <x v="3"/>
    <n v="2.9849999999999999"/>
    <n v="0.17909999999999998"/>
    <x v="9"/>
    <n v="0.35819999999999996"/>
    <x v="1"/>
  </r>
  <r>
    <x v="244"/>
    <x v="224"/>
    <x v="243"/>
    <s v="R-L-2.5"/>
    <n v="1"/>
    <s v="Tani Taffarello"/>
    <s v="ttaffarello78@sciencedaily.com"/>
    <x v="0"/>
    <x v="10"/>
    <s v="Saint Louis"/>
    <x v="0"/>
    <x v="1"/>
    <s v="Rob"/>
    <s v="L"/>
    <x v="2"/>
    <n v="27.484999999999996"/>
    <n v="1.6490999999999998"/>
    <x v="142"/>
    <n v="1.6490999999999998"/>
    <x v="0"/>
  </r>
  <r>
    <x v="245"/>
    <x v="83"/>
    <x v="244"/>
    <s v="R-L-1"/>
    <n v="5"/>
    <s v="Monique Canty"/>
    <s v="mcanty79@jigsy.com"/>
    <x v="0"/>
    <x v="175"/>
    <s v="Erie"/>
    <x v="0"/>
    <x v="1"/>
    <s v="Rob"/>
    <s v="L"/>
    <x v="0"/>
    <n v="11.95"/>
    <n v="0.71699999999999997"/>
    <x v="143"/>
    <n v="3.585"/>
    <x v="0"/>
  </r>
  <r>
    <x v="246"/>
    <x v="104"/>
    <x v="245"/>
    <s v="E-M-1"/>
    <n v="3"/>
    <s v="Javier Kopke"/>
    <s v="jkopke7a@auda.org.au"/>
    <x v="0"/>
    <x v="176"/>
    <s v="Tacoma"/>
    <x v="1"/>
    <x v="0"/>
    <s v="Exc"/>
    <s v="M"/>
    <x v="0"/>
    <n v="13.75"/>
    <n v="1.5125"/>
    <x v="1"/>
    <n v="4.5374999999999996"/>
    <x v="1"/>
  </r>
  <r>
    <x v="247"/>
    <x v="225"/>
    <x v="246"/>
    <s v="L-M-2.5"/>
    <n v="4"/>
    <s v="Mar McIver"/>
    <s v="NONE"/>
    <x v="0"/>
    <x v="8"/>
    <s v="Richmond"/>
    <x v="3"/>
    <x v="0"/>
    <s v="Lib"/>
    <s v="M"/>
    <x v="2"/>
    <n v="33.464999999999996"/>
    <n v="4.3504499999999995"/>
    <x v="136"/>
    <n v="17.401799999999998"/>
    <x v="1"/>
  </r>
  <r>
    <x v="248"/>
    <x v="226"/>
    <x v="247"/>
    <s v="R-L-1"/>
    <n v="5"/>
    <s v="Arabella Fransewich"/>
    <s v="NONE"/>
    <x v="1"/>
    <x v="177"/>
    <s v="Kinsealy-Drinan"/>
    <x v="0"/>
    <x v="1"/>
    <s v="Rob"/>
    <s v="L"/>
    <x v="0"/>
    <n v="11.95"/>
    <n v="0.71699999999999997"/>
    <x v="143"/>
    <n v="3.585"/>
    <x v="0"/>
  </r>
  <r>
    <x v="249"/>
    <x v="227"/>
    <x v="248"/>
    <s v="A-D-0.5"/>
    <n v="1"/>
    <s v="Violette Hellmore"/>
    <s v="vhellmore7d@bbc.co.uk"/>
    <x v="0"/>
    <x v="29"/>
    <s v="Little Rock"/>
    <x v="2"/>
    <x v="2"/>
    <s v="Ara"/>
    <s v="D"/>
    <x v="1"/>
    <n v="5.97"/>
    <n v="0.5373"/>
    <x v="9"/>
    <n v="0.5373"/>
    <x v="0"/>
  </r>
  <r>
    <x v="250"/>
    <x v="180"/>
    <x v="249"/>
    <s v="E-D-1"/>
    <n v="2"/>
    <s v="Myles Seawright"/>
    <s v="mseawright7e@nbcnews.com"/>
    <x v="2"/>
    <x v="178"/>
    <s v="Newton"/>
    <x v="1"/>
    <x v="2"/>
    <s v="Exc"/>
    <s v="D"/>
    <x v="0"/>
    <n v="12.15"/>
    <n v="1.3365"/>
    <x v="76"/>
    <n v="2.673"/>
    <x v="1"/>
  </r>
  <r>
    <x v="251"/>
    <x v="228"/>
    <x v="250"/>
    <s v="E-D-0.2"/>
    <n v="6"/>
    <s v="Silvana Northeast"/>
    <s v="snortheast7f@mashable.com"/>
    <x v="0"/>
    <x v="127"/>
    <s v="Sparks"/>
    <x v="1"/>
    <x v="2"/>
    <s v="Exc"/>
    <s v="D"/>
    <x v="3"/>
    <n v="3.645"/>
    <n v="0.40095000000000003"/>
    <x v="6"/>
    <n v="2.4057000000000004"/>
    <x v="0"/>
  </r>
  <r>
    <x v="252"/>
    <x v="229"/>
    <x v="195"/>
    <s v="A-D-1"/>
    <n v="2"/>
    <s v="Anselma Attwater"/>
    <s v="aattwater5u@wikia.com"/>
    <x v="0"/>
    <x v="25"/>
    <b v="0"/>
    <x v="2"/>
    <x v="2"/>
    <s v="Ara"/>
    <s v="D"/>
    <x v="0"/>
    <n v="9.9499999999999993"/>
    <n v="0.89549999999999985"/>
    <x v="0"/>
    <n v="1.7909999999999997"/>
    <x v="2"/>
  </r>
  <r>
    <x v="253"/>
    <x v="230"/>
    <x v="251"/>
    <s v="A-D-0.2"/>
    <n v="2"/>
    <s v="Monica Fearon"/>
    <s v="mfearon7h@reverbnation.com"/>
    <x v="0"/>
    <x v="179"/>
    <s v="Denton"/>
    <x v="2"/>
    <x v="2"/>
    <s v="Ara"/>
    <s v="D"/>
    <x v="3"/>
    <n v="2.9849999999999999"/>
    <n v="0.26865"/>
    <x v="9"/>
    <n v="0.5373"/>
    <x v="1"/>
  </r>
  <r>
    <x v="254"/>
    <x v="231"/>
    <x v="252"/>
    <s v="E-D-0.5"/>
    <n v="1"/>
    <s v="Barney Chisnell"/>
    <s v="NONE"/>
    <x v="1"/>
    <x v="180"/>
    <s v="Tullamore"/>
    <x v="1"/>
    <x v="2"/>
    <s v="Exc"/>
    <s v="D"/>
    <x v="1"/>
    <n v="7.29"/>
    <n v="0.80190000000000006"/>
    <x v="35"/>
    <n v="0.80190000000000006"/>
    <x v="0"/>
  </r>
  <r>
    <x v="255"/>
    <x v="80"/>
    <x v="253"/>
    <s v="A-D-0.2"/>
    <n v="4"/>
    <s v="Jasper Sisneros"/>
    <s v="jsisneros7j@a8.net"/>
    <x v="0"/>
    <x v="181"/>
    <s v="Raleigh"/>
    <x v="2"/>
    <x v="2"/>
    <s v="Ara"/>
    <s v="D"/>
    <x v="3"/>
    <n v="2.9849999999999999"/>
    <n v="0.26865"/>
    <x v="22"/>
    <n v="1.0746"/>
    <x v="0"/>
  </r>
  <r>
    <x v="256"/>
    <x v="232"/>
    <x v="254"/>
    <s v="R-L-1"/>
    <n v="6"/>
    <s v="Zachariah Carlson"/>
    <s v="zcarlson7k@bigcartel.com"/>
    <x v="1"/>
    <x v="182"/>
    <s v="Shankill"/>
    <x v="0"/>
    <x v="1"/>
    <s v="Rob"/>
    <s v="L"/>
    <x v="0"/>
    <n v="11.95"/>
    <n v="0.71699999999999997"/>
    <x v="144"/>
    <n v="4.3019999999999996"/>
    <x v="0"/>
  </r>
  <r>
    <x v="257"/>
    <x v="233"/>
    <x v="255"/>
    <s v="A-L-0.2"/>
    <n v="2"/>
    <s v="Warner Maddox"/>
    <s v="wmaddox7l@timesonline.co.uk"/>
    <x v="0"/>
    <x v="15"/>
    <s v="New York City"/>
    <x v="2"/>
    <x v="1"/>
    <s v="Ara"/>
    <s v="L"/>
    <x v="3"/>
    <n v="3.8849999999999998"/>
    <n v="0.34964999999999996"/>
    <x v="41"/>
    <n v="0.69929999999999992"/>
    <x v="1"/>
  </r>
  <r>
    <x v="258"/>
    <x v="234"/>
    <x v="256"/>
    <s v="A-M-2.5"/>
    <n v="1"/>
    <s v="Donnie Hedlestone"/>
    <s v="dhedlestone7m@craigslist.org"/>
    <x v="0"/>
    <x v="95"/>
    <s v="Stamford"/>
    <x v="2"/>
    <x v="0"/>
    <s v="Ara"/>
    <s v="M"/>
    <x v="2"/>
    <n v="25.874999999999996"/>
    <n v="2.3287499999999994"/>
    <x v="145"/>
    <n v="2.3287499999999994"/>
    <x v="1"/>
  </r>
  <r>
    <x v="259"/>
    <x v="235"/>
    <x v="257"/>
    <s v="E-L-2.5"/>
    <n v="6"/>
    <s v="Teddi Crowthe"/>
    <s v="tcrowthe7n@europa.eu"/>
    <x v="0"/>
    <x v="46"/>
    <s v="Toledo"/>
    <x v="1"/>
    <x v="1"/>
    <s v="Exc"/>
    <s v="L"/>
    <x v="2"/>
    <n v="34.154999999999994"/>
    <n v="3.7570499999999996"/>
    <x v="106"/>
    <n v="22.542299999999997"/>
    <x v="1"/>
  </r>
  <r>
    <x v="260"/>
    <x v="236"/>
    <x v="258"/>
    <s v="R-L-2.5"/>
    <n v="4"/>
    <s v="Dorelia Bury"/>
    <s v="dbury7o@tinyurl.com"/>
    <x v="1"/>
    <x v="183"/>
    <s v="Castleblayney"/>
    <x v="0"/>
    <x v="1"/>
    <s v="Rob"/>
    <s v="L"/>
    <x v="2"/>
    <n v="27.484999999999996"/>
    <n v="1.6490999999999998"/>
    <x v="108"/>
    <n v="6.5963999999999992"/>
    <x v="0"/>
  </r>
  <r>
    <x v="261"/>
    <x v="237"/>
    <x v="259"/>
    <s v="E-L-1"/>
    <n v="6"/>
    <s v="Gussy Broadbear"/>
    <s v="gbroadbear7p@omniture.com"/>
    <x v="0"/>
    <x v="184"/>
    <s v="Columbia"/>
    <x v="1"/>
    <x v="1"/>
    <s v="Exc"/>
    <s v="L"/>
    <x v="0"/>
    <n v="14.85"/>
    <n v="1.6335"/>
    <x v="146"/>
    <n v="9.8010000000000002"/>
    <x v="1"/>
  </r>
  <r>
    <x v="262"/>
    <x v="238"/>
    <x v="260"/>
    <s v="A-L-0.2"/>
    <n v="2"/>
    <s v="Emlynne Palfrey"/>
    <s v="epalfrey7q@devhub.com"/>
    <x v="0"/>
    <x v="52"/>
    <s v="Fort Wayne"/>
    <x v="2"/>
    <x v="1"/>
    <s v="Ara"/>
    <s v="L"/>
    <x v="3"/>
    <n v="3.8849999999999998"/>
    <n v="0.34964999999999996"/>
    <x v="41"/>
    <n v="0.69929999999999992"/>
    <x v="0"/>
  </r>
  <r>
    <x v="263"/>
    <x v="52"/>
    <x v="261"/>
    <s v="L-M-2.5"/>
    <n v="1"/>
    <s v="Parsifal Metrick"/>
    <s v="pmetrick7r@rakuten.co.jp"/>
    <x v="0"/>
    <x v="10"/>
    <s v="Saint Louis"/>
    <x v="3"/>
    <x v="0"/>
    <s v="Lib"/>
    <s v="M"/>
    <x v="2"/>
    <n v="33.464999999999996"/>
    <n v="4.3504499999999995"/>
    <x v="116"/>
    <n v="4.3504499999999995"/>
    <x v="0"/>
  </r>
  <r>
    <x v="264"/>
    <x v="146"/>
    <x v="262"/>
    <s v="E-M-0.5"/>
    <n v="5"/>
    <s v="Christopher Grieveson"/>
    <s v="NONE"/>
    <x v="0"/>
    <x v="12"/>
    <s v="Portland"/>
    <x v="1"/>
    <x v="0"/>
    <s v="Exc"/>
    <s v="M"/>
    <x v="1"/>
    <n v="8.25"/>
    <n v="0.90749999999999997"/>
    <x v="1"/>
    <n v="4.5374999999999996"/>
    <x v="0"/>
  </r>
  <r>
    <x v="265"/>
    <x v="239"/>
    <x v="263"/>
    <s v="E-L-1"/>
    <n v="4"/>
    <s v="Karlan Karby"/>
    <s v="kkarby7t@sbwire.com"/>
    <x v="0"/>
    <x v="185"/>
    <s v="Boulder"/>
    <x v="1"/>
    <x v="1"/>
    <s v="Exc"/>
    <s v="L"/>
    <x v="0"/>
    <n v="14.85"/>
    <n v="1.6335"/>
    <x v="48"/>
    <n v="6.5339999999999998"/>
    <x v="0"/>
  </r>
  <r>
    <x v="266"/>
    <x v="240"/>
    <x v="264"/>
    <s v="A-L-0.5"/>
    <n v="1"/>
    <s v="Flory Crumpe"/>
    <s v="fcrumpe7u@ftc.gov"/>
    <x v="2"/>
    <x v="186"/>
    <s v="Norton"/>
    <x v="2"/>
    <x v="1"/>
    <s v="Ara"/>
    <s v="L"/>
    <x v="1"/>
    <n v="7.77"/>
    <n v="0.69929999999999992"/>
    <x v="41"/>
    <n v="0.69929999999999992"/>
    <x v="1"/>
  </r>
  <r>
    <x v="267"/>
    <x v="241"/>
    <x v="265"/>
    <s v="R-D-0.5"/>
    <n v="1"/>
    <s v="Amity Chatto"/>
    <s v="achatto7v@sakura.ne.jp"/>
    <x v="2"/>
    <x v="174"/>
    <s v="Sheffield"/>
    <x v="0"/>
    <x v="2"/>
    <s v="Rob"/>
    <s v="D"/>
    <x v="1"/>
    <n v="5.3699999999999992"/>
    <n v="0.32219999999999993"/>
    <x v="147"/>
    <n v="0.32219999999999993"/>
    <x v="0"/>
  </r>
  <r>
    <x v="268"/>
    <x v="242"/>
    <x v="266"/>
    <s v="E-M-2.5"/>
    <n v="3"/>
    <s v="Nanine McCarthy"/>
    <s v="NONE"/>
    <x v="0"/>
    <x v="187"/>
    <s v="Louisville"/>
    <x v="1"/>
    <x v="0"/>
    <s v="Exc"/>
    <s v="M"/>
    <x v="2"/>
    <n v="31.624999999999996"/>
    <n v="3.4787499999999998"/>
    <x v="88"/>
    <n v="10.436249999999999"/>
    <x v="1"/>
  </r>
  <r>
    <x v="269"/>
    <x v="243"/>
    <x v="267"/>
    <s v="L-L-2.5"/>
    <n v="1"/>
    <s v="Lyndsey Megany"/>
    <s v="NONE"/>
    <x v="0"/>
    <x v="74"/>
    <s v="Buffalo"/>
    <x v="3"/>
    <x v="1"/>
    <s v="Lib"/>
    <s v="L"/>
    <x v="2"/>
    <n v="36.454999999999998"/>
    <n v="4.7391499999999995"/>
    <x v="133"/>
    <n v="4.7391499999999995"/>
    <x v="1"/>
  </r>
  <r>
    <x v="270"/>
    <x v="244"/>
    <x v="268"/>
    <s v="A-M-0.2"/>
    <n v="4"/>
    <s v="Byram Mergue"/>
    <s v="bmergue7y@umn.edu"/>
    <x v="0"/>
    <x v="188"/>
    <s v="Canton"/>
    <x v="2"/>
    <x v="0"/>
    <s v="Ara"/>
    <s v="M"/>
    <x v="3"/>
    <n v="3.375"/>
    <n v="0.30374999999999996"/>
    <x v="72"/>
    <n v="1.2149999999999999"/>
    <x v="0"/>
  </r>
  <r>
    <x v="271"/>
    <x v="245"/>
    <x v="269"/>
    <s v="R-L-0.2"/>
    <n v="4"/>
    <s v="Kerr Patise"/>
    <s v="kpatise7z@jigsy.com"/>
    <x v="0"/>
    <x v="36"/>
    <s v="Boston"/>
    <x v="0"/>
    <x v="1"/>
    <s v="Rob"/>
    <s v="L"/>
    <x v="3"/>
    <n v="3.5849999999999995"/>
    <n v="0.21509999999999996"/>
    <x v="79"/>
    <n v="0.86039999999999983"/>
    <x v="1"/>
  </r>
  <r>
    <x v="272"/>
    <x v="246"/>
    <x v="270"/>
    <s v="E-M-0.5"/>
    <n v="1"/>
    <s v="Mathew Goulter"/>
    <s v="NONE"/>
    <x v="1"/>
    <x v="189"/>
    <s v="Kinlough"/>
    <x v="1"/>
    <x v="0"/>
    <s v="Exc"/>
    <s v="M"/>
    <x v="1"/>
    <n v="8.25"/>
    <n v="0.90749999999999997"/>
    <x v="112"/>
    <n v="0.90749999999999997"/>
    <x v="0"/>
  </r>
  <r>
    <x v="273"/>
    <x v="247"/>
    <x v="271"/>
    <s v="R-D-0.2"/>
    <n v="5"/>
    <s v="Marris Grcic"/>
    <s v="NONE"/>
    <x v="0"/>
    <x v="190"/>
    <s v="Lynchburg"/>
    <x v="0"/>
    <x v="2"/>
    <s v="Rob"/>
    <s v="D"/>
    <x v="3"/>
    <n v="2.6849999999999996"/>
    <n v="0.16109999999999997"/>
    <x v="148"/>
    <n v="0.80549999999999988"/>
    <x v="0"/>
  </r>
  <r>
    <x v="274"/>
    <x v="248"/>
    <x v="272"/>
    <s v="A-D-1"/>
    <n v="5"/>
    <s v="Domeniga Duke"/>
    <s v="dduke82@vkontakte.ru"/>
    <x v="0"/>
    <x v="6"/>
    <s v="Los Angeles"/>
    <x v="2"/>
    <x v="2"/>
    <s v="Ara"/>
    <s v="D"/>
    <x v="0"/>
    <n v="9.9499999999999993"/>
    <n v="0.89549999999999985"/>
    <x v="12"/>
    <n v="4.4774999999999991"/>
    <x v="1"/>
  </r>
  <r>
    <x v="275"/>
    <x v="249"/>
    <x v="273"/>
    <s v="E-M-0.5"/>
    <n v="2"/>
    <s v="Violante Skouling"/>
    <s v="NONE"/>
    <x v="1"/>
    <x v="97"/>
    <s v="Drumcondra"/>
    <x v="1"/>
    <x v="0"/>
    <s v="Exc"/>
    <s v="M"/>
    <x v="1"/>
    <n v="8.25"/>
    <n v="0.90749999999999997"/>
    <x v="38"/>
    <n v="1.8149999999999999"/>
    <x v="1"/>
  </r>
  <r>
    <x v="276"/>
    <x v="250"/>
    <x v="274"/>
    <s v="A-D-0.5"/>
    <n v="3"/>
    <s v="Isidore Hussey"/>
    <s v="ihussey84@mapy.cz"/>
    <x v="0"/>
    <x v="39"/>
    <s v="Birmingham"/>
    <x v="2"/>
    <x v="2"/>
    <s v="Ara"/>
    <s v="D"/>
    <x v="1"/>
    <n v="5.97"/>
    <n v="0.5373"/>
    <x v="8"/>
    <n v="1.6118999999999999"/>
    <x v="1"/>
  </r>
  <r>
    <x v="277"/>
    <x v="251"/>
    <x v="275"/>
    <s v="A-D-0.5"/>
    <n v="5"/>
    <s v="Cassie Pinkerton"/>
    <s v="cpinkerton85@upenn.edu"/>
    <x v="0"/>
    <x v="119"/>
    <s v="Alexandria"/>
    <x v="2"/>
    <x v="2"/>
    <s v="Ara"/>
    <s v="D"/>
    <x v="1"/>
    <n v="5.97"/>
    <n v="0.5373"/>
    <x v="44"/>
    <n v="2.6865000000000001"/>
    <x v="1"/>
  </r>
  <r>
    <x v="278"/>
    <x v="177"/>
    <x v="276"/>
    <s v="E-L-1"/>
    <n v="3"/>
    <s v="Micki Fero"/>
    <s v="NONE"/>
    <x v="0"/>
    <x v="191"/>
    <s v="Danbury"/>
    <x v="1"/>
    <x v="1"/>
    <s v="Exc"/>
    <s v="L"/>
    <x v="0"/>
    <n v="14.85"/>
    <n v="1.6335"/>
    <x v="69"/>
    <n v="4.9005000000000001"/>
    <x v="1"/>
  </r>
  <r>
    <x v="279"/>
    <x v="252"/>
    <x v="277"/>
    <s v="E-M-1"/>
    <n v="2"/>
    <s v="Cybill Graddell"/>
    <s v="NONE"/>
    <x v="0"/>
    <x v="142"/>
    <s v="Albany"/>
    <x v="1"/>
    <x v="0"/>
    <s v="Exc"/>
    <s v="M"/>
    <x v="0"/>
    <n v="13.75"/>
    <n v="1.5125"/>
    <x v="3"/>
    <n v="3.0249999999999999"/>
    <x v="1"/>
  </r>
  <r>
    <x v="280"/>
    <x v="253"/>
    <x v="278"/>
    <s v="R-M-0.5"/>
    <n v="6"/>
    <s v="Dorian Vizor"/>
    <s v="dvizor88@furl.net"/>
    <x v="0"/>
    <x v="54"/>
    <s v="Naples"/>
    <x v="0"/>
    <x v="0"/>
    <s v="Rob"/>
    <s v="M"/>
    <x v="1"/>
    <n v="5.97"/>
    <n v="0.35819999999999996"/>
    <x v="27"/>
    <n v="2.1491999999999996"/>
    <x v="0"/>
  </r>
  <r>
    <x v="281"/>
    <x v="254"/>
    <x v="279"/>
    <s v="R-D-0.5"/>
    <n v="3"/>
    <s v="Eddi Sedgebeer"/>
    <s v="esedgebeer89@oaic.gov.au"/>
    <x v="0"/>
    <x v="192"/>
    <s v="Miami Beach"/>
    <x v="0"/>
    <x v="2"/>
    <s v="Rob"/>
    <s v="D"/>
    <x v="1"/>
    <n v="5.3699999999999992"/>
    <n v="0.32219999999999993"/>
    <x v="103"/>
    <n v="0.96659999999999979"/>
    <x v="0"/>
  </r>
  <r>
    <x v="282"/>
    <x v="227"/>
    <x v="280"/>
    <s v="E-L-0.2"/>
    <n v="6"/>
    <s v="Ken Lestrange"/>
    <s v="klestrange8a@lulu.com"/>
    <x v="0"/>
    <x v="163"/>
    <s v="Atlanta"/>
    <x v="1"/>
    <x v="1"/>
    <s v="Exc"/>
    <s v="L"/>
    <x v="3"/>
    <n v="4.4550000000000001"/>
    <n v="0.49004999999999999"/>
    <x v="149"/>
    <n v="2.9402999999999997"/>
    <x v="0"/>
  </r>
  <r>
    <x v="283"/>
    <x v="110"/>
    <x v="281"/>
    <s v="E-L-2.5"/>
    <n v="6"/>
    <s v="Lacee Tanti"/>
    <s v="ltanti8b@techcrunch.com"/>
    <x v="0"/>
    <x v="193"/>
    <s v="Corpus Christi"/>
    <x v="1"/>
    <x v="1"/>
    <s v="Exc"/>
    <s v="L"/>
    <x v="2"/>
    <n v="34.154999999999994"/>
    <n v="3.7570499999999996"/>
    <x v="106"/>
    <n v="22.542299999999997"/>
    <x v="0"/>
  </r>
  <r>
    <x v="284"/>
    <x v="182"/>
    <x v="282"/>
    <s v="A-L-1"/>
    <n v="3"/>
    <s v="Arel De Lasci"/>
    <s v="ade8c@1und1.de"/>
    <x v="0"/>
    <x v="104"/>
    <s v="Honolulu"/>
    <x v="2"/>
    <x v="1"/>
    <s v="Ara"/>
    <s v="L"/>
    <x v="0"/>
    <n v="12.95"/>
    <n v="1.1655"/>
    <x v="5"/>
    <n v="3.4965000000000002"/>
    <x v="0"/>
  </r>
  <r>
    <x v="285"/>
    <x v="255"/>
    <x v="283"/>
    <s v="L-D-0.2"/>
    <n v="4"/>
    <s v="Trescha Jedrachowicz"/>
    <s v="tjedrachowicz8d@acquirethisname.com"/>
    <x v="0"/>
    <x v="80"/>
    <s v="Austin"/>
    <x v="3"/>
    <x v="2"/>
    <s v="Lib"/>
    <s v="D"/>
    <x v="3"/>
    <n v="3.8849999999999998"/>
    <n v="0.50505"/>
    <x v="42"/>
    <n v="2.0202"/>
    <x v="0"/>
  </r>
  <r>
    <x v="286"/>
    <x v="256"/>
    <x v="284"/>
    <s v="A-M-0.5"/>
    <n v="1"/>
    <s v="Perkin Stonner"/>
    <s v="pstonner8e@moonfruit.com"/>
    <x v="0"/>
    <x v="194"/>
    <s v="Baltimore"/>
    <x v="2"/>
    <x v="0"/>
    <s v="Ara"/>
    <s v="M"/>
    <x v="1"/>
    <n v="6.75"/>
    <n v="0.60749999999999993"/>
    <x v="52"/>
    <n v="0.60749999999999993"/>
    <x v="1"/>
  </r>
  <r>
    <x v="287"/>
    <x v="3"/>
    <x v="285"/>
    <s v="E-D-2.5"/>
    <n v="4"/>
    <s v="Darrin Tingly"/>
    <s v="dtingly8f@goo.ne.jp"/>
    <x v="0"/>
    <x v="195"/>
    <s v="Lexington"/>
    <x v="1"/>
    <x v="2"/>
    <s v="Exc"/>
    <s v="D"/>
    <x v="2"/>
    <n v="27.945"/>
    <n v="3.07395"/>
    <x v="150"/>
    <n v="12.2958"/>
    <x v="0"/>
  </r>
  <r>
    <x v="288"/>
    <x v="257"/>
    <x v="286"/>
    <s v="A-L-0.2"/>
    <n v="1"/>
    <s v="Claudetta Rushe"/>
    <s v="crushe8n@about.me"/>
    <x v="0"/>
    <x v="64"/>
    <s v="Charlotte"/>
    <x v="2"/>
    <x v="1"/>
    <s v="Ara"/>
    <s v="L"/>
    <x v="3"/>
    <n v="3.8849999999999998"/>
    <n v="0.34964999999999996"/>
    <x v="84"/>
    <n v="0.34964999999999996"/>
    <x v="0"/>
  </r>
  <r>
    <x v="289"/>
    <x v="258"/>
    <x v="287"/>
    <s v="L-M-0.2"/>
    <n v="5"/>
    <s v="Benn Checci"/>
    <s v="bchecci8h@usa.gov"/>
    <x v="2"/>
    <x v="196"/>
    <s v="Eaton"/>
    <x v="3"/>
    <x v="0"/>
    <s v="Lib"/>
    <s v="M"/>
    <x v="3"/>
    <n v="4.3650000000000002"/>
    <n v="0.56745000000000001"/>
    <x v="26"/>
    <n v="2.83725"/>
    <x v="1"/>
  </r>
  <r>
    <x v="290"/>
    <x v="259"/>
    <x v="288"/>
    <s v="R-M-0.2"/>
    <n v="5"/>
    <s v="Janifer Bagot"/>
    <s v="jbagot8i@mac.com"/>
    <x v="0"/>
    <x v="197"/>
    <s v="Lincoln"/>
    <x v="0"/>
    <x v="0"/>
    <s v="Rob"/>
    <s v="M"/>
    <x v="3"/>
    <n v="2.9849999999999999"/>
    <n v="0.17909999999999998"/>
    <x v="128"/>
    <n v="0.89549999999999996"/>
    <x v="1"/>
  </r>
  <r>
    <x v="291"/>
    <x v="260"/>
    <x v="289"/>
    <s v="A-M-1"/>
    <n v="3"/>
    <s v="Ermin Beeble"/>
    <s v="ebeeble8j@soundcloud.com"/>
    <x v="0"/>
    <x v="161"/>
    <s v="Cincinnati"/>
    <x v="2"/>
    <x v="0"/>
    <s v="Ara"/>
    <s v="M"/>
    <x v="0"/>
    <n v="11.25"/>
    <n v="1.0125"/>
    <x v="65"/>
    <n v="3.0374999999999996"/>
    <x v="0"/>
  </r>
  <r>
    <x v="292"/>
    <x v="261"/>
    <x v="290"/>
    <s v="A-M-1"/>
    <n v="3"/>
    <s v="Cos Fluin"/>
    <s v="cfluin8k@flickr.com"/>
    <x v="2"/>
    <x v="174"/>
    <s v="Sheffield"/>
    <x v="2"/>
    <x v="0"/>
    <s v="Ara"/>
    <s v="M"/>
    <x v="0"/>
    <n v="11.25"/>
    <n v="1.0125"/>
    <x v="65"/>
    <n v="3.0374999999999996"/>
    <x v="1"/>
  </r>
  <r>
    <x v="293"/>
    <x v="262"/>
    <x v="291"/>
    <s v="L-M-0.2"/>
    <n v="6"/>
    <s v="Eveleen Bletsor"/>
    <s v="ebletsor8l@vinaora.com"/>
    <x v="0"/>
    <x v="198"/>
    <s v="West Hartford"/>
    <x v="3"/>
    <x v="0"/>
    <s v="Lib"/>
    <s v="M"/>
    <x v="3"/>
    <n v="4.3650000000000002"/>
    <n v="0.56745000000000001"/>
    <x v="50"/>
    <n v="3.4047000000000001"/>
    <x v="0"/>
  </r>
  <r>
    <x v="294"/>
    <x v="263"/>
    <x v="292"/>
    <s v="E-L-1"/>
    <n v="1"/>
    <s v="Paola Brydell"/>
    <s v="pbrydell8m@bloglovin.com"/>
    <x v="1"/>
    <x v="66"/>
    <s v="Listowel"/>
    <x v="1"/>
    <x v="1"/>
    <s v="Exc"/>
    <s v="L"/>
    <x v="0"/>
    <n v="14.85"/>
    <n v="1.6335"/>
    <x v="151"/>
    <n v="1.6335"/>
    <x v="1"/>
  </r>
  <r>
    <x v="295"/>
    <x v="212"/>
    <x v="286"/>
    <s v="E-M-2.5"/>
    <n v="6"/>
    <s v="Claudetta Rushe"/>
    <s v="crushe8n@about.me"/>
    <x v="0"/>
    <x v="64"/>
    <s v="Charlotte"/>
    <x v="1"/>
    <x v="0"/>
    <s v="Exc"/>
    <s v="M"/>
    <x v="2"/>
    <n v="31.624999999999996"/>
    <n v="3.4787499999999998"/>
    <x v="152"/>
    <n v="20.872499999999999"/>
    <x v="0"/>
  </r>
  <r>
    <x v="296"/>
    <x v="187"/>
    <x v="293"/>
    <s v="R-M-0.5"/>
    <n v="1"/>
    <s v="Natka Leethem"/>
    <s v="nleethem8o@mac.com"/>
    <x v="0"/>
    <x v="119"/>
    <s v="Alexandria"/>
    <x v="0"/>
    <x v="0"/>
    <s v="Rob"/>
    <s v="M"/>
    <x v="1"/>
    <n v="5.97"/>
    <n v="0.35819999999999996"/>
    <x v="9"/>
    <n v="0.35819999999999996"/>
    <x v="0"/>
  </r>
  <r>
    <x v="297"/>
    <x v="248"/>
    <x v="294"/>
    <s v="R-M-1"/>
    <n v="3"/>
    <s v="Ailene Nesfield"/>
    <s v="anesfield8p@people.com.cn"/>
    <x v="2"/>
    <x v="199"/>
    <s v="Belfast"/>
    <x v="0"/>
    <x v="0"/>
    <s v="Rob"/>
    <s v="M"/>
    <x v="0"/>
    <n v="9.9499999999999993"/>
    <n v="0.59699999999999998"/>
    <x v="44"/>
    <n v="1.7909999999999999"/>
    <x v="0"/>
  </r>
  <r>
    <x v="298"/>
    <x v="264"/>
    <x v="295"/>
    <s v="R-D-1"/>
    <n v="5"/>
    <s v="Stacy Pickworth"/>
    <s v="NONE"/>
    <x v="0"/>
    <x v="200"/>
    <s v="Las Vegas"/>
    <x v="0"/>
    <x v="2"/>
    <s v="Rob"/>
    <s v="D"/>
    <x v="0"/>
    <n v="8.9499999999999993"/>
    <n v="0.53699999999999992"/>
    <x v="153"/>
    <n v="2.6849999999999996"/>
    <x v="1"/>
  </r>
  <r>
    <x v="299"/>
    <x v="265"/>
    <x v="296"/>
    <s v="E-L-2.5"/>
    <n v="1"/>
    <s v="Melli Brockway"/>
    <s v="mbrockway8r@ibm.com"/>
    <x v="0"/>
    <x v="112"/>
    <s v="Des Moines"/>
    <x v="1"/>
    <x v="1"/>
    <s v="Exc"/>
    <s v="L"/>
    <x v="2"/>
    <n v="34.154999999999994"/>
    <n v="3.7570499999999996"/>
    <x v="107"/>
    <n v="3.7570499999999996"/>
    <x v="0"/>
  </r>
  <r>
    <x v="300"/>
    <x v="266"/>
    <x v="297"/>
    <s v="E-L-2.5"/>
    <n v="6"/>
    <s v="Nanny Lush"/>
    <s v="nlush8s@dedecms.com"/>
    <x v="1"/>
    <x v="105"/>
    <s v="Ballivor"/>
    <x v="1"/>
    <x v="1"/>
    <s v="Exc"/>
    <s v="L"/>
    <x v="2"/>
    <n v="34.154999999999994"/>
    <n v="3.7570499999999996"/>
    <x v="106"/>
    <n v="22.542299999999997"/>
    <x v="1"/>
  </r>
  <r>
    <x v="301"/>
    <x v="267"/>
    <x v="298"/>
    <s v="E-D-0.5"/>
    <n v="3"/>
    <s v="Selma McMillian"/>
    <s v="smcmillian8t@csmonitor.com"/>
    <x v="0"/>
    <x v="201"/>
    <s v="Akron"/>
    <x v="1"/>
    <x v="2"/>
    <s v="Exc"/>
    <s v="D"/>
    <x v="1"/>
    <n v="7.29"/>
    <n v="0.80190000000000006"/>
    <x v="6"/>
    <n v="2.4057000000000004"/>
    <x v="1"/>
  </r>
  <r>
    <x v="302"/>
    <x v="204"/>
    <x v="299"/>
    <s v="A-M-2.5"/>
    <n v="2"/>
    <s v="Tess Bennison"/>
    <s v="tbennison8u@google.cn"/>
    <x v="0"/>
    <x v="202"/>
    <s v="West Palm Beach"/>
    <x v="2"/>
    <x v="0"/>
    <s v="Ara"/>
    <s v="M"/>
    <x v="2"/>
    <n v="25.874999999999996"/>
    <n v="2.3287499999999994"/>
    <x v="95"/>
    <n v="4.6574999999999989"/>
    <x v="0"/>
  </r>
  <r>
    <x v="303"/>
    <x v="268"/>
    <x v="300"/>
    <s v="E-M-0.2"/>
    <n v="2"/>
    <s v="Gabie Tweed"/>
    <s v="gtweed8v@yolasite.com"/>
    <x v="0"/>
    <x v="75"/>
    <s v="Fresno"/>
    <x v="1"/>
    <x v="0"/>
    <s v="Exc"/>
    <s v="M"/>
    <x v="3"/>
    <n v="4.125"/>
    <n v="0.45374999999999999"/>
    <x v="112"/>
    <n v="0.90749999999999997"/>
    <x v="0"/>
  </r>
  <r>
    <x v="303"/>
    <x v="268"/>
    <x v="300"/>
    <s v="A-L-0.2"/>
    <n v="5"/>
    <s v="Gabie Tweed"/>
    <s v="gtweed8v@yolasite.com"/>
    <x v="0"/>
    <x v="75"/>
    <s v="Fresno"/>
    <x v="2"/>
    <x v="1"/>
    <s v="Ara"/>
    <s v="L"/>
    <x v="3"/>
    <n v="3.8849999999999998"/>
    <n v="0.34964999999999996"/>
    <x v="117"/>
    <n v="1.7482499999999999"/>
    <x v="0"/>
  </r>
  <r>
    <x v="304"/>
    <x v="269"/>
    <x v="301"/>
    <s v="A-M-0.2"/>
    <n v="6"/>
    <s v="Gaile Goggin"/>
    <s v="ggoggin8x@wix.com"/>
    <x v="1"/>
    <x v="203"/>
    <s v="Sandyford"/>
    <x v="2"/>
    <x v="0"/>
    <s v="Ara"/>
    <s v="M"/>
    <x v="3"/>
    <n v="3.375"/>
    <n v="0.30374999999999996"/>
    <x v="16"/>
    <n v="1.8224999999999998"/>
    <x v="0"/>
  </r>
  <r>
    <x v="305"/>
    <x v="145"/>
    <x v="302"/>
    <s v="L-D-0.5"/>
    <n v="3"/>
    <s v="Skylar Jeyness"/>
    <s v="sjeyness8y@biglobe.ne.jp"/>
    <x v="1"/>
    <x v="204"/>
    <s v="Dublin"/>
    <x v="3"/>
    <x v="2"/>
    <s v="Lib"/>
    <s v="D"/>
    <x v="1"/>
    <n v="7.77"/>
    <n v="1.0101"/>
    <x v="102"/>
    <n v="3.0303"/>
    <x v="1"/>
  </r>
  <r>
    <x v="306"/>
    <x v="270"/>
    <x v="303"/>
    <s v="E-D-0.2"/>
    <n v="5"/>
    <s v="Donica Bonhome"/>
    <s v="dbonhome8z@shinystat.com"/>
    <x v="0"/>
    <x v="205"/>
    <s v="Knoxville"/>
    <x v="1"/>
    <x v="2"/>
    <s v="Exc"/>
    <s v="D"/>
    <x v="3"/>
    <n v="3.645"/>
    <n v="0.40095000000000003"/>
    <x v="94"/>
    <n v="2.00475"/>
    <x v="0"/>
  </r>
  <r>
    <x v="307"/>
    <x v="271"/>
    <x v="304"/>
    <s v="E-M-1"/>
    <n v="1"/>
    <s v="Diena Peetermann"/>
    <s v="NONE"/>
    <x v="0"/>
    <x v="155"/>
    <s v="Shawnee Mission"/>
    <x v="1"/>
    <x v="0"/>
    <s v="Exc"/>
    <s v="M"/>
    <x v="0"/>
    <n v="13.75"/>
    <n v="1.5125"/>
    <x v="154"/>
    <n v="1.5125"/>
    <x v="1"/>
  </r>
  <r>
    <x v="308"/>
    <x v="272"/>
    <x v="305"/>
    <s v="A-L-2.5"/>
    <n v="1"/>
    <s v="Trina Le Sarr"/>
    <s v="tle91@epa.gov"/>
    <x v="0"/>
    <x v="206"/>
    <s v="San Francisco"/>
    <x v="2"/>
    <x v="1"/>
    <s v="Ara"/>
    <s v="L"/>
    <x v="2"/>
    <n v="29.784999999999997"/>
    <n v="2.6806499999999995"/>
    <x v="91"/>
    <n v="2.6806499999999995"/>
    <x v="0"/>
  </r>
  <r>
    <x v="309"/>
    <x v="252"/>
    <x v="306"/>
    <s v="R-D-1"/>
    <n v="5"/>
    <s v="Flynn Antony"/>
    <s v="NONE"/>
    <x v="0"/>
    <x v="39"/>
    <s v="Birmingham"/>
    <x v="0"/>
    <x v="2"/>
    <s v="Rob"/>
    <s v="D"/>
    <x v="0"/>
    <n v="8.9499999999999993"/>
    <n v="0.53699999999999992"/>
    <x v="153"/>
    <n v="2.6849999999999996"/>
    <x v="1"/>
  </r>
  <r>
    <x v="310"/>
    <x v="273"/>
    <x v="307"/>
    <s v="R-D-1"/>
    <n v="5"/>
    <s v="Baudoin Alldridge"/>
    <s v="balldridge93@yandex.ru"/>
    <x v="0"/>
    <x v="132"/>
    <s v="Brooklyn"/>
    <x v="0"/>
    <x v="2"/>
    <s v="Rob"/>
    <s v="D"/>
    <x v="0"/>
    <n v="8.9499999999999993"/>
    <n v="0.53699999999999992"/>
    <x v="153"/>
    <n v="2.6849999999999996"/>
    <x v="0"/>
  </r>
  <r>
    <x v="311"/>
    <x v="274"/>
    <x v="308"/>
    <s v="L-L-0.5"/>
    <n v="4"/>
    <s v="Homer Dulany"/>
    <s v="NONE"/>
    <x v="0"/>
    <x v="88"/>
    <s v="El Paso"/>
    <x v="3"/>
    <x v="1"/>
    <s v="Lib"/>
    <s v="L"/>
    <x v="1"/>
    <n v="9.51"/>
    <n v="1.2363"/>
    <x v="82"/>
    <n v="4.9451999999999998"/>
    <x v="0"/>
  </r>
  <r>
    <x v="312"/>
    <x v="275"/>
    <x v="309"/>
    <s v="R-D-0.5"/>
    <n v="4"/>
    <s v="Lisa Goodger"/>
    <s v="lgoodger95@guardian.co.uk"/>
    <x v="0"/>
    <x v="157"/>
    <s v="Sacramento"/>
    <x v="0"/>
    <x v="2"/>
    <s v="Rob"/>
    <s v="D"/>
    <x v="1"/>
    <n v="5.3699999999999992"/>
    <n v="0.32219999999999993"/>
    <x v="155"/>
    <n v="1.2887999999999997"/>
    <x v="0"/>
  </r>
  <r>
    <x v="313"/>
    <x v="276"/>
    <x v="298"/>
    <s v="R-D-0.5"/>
    <n v="3"/>
    <s v="Selma McMillian"/>
    <s v="smcmillian8t@csmonitor.com"/>
    <x v="0"/>
    <x v="25"/>
    <b v="0"/>
    <x v="0"/>
    <x v="2"/>
    <s v="Rob"/>
    <s v="D"/>
    <x v="1"/>
    <n v="5.3699999999999992"/>
    <n v="0.32219999999999993"/>
    <x v="103"/>
    <n v="0.96659999999999979"/>
    <x v="2"/>
  </r>
  <r>
    <x v="314"/>
    <x v="277"/>
    <x v="310"/>
    <s v="R-M-2.5"/>
    <n v="1"/>
    <s v="Corine Drewett"/>
    <s v="cdrewett97@wikipedia.org"/>
    <x v="0"/>
    <x v="207"/>
    <s v="Boynton Beach"/>
    <x v="0"/>
    <x v="0"/>
    <s v="Rob"/>
    <s v="M"/>
    <x v="2"/>
    <n v="22.884999999999998"/>
    <n v="1.3730999999999998"/>
    <x v="156"/>
    <n v="1.3730999999999998"/>
    <x v="0"/>
  </r>
  <r>
    <x v="315"/>
    <x v="278"/>
    <x v="311"/>
    <s v="A-D-0.5"/>
    <n v="3"/>
    <s v="Quinn Parsons"/>
    <s v="qparsons98@blogtalkradio.com"/>
    <x v="0"/>
    <x v="6"/>
    <s v="Los Angeles"/>
    <x v="2"/>
    <x v="2"/>
    <s v="Ara"/>
    <s v="D"/>
    <x v="1"/>
    <n v="5.97"/>
    <n v="0.5373"/>
    <x v="8"/>
    <n v="1.6118999999999999"/>
    <x v="0"/>
  </r>
  <r>
    <x v="316"/>
    <x v="279"/>
    <x v="312"/>
    <s v="R-M-0.5"/>
    <n v="4"/>
    <s v="Vivyan Ceely"/>
    <s v="vceely99@auda.org.au"/>
    <x v="0"/>
    <x v="194"/>
    <s v="Baltimore"/>
    <x v="0"/>
    <x v="0"/>
    <s v="Rob"/>
    <s v="M"/>
    <x v="1"/>
    <n v="5.97"/>
    <n v="0.35819999999999996"/>
    <x v="86"/>
    <n v="1.4327999999999999"/>
    <x v="0"/>
  </r>
  <r>
    <x v="317"/>
    <x v="280"/>
    <x v="313"/>
    <s v="R-L-1"/>
    <n v="5"/>
    <s v="Elonore Goodings"/>
    <s v="NONE"/>
    <x v="0"/>
    <x v="149"/>
    <s v="Salt Lake City"/>
    <x v="0"/>
    <x v="1"/>
    <s v="Rob"/>
    <s v="L"/>
    <x v="0"/>
    <n v="11.95"/>
    <n v="0.71699999999999997"/>
    <x v="143"/>
    <n v="3.585"/>
    <x v="1"/>
  </r>
  <r>
    <x v="318"/>
    <x v="281"/>
    <x v="314"/>
    <s v="L-L-0.2"/>
    <n v="6"/>
    <s v="Clement Vasiliev"/>
    <s v="cvasiliev9b@discuz.net"/>
    <x v="0"/>
    <x v="134"/>
    <s v="Garland"/>
    <x v="3"/>
    <x v="1"/>
    <s v="Lib"/>
    <s v="L"/>
    <x v="3"/>
    <n v="4.7549999999999999"/>
    <n v="0.61814999999999998"/>
    <x v="32"/>
    <n v="3.7088999999999999"/>
    <x v="0"/>
  </r>
  <r>
    <x v="319"/>
    <x v="282"/>
    <x v="315"/>
    <s v="A-M-1"/>
    <n v="4"/>
    <s v="Terencio O'Moylan"/>
    <s v="tomoylan9c@liveinternet.ru"/>
    <x v="2"/>
    <x v="208"/>
    <s v="Church End"/>
    <x v="2"/>
    <x v="0"/>
    <s v="Ara"/>
    <s v="M"/>
    <x v="0"/>
    <n v="11.25"/>
    <n v="1.0125"/>
    <x v="157"/>
    <n v="4.05"/>
    <x v="1"/>
  </r>
  <r>
    <x v="320"/>
    <x v="283"/>
    <x v="306"/>
    <s v="E-D-2.5"/>
    <n v="2"/>
    <s v="Flynn Antony"/>
    <s v="NONE"/>
    <x v="0"/>
    <x v="25"/>
    <b v="0"/>
    <x v="1"/>
    <x v="2"/>
    <s v="Exc"/>
    <s v="D"/>
    <x v="2"/>
    <n v="27.945"/>
    <n v="3.07395"/>
    <x v="158"/>
    <n v="6.1478999999999999"/>
    <x v="2"/>
  </r>
  <r>
    <x v="321"/>
    <x v="284"/>
    <x v="316"/>
    <s v="E-L-1"/>
    <n v="4"/>
    <s v="Wyatan Fetherston"/>
    <s v="wfetherston9e@constantcontact.com"/>
    <x v="0"/>
    <x v="15"/>
    <s v="New York City"/>
    <x v="1"/>
    <x v="1"/>
    <s v="Exc"/>
    <s v="L"/>
    <x v="0"/>
    <n v="14.85"/>
    <n v="1.6335"/>
    <x v="48"/>
    <n v="6.5339999999999998"/>
    <x v="1"/>
  </r>
  <r>
    <x v="322"/>
    <x v="285"/>
    <x v="317"/>
    <s v="E-D-0.2"/>
    <n v="2"/>
    <s v="Emmaline Rasmus"/>
    <s v="erasmus9f@techcrunch.com"/>
    <x v="0"/>
    <x v="36"/>
    <s v="Boston"/>
    <x v="1"/>
    <x v="2"/>
    <s v="Exc"/>
    <s v="D"/>
    <x v="3"/>
    <n v="3.645"/>
    <n v="0.40095000000000003"/>
    <x v="35"/>
    <n v="0.80190000000000006"/>
    <x v="0"/>
  </r>
  <r>
    <x v="323"/>
    <x v="286"/>
    <x v="318"/>
    <s v="E-D-0.5"/>
    <n v="1"/>
    <s v="Wesley Giorgioni"/>
    <s v="wgiorgioni9g@wikipedia.org"/>
    <x v="0"/>
    <x v="206"/>
    <s v="San Francisco"/>
    <x v="1"/>
    <x v="2"/>
    <s v="Exc"/>
    <s v="D"/>
    <x v="1"/>
    <n v="7.29"/>
    <n v="0.80190000000000006"/>
    <x v="35"/>
    <n v="0.80190000000000006"/>
    <x v="0"/>
  </r>
  <r>
    <x v="324"/>
    <x v="287"/>
    <x v="319"/>
    <s v="E-L-0.5"/>
    <n v="2"/>
    <s v="Lucienne Scargle"/>
    <s v="lscargle9h@myspace.com"/>
    <x v="0"/>
    <x v="209"/>
    <s v="Indianapolis"/>
    <x v="1"/>
    <x v="1"/>
    <s v="Exc"/>
    <s v="L"/>
    <x v="1"/>
    <n v="8.91"/>
    <n v="0.98009999999999997"/>
    <x v="58"/>
    <n v="1.9601999999999999"/>
    <x v="1"/>
  </r>
  <r>
    <x v="324"/>
    <x v="287"/>
    <x v="319"/>
    <s v="L-D-0.5"/>
    <n v="5"/>
    <s v="Lucienne Scargle"/>
    <s v="lscargle9h@myspace.com"/>
    <x v="0"/>
    <x v="209"/>
    <s v="Indianapolis"/>
    <x v="3"/>
    <x v="2"/>
    <s v="Lib"/>
    <s v="D"/>
    <x v="1"/>
    <n v="7.77"/>
    <n v="1.0101"/>
    <x v="5"/>
    <n v="5.0504999999999995"/>
    <x v="1"/>
  </r>
  <r>
    <x v="325"/>
    <x v="288"/>
    <x v="320"/>
    <s v="R-D-0.5"/>
    <n v="6"/>
    <s v="Noam Climance"/>
    <s v="nclimance9j@europa.eu"/>
    <x v="0"/>
    <x v="210"/>
    <s v="Seattle"/>
    <x v="0"/>
    <x v="2"/>
    <s v="Rob"/>
    <s v="D"/>
    <x v="1"/>
    <n v="5.3699999999999992"/>
    <n v="0.32219999999999993"/>
    <x v="111"/>
    <n v="1.9331999999999996"/>
    <x v="1"/>
  </r>
  <r>
    <x v="326"/>
    <x v="250"/>
    <x v="321"/>
    <s v="R-M-1"/>
    <n v="2"/>
    <s v="Catarina Donn"/>
    <s v="NONE"/>
    <x v="1"/>
    <x v="211"/>
    <s v="Dunmanway"/>
    <x v="0"/>
    <x v="0"/>
    <s v="Rob"/>
    <s v="M"/>
    <x v="0"/>
    <n v="9.9499999999999993"/>
    <n v="0.59699999999999998"/>
    <x v="0"/>
    <n v="1.194"/>
    <x v="0"/>
  </r>
  <r>
    <x v="327"/>
    <x v="289"/>
    <x v="322"/>
    <s v="R-L-1"/>
    <n v="5"/>
    <s v="Ameline Snazle"/>
    <s v="asnazle9l@oracle.com"/>
    <x v="0"/>
    <x v="126"/>
    <s v="Montgomery"/>
    <x v="0"/>
    <x v="1"/>
    <s v="Rob"/>
    <s v="L"/>
    <x v="0"/>
    <n v="11.95"/>
    <n v="0.71699999999999997"/>
    <x v="143"/>
    <n v="3.585"/>
    <x v="1"/>
  </r>
  <r>
    <x v="328"/>
    <x v="290"/>
    <x v="323"/>
    <s v="A-L-0.5"/>
    <n v="3"/>
    <s v="Rebeka Worg"/>
    <s v="rworg9m@arstechnica.com"/>
    <x v="0"/>
    <x v="69"/>
    <s v="Dallas"/>
    <x v="2"/>
    <x v="1"/>
    <s v="Ara"/>
    <s v="L"/>
    <x v="1"/>
    <n v="7.77"/>
    <n v="0.69929999999999992"/>
    <x v="102"/>
    <n v="2.0978999999999997"/>
    <x v="0"/>
  </r>
  <r>
    <x v="329"/>
    <x v="291"/>
    <x v="324"/>
    <s v="L-M-1"/>
    <n v="3"/>
    <s v="Lewes Danes"/>
    <s v="ldanes9n@umn.edu"/>
    <x v="0"/>
    <x v="212"/>
    <s v="Topeka"/>
    <x v="3"/>
    <x v="0"/>
    <s v="Lib"/>
    <s v="M"/>
    <x v="0"/>
    <n v="14.55"/>
    <n v="1.8915000000000002"/>
    <x v="34"/>
    <n v="5.6745000000000001"/>
    <x v="1"/>
  </r>
  <r>
    <x v="330"/>
    <x v="292"/>
    <x v="325"/>
    <s v="E-L-2.5"/>
    <n v="6"/>
    <s v="Shelli Keynd"/>
    <s v="skeynd9o@narod.ru"/>
    <x v="0"/>
    <x v="213"/>
    <s v="Tyler"/>
    <x v="1"/>
    <x v="1"/>
    <s v="Exc"/>
    <s v="L"/>
    <x v="2"/>
    <n v="34.154999999999994"/>
    <n v="3.7570499999999996"/>
    <x v="106"/>
    <n v="22.542299999999997"/>
    <x v="1"/>
  </r>
  <r>
    <x v="331"/>
    <x v="293"/>
    <x v="326"/>
    <s v="R-L-0.2"/>
    <n v="4"/>
    <s v="Dell Daveridge"/>
    <s v="ddaveridge9p@arstechnica.com"/>
    <x v="0"/>
    <x v="6"/>
    <s v="Los Angeles"/>
    <x v="0"/>
    <x v="1"/>
    <s v="Rob"/>
    <s v="L"/>
    <x v="3"/>
    <n v="3.5849999999999995"/>
    <n v="0.21509999999999996"/>
    <x v="79"/>
    <n v="0.86039999999999983"/>
    <x v="1"/>
  </r>
  <r>
    <x v="332"/>
    <x v="294"/>
    <x v="327"/>
    <s v="A-D-0.5"/>
    <n v="4"/>
    <s v="Joshuah Awdry"/>
    <s v="jawdry9q@utexas.edu"/>
    <x v="0"/>
    <x v="214"/>
    <s v="Shreveport"/>
    <x v="2"/>
    <x v="2"/>
    <s v="Ara"/>
    <s v="D"/>
    <x v="1"/>
    <n v="5.97"/>
    <n v="0.5373"/>
    <x v="86"/>
    <n v="2.1492"/>
    <x v="1"/>
  </r>
  <r>
    <x v="333"/>
    <x v="295"/>
    <x v="328"/>
    <s v="A-M-1"/>
    <n v="2"/>
    <s v="Ethel Ryles"/>
    <s v="eryles9r@fastcompany.com"/>
    <x v="0"/>
    <x v="215"/>
    <s v="Boise"/>
    <x v="2"/>
    <x v="0"/>
    <s v="Ara"/>
    <s v="M"/>
    <x v="0"/>
    <n v="11.25"/>
    <n v="1.0125"/>
    <x v="122"/>
    <n v="2.0249999999999999"/>
    <x v="1"/>
  </r>
  <r>
    <x v="334"/>
    <x v="296"/>
    <x v="306"/>
    <s v="E-D-0.5"/>
    <n v="5"/>
    <s v="Flynn Antony"/>
    <s v="NONE"/>
    <x v="0"/>
    <x v="25"/>
    <b v="0"/>
    <x v="1"/>
    <x v="2"/>
    <s v="Exc"/>
    <s v="D"/>
    <x v="1"/>
    <n v="7.29"/>
    <n v="0.80190000000000006"/>
    <x v="114"/>
    <n v="4.0095000000000001"/>
    <x v="2"/>
  </r>
  <r>
    <x v="335"/>
    <x v="297"/>
    <x v="329"/>
    <s v="A-M-0.5"/>
    <n v="4"/>
    <s v="Maitilde Boxill"/>
    <s v="NONE"/>
    <x v="0"/>
    <x v="126"/>
    <s v="Montgomery"/>
    <x v="2"/>
    <x v="0"/>
    <s v="Ara"/>
    <s v="M"/>
    <x v="1"/>
    <n v="6.75"/>
    <n v="0.60749999999999993"/>
    <x v="25"/>
    <n v="2.4299999999999997"/>
    <x v="0"/>
  </r>
  <r>
    <x v="336"/>
    <x v="298"/>
    <x v="330"/>
    <s v="A-M-2.5"/>
    <n v="6"/>
    <s v="Jodee Caldicott"/>
    <s v="jcaldicott9u@usda.gov"/>
    <x v="0"/>
    <x v="216"/>
    <s v="Fort Pierce"/>
    <x v="2"/>
    <x v="0"/>
    <s v="Ara"/>
    <s v="M"/>
    <x v="2"/>
    <n v="25.874999999999996"/>
    <n v="2.3287499999999994"/>
    <x v="71"/>
    <n v="13.972499999999997"/>
    <x v="1"/>
  </r>
  <r>
    <x v="337"/>
    <x v="299"/>
    <x v="331"/>
    <s v="A-D-2.5"/>
    <n v="5"/>
    <s v="Marianna Vedmore"/>
    <s v="mvedmore9v@a8.net"/>
    <x v="0"/>
    <x v="118"/>
    <s v="Greensboro"/>
    <x v="2"/>
    <x v="2"/>
    <s v="Ara"/>
    <s v="D"/>
    <x v="2"/>
    <n v="22.884999999999998"/>
    <n v="2.0596499999999995"/>
    <x v="15"/>
    <n v="10.298249999999998"/>
    <x v="0"/>
  </r>
  <r>
    <x v="338"/>
    <x v="300"/>
    <x v="332"/>
    <s v="L-D-1"/>
    <n v="4"/>
    <s v="Willey Romao"/>
    <s v="wromao9w@chronoengine.com"/>
    <x v="0"/>
    <x v="157"/>
    <s v="Sacramento"/>
    <x v="3"/>
    <x v="2"/>
    <s v="Lib"/>
    <s v="D"/>
    <x v="0"/>
    <n v="12.95"/>
    <n v="1.6835"/>
    <x v="67"/>
    <n v="6.734"/>
    <x v="0"/>
  </r>
  <r>
    <x v="339"/>
    <x v="301"/>
    <x v="333"/>
    <s v="A-M-2.5"/>
    <n v="6"/>
    <s v="Enriqueta Ixor"/>
    <s v="NONE"/>
    <x v="0"/>
    <x v="217"/>
    <s v="Round Rock"/>
    <x v="2"/>
    <x v="0"/>
    <s v="Ara"/>
    <s v="M"/>
    <x v="2"/>
    <n v="25.874999999999996"/>
    <n v="2.3287499999999994"/>
    <x v="71"/>
    <n v="13.972499999999997"/>
    <x v="1"/>
  </r>
  <r>
    <x v="340"/>
    <x v="302"/>
    <x v="334"/>
    <s v="A-L-2.5"/>
    <n v="1"/>
    <s v="Tomasina Cotmore"/>
    <s v="tcotmore9y@amazonaws.com"/>
    <x v="0"/>
    <x v="218"/>
    <s v="Reston"/>
    <x v="2"/>
    <x v="1"/>
    <s v="Ara"/>
    <s v="L"/>
    <x v="2"/>
    <n v="29.784999999999997"/>
    <n v="2.6806499999999995"/>
    <x v="91"/>
    <n v="2.6806499999999995"/>
    <x v="1"/>
  </r>
  <r>
    <x v="341"/>
    <x v="303"/>
    <x v="335"/>
    <s v="R-L-0.2"/>
    <n v="6"/>
    <s v="Yuma Skipsey"/>
    <s v="yskipsey9z@spotify.com"/>
    <x v="2"/>
    <x v="219"/>
    <s v="Charlton"/>
    <x v="0"/>
    <x v="1"/>
    <s v="Rob"/>
    <s v="L"/>
    <x v="3"/>
    <n v="3.5849999999999995"/>
    <n v="0.21509999999999996"/>
    <x v="137"/>
    <n v="1.2905999999999997"/>
    <x v="1"/>
  </r>
  <r>
    <x v="342"/>
    <x v="304"/>
    <x v="336"/>
    <s v="R-D-2.5"/>
    <n v="2"/>
    <s v="Nicko Corps"/>
    <s v="ncorpsa0@gmpg.org"/>
    <x v="0"/>
    <x v="184"/>
    <s v="Columbia"/>
    <x v="0"/>
    <x v="2"/>
    <s v="Rob"/>
    <s v="D"/>
    <x v="2"/>
    <n v="20.584999999999997"/>
    <n v="1.2350999999999999"/>
    <x v="13"/>
    <n v="2.4701999999999997"/>
    <x v="1"/>
  </r>
  <r>
    <x v="342"/>
    <x v="304"/>
    <x v="336"/>
    <s v="R-M-0.5"/>
    <n v="1"/>
    <s v="Nicko Corps"/>
    <s v="ncorpsa0@gmpg.org"/>
    <x v="0"/>
    <x v="184"/>
    <s v="Columbia"/>
    <x v="0"/>
    <x v="0"/>
    <s v="Rob"/>
    <s v="M"/>
    <x v="1"/>
    <n v="5.97"/>
    <n v="0.35819999999999996"/>
    <x v="9"/>
    <n v="0.35819999999999996"/>
    <x v="1"/>
  </r>
  <r>
    <x v="343"/>
    <x v="305"/>
    <x v="337"/>
    <s v="E-L-1"/>
    <n v="5"/>
    <s v="Feliks Babber"/>
    <s v="fbabbera2@stanford.edu"/>
    <x v="0"/>
    <x v="169"/>
    <s v="Phoenix"/>
    <x v="1"/>
    <x v="1"/>
    <s v="Exc"/>
    <s v="L"/>
    <x v="0"/>
    <n v="14.85"/>
    <n v="1.6335"/>
    <x v="159"/>
    <n v="8.1675000000000004"/>
    <x v="0"/>
  </r>
  <r>
    <x v="344"/>
    <x v="196"/>
    <x v="338"/>
    <s v="L-M-1"/>
    <n v="6"/>
    <s v="Kaja Loxton"/>
    <s v="kloxtona3@opensource.org"/>
    <x v="0"/>
    <x v="220"/>
    <s v="Miami"/>
    <x v="3"/>
    <x v="0"/>
    <s v="Lib"/>
    <s v="M"/>
    <x v="0"/>
    <n v="14.55"/>
    <n v="1.8915000000000002"/>
    <x v="75"/>
    <n v="11.349"/>
    <x v="1"/>
  </r>
  <r>
    <x v="345"/>
    <x v="110"/>
    <x v="339"/>
    <s v="E-D-1"/>
    <n v="6"/>
    <s v="Parker Tofful"/>
    <s v="ptoffula4@posterous.com"/>
    <x v="0"/>
    <x v="75"/>
    <s v="Fresno"/>
    <x v="1"/>
    <x v="2"/>
    <s v="Exc"/>
    <s v="D"/>
    <x v="0"/>
    <n v="12.15"/>
    <n v="1.3365"/>
    <x v="118"/>
    <n v="8.0190000000000001"/>
    <x v="0"/>
  </r>
  <r>
    <x v="346"/>
    <x v="24"/>
    <x v="340"/>
    <s v="L-D-0.5"/>
    <n v="1"/>
    <s v="Casi Gwinnett"/>
    <s v="cgwinnetta5@behance.net"/>
    <x v="0"/>
    <x v="221"/>
    <s v="Anaheim"/>
    <x v="3"/>
    <x v="2"/>
    <s v="Lib"/>
    <s v="D"/>
    <x v="1"/>
    <n v="7.77"/>
    <n v="1.0101"/>
    <x v="41"/>
    <n v="1.0101"/>
    <x v="1"/>
  </r>
  <r>
    <x v="347"/>
    <x v="306"/>
    <x v="341"/>
    <s v="E-D-0.5"/>
    <n v="6"/>
    <s v="Saree Ellesworth"/>
    <s v="NONE"/>
    <x v="0"/>
    <x v="96"/>
    <s v="Newport News"/>
    <x v="1"/>
    <x v="2"/>
    <s v="Exc"/>
    <s v="D"/>
    <x v="1"/>
    <n v="7.29"/>
    <n v="0.80190000000000006"/>
    <x v="160"/>
    <n v="4.8114000000000008"/>
    <x v="1"/>
  </r>
  <r>
    <x v="348"/>
    <x v="307"/>
    <x v="342"/>
    <s v="L-M-0.2"/>
    <n v="2"/>
    <s v="Silvio Iorizzi"/>
    <s v="NONE"/>
    <x v="0"/>
    <x v="143"/>
    <s v="Spartanburg"/>
    <x v="3"/>
    <x v="0"/>
    <s v="Lib"/>
    <s v="M"/>
    <x v="3"/>
    <n v="4.3650000000000002"/>
    <n v="0.56745000000000001"/>
    <x v="31"/>
    <n v="1.1349"/>
    <x v="0"/>
  </r>
  <r>
    <x v="349"/>
    <x v="308"/>
    <x v="343"/>
    <s v="E-M-2.5"/>
    <n v="2"/>
    <s v="Leesa Flaonier"/>
    <s v="lflaoniera8@wordpress.org"/>
    <x v="0"/>
    <x v="144"/>
    <s v="Staten Island"/>
    <x v="1"/>
    <x v="0"/>
    <s v="Exc"/>
    <s v="M"/>
    <x v="2"/>
    <n v="31.624999999999996"/>
    <n v="3.4787499999999998"/>
    <x v="40"/>
    <n v="6.9574999999999996"/>
    <x v="1"/>
  </r>
  <r>
    <x v="350"/>
    <x v="309"/>
    <x v="344"/>
    <s v="E-L-0.5"/>
    <n v="1"/>
    <s v="Abba Pummell"/>
    <s v="NONE"/>
    <x v="0"/>
    <x v="200"/>
    <s v="Las Vegas"/>
    <x v="1"/>
    <x v="1"/>
    <s v="Exc"/>
    <s v="L"/>
    <x v="1"/>
    <n v="8.91"/>
    <n v="0.98009999999999997"/>
    <x v="161"/>
    <n v="0.98009999999999997"/>
    <x v="0"/>
  </r>
  <r>
    <x v="351"/>
    <x v="310"/>
    <x v="345"/>
    <s v="E-D-1"/>
    <n v="2"/>
    <s v="Corinna Catcheside"/>
    <s v="ccatchesideaa@macromedia.com"/>
    <x v="0"/>
    <x v="149"/>
    <s v="Salt Lake City"/>
    <x v="1"/>
    <x v="2"/>
    <s v="Exc"/>
    <s v="D"/>
    <x v="0"/>
    <n v="12.15"/>
    <n v="1.3365"/>
    <x v="76"/>
    <n v="2.673"/>
    <x v="0"/>
  </r>
  <r>
    <x v="352"/>
    <x v="311"/>
    <x v="346"/>
    <s v="A-L-0.5"/>
    <n v="6"/>
    <s v="Cortney Gibbonson"/>
    <s v="cgibbonsonab@accuweather.com"/>
    <x v="0"/>
    <x v="210"/>
    <s v="Seattle"/>
    <x v="2"/>
    <x v="1"/>
    <s v="Ara"/>
    <s v="L"/>
    <x v="1"/>
    <n v="7.77"/>
    <n v="0.69929999999999992"/>
    <x v="162"/>
    <n v="4.1957999999999993"/>
    <x v="0"/>
  </r>
  <r>
    <x v="353"/>
    <x v="132"/>
    <x v="347"/>
    <s v="R-L-0.5"/>
    <n v="6"/>
    <s v="Terri Farra"/>
    <s v="tfarraac@behance.net"/>
    <x v="0"/>
    <x v="222"/>
    <s v="Odessa"/>
    <x v="0"/>
    <x v="1"/>
    <s v="Rob"/>
    <s v="L"/>
    <x v="1"/>
    <n v="7.169999999999999"/>
    <n v="0.43019999999999992"/>
    <x v="163"/>
    <n v="2.5811999999999995"/>
    <x v="1"/>
  </r>
  <r>
    <x v="354"/>
    <x v="312"/>
    <x v="348"/>
    <s v="A-D-0.5"/>
    <n v="3"/>
    <s v="Corney Curme"/>
    <s v="NONE"/>
    <x v="1"/>
    <x v="223"/>
    <s v="Castleknock"/>
    <x v="2"/>
    <x v="2"/>
    <s v="Ara"/>
    <s v="D"/>
    <x v="1"/>
    <n v="5.97"/>
    <n v="0.5373"/>
    <x v="8"/>
    <n v="1.6118999999999999"/>
    <x v="0"/>
  </r>
  <r>
    <x v="355"/>
    <x v="313"/>
    <x v="349"/>
    <s v="L-L-0.5"/>
    <n v="4"/>
    <s v="Gothart Bamfield"/>
    <s v="gbamfieldae@yellowpages.com"/>
    <x v="0"/>
    <x v="224"/>
    <s v="Irving"/>
    <x v="3"/>
    <x v="1"/>
    <s v="Lib"/>
    <s v="L"/>
    <x v="1"/>
    <n v="9.51"/>
    <n v="1.2363"/>
    <x v="82"/>
    <n v="4.9451999999999998"/>
    <x v="0"/>
  </r>
  <r>
    <x v="356"/>
    <x v="156"/>
    <x v="350"/>
    <s v="A-M-0.2"/>
    <n v="2"/>
    <s v="Waylin Hollingdale"/>
    <s v="whollingdaleaf@about.me"/>
    <x v="0"/>
    <x v="4"/>
    <s v="Dayton"/>
    <x v="2"/>
    <x v="0"/>
    <s v="Ara"/>
    <s v="M"/>
    <x v="3"/>
    <n v="3.375"/>
    <n v="0.30374999999999996"/>
    <x v="52"/>
    <n v="0.60749999999999993"/>
    <x v="0"/>
  </r>
  <r>
    <x v="357"/>
    <x v="314"/>
    <x v="351"/>
    <s v="R-M-0.5"/>
    <n v="1"/>
    <s v="Judd De Leek"/>
    <s v="jdeag@xrea.com"/>
    <x v="0"/>
    <x v="16"/>
    <s v="Grand Rapids"/>
    <x v="0"/>
    <x v="0"/>
    <s v="Rob"/>
    <s v="M"/>
    <x v="1"/>
    <n v="5.97"/>
    <n v="0.35819999999999996"/>
    <x v="9"/>
    <n v="0.35819999999999996"/>
    <x v="0"/>
  </r>
  <r>
    <x v="358"/>
    <x v="315"/>
    <x v="352"/>
    <s v="R-D-0.2"/>
    <n v="3"/>
    <s v="Vanya Skullet"/>
    <s v="vskulletah@tinyurl.com"/>
    <x v="1"/>
    <x v="148"/>
    <s v="Balally"/>
    <x v="0"/>
    <x v="2"/>
    <s v="Rob"/>
    <s v="D"/>
    <x v="3"/>
    <n v="2.6849999999999996"/>
    <n v="0.16109999999999997"/>
    <x v="36"/>
    <n v="0.4832999999999999"/>
    <x v="1"/>
  </r>
  <r>
    <x v="359"/>
    <x v="316"/>
    <x v="353"/>
    <s v="A-L-0.5"/>
    <n v="3"/>
    <s v="Jany Rudeforth"/>
    <s v="jrudeforthai@wunderground.com"/>
    <x v="1"/>
    <x v="225"/>
    <s v="Tullyallen"/>
    <x v="2"/>
    <x v="1"/>
    <s v="Ara"/>
    <s v="L"/>
    <x v="1"/>
    <n v="7.77"/>
    <n v="0.69929999999999992"/>
    <x v="102"/>
    <n v="2.0978999999999997"/>
    <x v="0"/>
  </r>
  <r>
    <x v="360"/>
    <x v="317"/>
    <x v="354"/>
    <s v="R-L-0.5"/>
    <n v="6"/>
    <s v="Ashbey Tomaszewski"/>
    <s v="atomaszewskiaj@answers.com"/>
    <x v="2"/>
    <x v="226"/>
    <s v="Sutton"/>
    <x v="0"/>
    <x v="1"/>
    <s v="Rob"/>
    <s v="L"/>
    <x v="1"/>
    <n v="7.169999999999999"/>
    <n v="0.43019999999999992"/>
    <x v="163"/>
    <n v="2.5811999999999995"/>
    <x v="0"/>
  </r>
  <r>
    <x v="361"/>
    <x v="318"/>
    <x v="306"/>
    <s v="L-D-0.5"/>
    <n v="3"/>
    <s v="Flynn Antony"/>
    <s v="NONE"/>
    <x v="0"/>
    <x v="25"/>
    <b v="0"/>
    <x v="3"/>
    <x v="2"/>
    <s v="Lib"/>
    <s v="D"/>
    <x v="1"/>
    <n v="7.77"/>
    <n v="1.0101"/>
    <x v="102"/>
    <n v="3.0303"/>
    <x v="2"/>
  </r>
  <r>
    <x v="362"/>
    <x v="182"/>
    <x v="355"/>
    <s v="A-D-0.2"/>
    <n v="5"/>
    <s v="Pren Bess"/>
    <s v="pbessal@qq.com"/>
    <x v="0"/>
    <x v="6"/>
    <s v="Los Angeles"/>
    <x v="2"/>
    <x v="2"/>
    <s v="Ara"/>
    <s v="D"/>
    <x v="3"/>
    <n v="2.9849999999999999"/>
    <n v="0.26865"/>
    <x v="128"/>
    <n v="1.3432500000000001"/>
    <x v="0"/>
  </r>
  <r>
    <x v="363"/>
    <x v="319"/>
    <x v="356"/>
    <s v="E-D-0.5"/>
    <n v="3"/>
    <s v="Elka Windress"/>
    <s v="ewindressam@marketwatch.com"/>
    <x v="0"/>
    <x v="194"/>
    <s v="Baltimore"/>
    <x v="1"/>
    <x v="2"/>
    <s v="Exc"/>
    <s v="D"/>
    <x v="1"/>
    <n v="7.29"/>
    <n v="0.80190000000000006"/>
    <x v="6"/>
    <n v="2.4057000000000004"/>
    <x v="1"/>
  </r>
  <r>
    <x v="364"/>
    <x v="320"/>
    <x v="357"/>
    <s v="E-L-0.5"/>
    <n v="6"/>
    <s v="Marty Kidstoun"/>
    <s v="NONE"/>
    <x v="0"/>
    <x v="227"/>
    <s v="Harrisburg"/>
    <x v="1"/>
    <x v="1"/>
    <s v="Exc"/>
    <s v="L"/>
    <x v="1"/>
    <n v="8.91"/>
    <n v="0.98009999999999997"/>
    <x v="119"/>
    <n v="5.8805999999999994"/>
    <x v="0"/>
  </r>
  <r>
    <x v="365"/>
    <x v="321"/>
    <x v="358"/>
    <s v="A-L-2.5"/>
    <n v="4"/>
    <s v="Nickey Dimbleby"/>
    <s v="NONE"/>
    <x v="0"/>
    <x v="69"/>
    <s v="Dallas"/>
    <x v="2"/>
    <x v="1"/>
    <s v="Ara"/>
    <s v="L"/>
    <x v="2"/>
    <n v="29.784999999999997"/>
    <n v="2.6806499999999995"/>
    <x v="129"/>
    <n v="10.722599999999998"/>
    <x v="1"/>
  </r>
  <r>
    <x v="366"/>
    <x v="322"/>
    <x v="359"/>
    <s v="L-M-0.5"/>
    <n v="5"/>
    <s v="Virgil Baumadier"/>
    <s v="vbaumadierap@google.cn"/>
    <x v="0"/>
    <x v="78"/>
    <s v="Kansas City"/>
    <x v="3"/>
    <x v="0"/>
    <s v="Lib"/>
    <s v="M"/>
    <x v="1"/>
    <n v="8.73"/>
    <n v="1.1349"/>
    <x v="34"/>
    <n v="5.6745000000000001"/>
    <x v="0"/>
  </r>
  <r>
    <x v="367"/>
    <x v="128"/>
    <x v="360"/>
    <s v="A-D-0.2"/>
    <n v="6"/>
    <s v="Lenore Messenbird"/>
    <s v="NONE"/>
    <x v="0"/>
    <x v="65"/>
    <s v="Springfield"/>
    <x v="2"/>
    <x v="2"/>
    <s v="Ara"/>
    <s v="D"/>
    <x v="3"/>
    <n v="2.9849999999999999"/>
    <n v="0.26865"/>
    <x v="8"/>
    <n v="1.6118999999999999"/>
    <x v="0"/>
  </r>
  <r>
    <x v="368"/>
    <x v="323"/>
    <x v="361"/>
    <s v="E-L-1"/>
    <n v="5"/>
    <s v="Shirleen Welds"/>
    <s v="sweldsar@wired.com"/>
    <x v="0"/>
    <x v="228"/>
    <s v="New Haven"/>
    <x v="1"/>
    <x v="1"/>
    <s v="Exc"/>
    <s v="L"/>
    <x v="0"/>
    <n v="14.85"/>
    <n v="1.6335"/>
    <x v="159"/>
    <n v="8.1675000000000004"/>
    <x v="0"/>
  </r>
  <r>
    <x v="369"/>
    <x v="324"/>
    <x v="362"/>
    <s v="L-D-0.2"/>
    <n v="3"/>
    <s v="Maisie Sarvar"/>
    <s v="msarvaras@artisteer.com"/>
    <x v="0"/>
    <x v="229"/>
    <s v="Lawrenceville"/>
    <x v="3"/>
    <x v="2"/>
    <s v="Lib"/>
    <s v="D"/>
    <x v="3"/>
    <n v="3.8849999999999998"/>
    <n v="0.50505"/>
    <x v="14"/>
    <n v="1.51515"/>
    <x v="0"/>
  </r>
  <r>
    <x v="370"/>
    <x v="325"/>
    <x v="363"/>
    <s v="L-D-0.5"/>
    <n v="3"/>
    <s v="Andrej Havick"/>
    <s v="ahavickat@nsw.gov.au"/>
    <x v="0"/>
    <x v="230"/>
    <s v="Asheville"/>
    <x v="3"/>
    <x v="2"/>
    <s v="Lib"/>
    <s v="D"/>
    <x v="1"/>
    <n v="7.77"/>
    <n v="1.0101"/>
    <x v="102"/>
    <n v="3.0303"/>
    <x v="0"/>
  </r>
  <r>
    <x v="371"/>
    <x v="326"/>
    <x v="364"/>
    <s v="E-D-0.5"/>
    <n v="2"/>
    <s v="Sloan Diviny"/>
    <s v="sdivinyau@ask.com"/>
    <x v="0"/>
    <x v="51"/>
    <s v="Saint Paul"/>
    <x v="1"/>
    <x v="2"/>
    <s v="Exc"/>
    <s v="D"/>
    <x v="1"/>
    <n v="7.29"/>
    <n v="0.80190000000000006"/>
    <x v="20"/>
    <n v="1.6038000000000001"/>
    <x v="0"/>
  </r>
  <r>
    <x v="372"/>
    <x v="327"/>
    <x v="365"/>
    <s v="A-M-0.5"/>
    <n v="2"/>
    <s v="Itch Norquoy"/>
    <s v="inorquoyav@businessweek.com"/>
    <x v="0"/>
    <x v="31"/>
    <s v="Minneapolis"/>
    <x v="2"/>
    <x v="0"/>
    <s v="Ara"/>
    <s v="M"/>
    <x v="1"/>
    <n v="6.75"/>
    <n v="0.60749999999999993"/>
    <x v="72"/>
    <n v="1.2149999999999999"/>
    <x v="1"/>
  </r>
  <r>
    <x v="373"/>
    <x v="328"/>
    <x v="366"/>
    <s v="E-L-1"/>
    <n v="6"/>
    <s v="Anson Iddison"/>
    <s v="aiddisonaw@usa.gov"/>
    <x v="0"/>
    <x v="102"/>
    <s v="Santa Ana"/>
    <x v="1"/>
    <x v="1"/>
    <s v="Exc"/>
    <s v="L"/>
    <x v="0"/>
    <n v="14.85"/>
    <n v="1.6335"/>
    <x v="146"/>
    <n v="9.8010000000000002"/>
    <x v="1"/>
  </r>
  <r>
    <x v="373"/>
    <x v="328"/>
    <x v="366"/>
    <s v="A-L-0.2"/>
    <n v="1"/>
    <s v="Anson Iddison"/>
    <s v="aiddisonaw@usa.gov"/>
    <x v="0"/>
    <x v="102"/>
    <s v="Santa Ana"/>
    <x v="2"/>
    <x v="1"/>
    <s v="Ara"/>
    <s v="L"/>
    <x v="3"/>
    <n v="3.8849999999999998"/>
    <n v="0.34964999999999996"/>
    <x v="84"/>
    <n v="0.34964999999999996"/>
    <x v="1"/>
  </r>
  <r>
    <x v="374"/>
    <x v="128"/>
    <x v="367"/>
    <s v="R-L-2.5"/>
    <n v="4"/>
    <s v="Randal Longfield"/>
    <s v="rlongfielday@bluehost.com"/>
    <x v="0"/>
    <x v="31"/>
    <s v="Minneapolis"/>
    <x v="0"/>
    <x v="1"/>
    <s v="Rob"/>
    <s v="L"/>
    <x v="2"/>
    <n v="27.484999999999996"/>
    <n v="1.6490999999999998"/>
    <x v="108"/>
    <n v="6.5963999999999992"/>
    <x v="1"/>
  </r>
  <r>
    <x v="375"/>
    <x v="329"/>
    <x v="368"/>
    <s v="L-D-0.5"/>
    <n v="6"/>
    <s v="Gregorius Kislingbury"/>
    <s v="gkislingburyaz@samsung.com"/>
    <x v="0"/>
    <x v="42"/>
    <s v="Washington"/>
    <x v="3"/>
    <x v="2"/>
    <s v="Lib"/>
    <s v="D"/>
    <x v="1"/>
    <n v="7.77"/>
    <n v="1.0101"/>
    <x v="162"/>
    <n v="6.0606"/>
    <x v="0"/>
  </r>
  <r>
    <x v="376"/>
    <x v="330"/>
    <x v="369"/>
    <s v="A-L-0.5"/>
    <n v="5"/>
    <s v="Xenos Gibbons"/>
    <s v="xgibbonsb0@artisteer.com"/>
    <x v="0"/>
    <x v="40"/>
    <s v="San Bernardino"/>
    <x v="2"/>
    <x v="1"/>
    <s v="Ara"/>
    <s v="L"/>
    <x v="1"/>
    <n v="7.77"/>
    <n v="0.69929999999999992"/>
    <x v="5"/>
    <n v="3.4964999999999997"/>
    <x v="1"/>
  </r>
  <r>
    <x v="377"/>
    <x v="331"/>
    <x v="370"/>
    <s v="L-D-0.5"/>
    <n v="4"/>
    <s v="Fleur Parres"/>
    <s v="fparresb1@imageshack.us"/>
    <x v="0"/>
    <x v="37"/>
    <s v="Rochester"/>
    <x v="3"/>
    <x v="2"/>
    <s v="Lib"/>
    <s v="D"/>
    <x v="1"/>
    <n v="7.77"/>
    <n v="1.0101"/>
    <x v="113"/>
    <n v="4.0404"/>
    <x v="0"/>
  </r>
  <r>
    <x v="378"/>
    <x v="332"/>
    <x v="371"/>
    <s v="A-D-0.2"/>
    <n v="6"/>
    <s v="Gran Sibray"/>
    <s v="gsibrayb2@wsj.com"/>
    <x v="0"/>
    <x v="18"/>
    <s v="Vancouver"/>
    <x v="2"/>
    <x v="2"/>
    <s v="Ara"/>
    <s v="D"/>
    <x v="3"/>
    <n v="2.9849999999999999"/>
    <n v="0.26865"/>
    <x v="8"/>
    <n v="1.6118999999999999"/>
    <x v="0"/>
  </r>
  <r>
    <x v="379"/>
    <x v="333"/>
    <x v="372"/>
    <s v="E-D-2.5"/>
    <n v="6"/>
    <s v="Ingelbert Hotchkin"/>
    <s v="ihotchkinb3@mit.edu"/>
    <x v="2"/>
    <x v="231"/>
    <s v="Preston"/>
    <x v="1"/>
    <x v="2"/>
    <s v="Exc"/>
    <s v="D"/>
    <x v="2"/>
    <n v="27.945"/>
    <n v="3.07395"/>
    <x v="164"/>
    <n v="18.4437"/>
    <x v="1"/>
  </r>
  <r>
    <x v="380"/>
    <x v="334"/>
    <x v="373"/>
    <s v="L-L-1"/>
    <n v="4"/>
    <s v="Neely Broadberrie"/>
    <s v="nbroadberrieb4@gnu.org"/>
    <x v="0"/>
    <x v="42"/>
    <s v="Washington"/>
    <x v="3"/>
    <x v="1"/>
    <s v="Lib"/>
    <s v="L"/>
    <x v="0"/>
    <n v="15.85"/>
    <n v="2.0605000000000002"/>
    <x v="165"/>
    <n v="8.2420000000000009"/>
    <x v="1"/>
  </r>
  <r>
    <x v="381"/>
    <x v="335"/>
    <x v="374"/>
    <s v="L-M-0.2"/>
    <n v="2"/>
    <s v="Rutger Pithcock"/>
    <s v="rpithcockb5@yellowbook.com"/>
    <x v="0"/>
    <x v="205"/>
    <s v="Knoxville"/>
    <x v="3"/>
    <x v="0"/>
    <s v="Lib"/>
    <s v="M"/>
    <x v="3"/>
    <n v="4.3650000000000002"/>
    <n v="0.56745000000000001"/>
    <x v="31"/>
    <n v="1.1349"/>
    <x v="0"/>
  </r>
  <r>
    <x v="382"/>
    <x v="336"/>
    <x v="375"/>
    <s v="R-D-1"/>
    <n v="3"/>
    <s v="Gale Croysdale"/>
    <s v="gcroysdaleb6@nih.gov"/>
    <x v="0"/>
    <x v="28"/>
    <s v="Charleston"/>
    <x v="0"/>
    <x v="2"/>
    <s v="Rob"/>
    <s v="D"/>
    <x v="0"/>
    <n v="8.9499999999999993"/>
    <n v="0.53699999999999992"/>
    <x v="166"/>
    <n v="1.6109999999999998"/>
    <x v="0"/>
  </r>
  <r>
    <x v="383"/>
    <x v="337"/>
    <x v="376"/>
    <s v="L-L-0.2"/>
    <n v="2"/>
    <s v="Benedetto Gozzett"/>
    <s v="bgozzettb7@github.com"/>
    <x v="0"/>
    <x v="69"/>
    <s v="Dallas"/>
    <x v="3"/>
    <x v="1"/>
    <s v="Lib"/>
    <s v="L"/>
    <x v="3"/>
    <n v="4.7549999999999999"/>
    <n v="0.61814999999999998"/>
    <x v="54"/>
    <n v="1.2363"/>
    <x v="1"/>
  </r>
  <r>
    <x v="384"/>
    <x v="80"/>
    <x v="377"/>
    <s v="A-D-1"/>
    <n v="4"/>
    <s v="Tania Craggs"/>
    <s v="tcraggsb8@house.gov"/>
    <x v="1"/>
    <x v="232"/>
    <s v="Whitegate"/>
    <x v="2"/>
    <x v="2"/>
    <s v="Ara"/>
    <s v="D"/>
    <x v="0"/>
    <n v="9.9499999999999993"/>
    <n v="0.89549999999999985"/>
    <x v="10"/>
    <n v="3.5819999999999994"/>
    <x v="1"/>
  </r>
  <r>
    <x v="385"/>
    <x v="338"/>
    <x v="378"/>
    <s v="E-M-0.5"/>
    <n v="3"/>
    <s v="Leonie Cullrford"/>
    <s v="lcullrfordb9@xing.com"/>
    <x v="0"/>
    <x v="233"/>
    <s v="Chico"/>
    <x v="1"/>
    <x v="0"/>
    <s v="Exc"/>
    <s v="M"/>
    <x v="1"/>
    <n v="8.25"/>
    <n v="0.90749999999999997"/>
    <x v="167"/>
    <n v="2.7225000000000001"/>
    <x v="0"/>
  </r>
  <r>
    <x v="386"/>
    <x v="339"/>
    <x v="379"/>
    <s v="E-M-1"/>
    <n v="5"/>
    <s v="Auguste Rizon"/>
    <s v="arizonba@xing.com"/>
    <x v="0"/>
    <x v="29"/>
    <s v="Little Rock"/>
    <x v="1"/>
    <x v="0"/>
    <s v="Exc"/>
    <s v="M"/>
    <x v="0"/>
    <n v="13.75"/>
    <n v="1.5125"/>
    <x v="85"/>
    <n v="7.5625"/>
    <x v="0"/>
  </r>
  <r>
    <x v="387"/>
    <x v="340"/>
    <x v="380"/>
    <s v="E-M-0.5"/>
    <n v="6"/>
    <s v="Lorin Guerrazzi"/>
    <s v="NONE"/>
    <x v="1"/>
    <x v="234"/>
    <s v="Balrothery"/>
    <x v="1"/>
    <x v="0"/>
    <s v="Exc"/>
    <s v="M"/>
    <x v="1"/>
    <n v="8.25"/>
    <n v="0.90749999999999997"/>
    <x v="168"/>
    <n v="5.4450000000000003"/>
    <x v="1"/>
  </r>
  <r>
    <x v="388"/>
    <x v="177"/>
    <x v="381"/>
    <s v="A-M-2.5"/>
    <n v="2"/>
    <s v="Felice Miell"/>
    <s v="fmiellbc@spiegel.de"/>
    <x v="0"/>
    <x v="235"/>
    <s v="New Brunswick"/>
    <x v="2"/>
    <x v="0"/>
    <s v="Ara"/>
    <s v="M"/>
    <x v="2"/>
    <n v="25.874999999999996"/>
    <n v="2.3287499999999994"/>
    <x v="95"/>
    <n v="4.6574999999999989"/>
    <x v="0"/>
  </r>
  <r>
    <x v="389"/>
    <x v="341"/>
    <x v="382"/>
    <s v="L-L-1"/>
    <n v="3"/>
    <s v="Hamish Skeech"/>
    <s v="NONE"/>
    <x v="1"/>
    <x v="236"/>
    <s v="Valleymount"/>
    <x v="3"/>
    <x v="1"/>
    <s v="Lib"/>
    <s v="L"/>
    <x v="0"/>
    <n v="15.85"/>
    <n v="2.0605000000000002"/>
    <x v="46"/>
    <n v="6.1815000000000007"/>
    <x v="0"/>
  </r>
  <r>
    <x v="390"/>
    <x v="342"/>
    <x v="383"/>
    <s v="A-L-0.2"/>
    <n v="4"/>
    <s v="Giordano Lorenzin"/>
    <s v="NONE"/>
    <x v="0"/>
    <x v="206"/>
    <s v="San Francisco"/>
    <x v="2"/>
    <x v="1"/>
    <s v="Ara"/>
    <s v="L"/>
    <x v="3"/>
    <n v="3.8849999999999998"/>
    <n v="0.34964999999999996"/>
    <x v="42"/>
    <n v="1.3985999999999998"/>
    <x v="1"/>
  </r>
  <r>
    <x v="391"/>
    <x v="343"/>
    <x v="384"/>
    <s v="L-M-1"/>
    <n v="6"/>
    <s v="Harwilll Bishell"/>
    <s v="NONE"/>
    <x v="0"/>
    <x v="237"/>
    <s v="Lafayette"/>
    <x v="3"/>
    <x v="0"/>
    <s v="Lib"/>
    <s v="M"/>
    <x v="0"/>
    <n v="14.55"/>
    <n v="1.8915000000000002"/>
    <x v="75"/>
    <n v="11.349"/>
    <x v="0"/>
  </r>
  <r>
    <x v="392"/>
    <x v="344"/>
    <x v="385"/>
    <s v="A-M-1"/>
    <n v="5"/>
    <s v="Freeland Missenden"/>
    <s v="NONE"/>
    <x v="0"/>
    <x v="238"/>
    <s v="San Diego"/>
    <x v="2"/>
    <x v="0"/>
    <s v="Ara"/>
    <s v="M"/>
    <x v="0"/>
    <n v="11.25"/>
    <n v="1.0125"/>
    <x v="126"/>
    <n v="5.0625"/>
    <x v="0"/>
  </r>
  <r>
    <x v="393"/>
    <x v="47"/>
    <x v="386"/>
    <s v="L-L-2.5"/>
    <n v="1"/>
    <s v="Waylan Springall"/>
    <s v="wspringallbh@jugem.jp"/>
    <x v="0"/>
    <x v="239"/>
    <s v="Alhambra"/>
    <x v="3"/>
    <x v="1"/>
    <s v="Lib"/>
    <s v="L"/>
    <x v="2"/>
    <n v="36.454999999999998"/>
    <n v="4.7391499999999995"/>
    <x v="133"/>
    <n v="4.7391499999999995"/>
    <x v="0"/>
  </r>
  <r>
    <x v="394"/>
    <x v="345"/>
    <x v="387"/>
    <s v="R-L-0.2"/>
    <n v="3"/>
    <s v="Kiri Avramow"/>
    <s v="NONE"/>
    <x v="0"/>
    <x v="213"/>
    <s v="Tyler"/>
    <x v="0"/>
    <x v="1"/>
    <s v="Rob"/>
    <s v="L"/>
    <x v="3"/>
    <n v="3.5849999999999995"/>
    <n v="0.21509999999999996"/>
    <x v="127"/>
    <n v="0.64529999999999987"/>
    <x v="0"/>
  </r>
  <r>
    <x v="395"/>
    <x v="169"/>
    <x v="388"/>
    <s v="R-M-0.2"/>
    <n v="3"/>
    <s v="Gregg Hawkyens"/>
    <s v="ghawkyensbj@census.gov"/>
    <x v="0"/>
    <x v="237"/>
    <s v="Lafayette"/>
    <x v="0"/>
    <x v="0"/>
    <s v="Rob"/>
    <s v="M"/>
    <x v="3"/>
    <n v="2.9849999999999999"/>
    <n v="0.17909999999999998"/>
    <x v="169"/>
    <n v="0.53729999999999989"/>
    <x v="1"/>
  </r>
  <r>
    <x v="396"/>
    <x v="346"/>
    <x v="389"/>
    <s v="A-L-0.5"/>
    <n v="3"/>
    <s v="Reggis Pracy"/>
    <s v="NONE"/>
    <x v="0"/>
    <x v="4"/>
    <s v="Dayton"/>
    <x v="2"/>
    <x v="1"/>
    <s v="Ara"/>
    <s v="L"/>
    <x v="1"/>
    <n v="7.77"/>
    <n v="0.69929999999999992"/>
    <x v="102"/>
    <n v="2.0978999999999997"/>
    <x v="0"/>
  </r>
  <r>
    <x v="397"/>
    <x v="347"/>
    <x v="390"/>
    <s v="A-L-2.5"/>
    <n v="1"/>
    <s v="Paula Denis"/>
    <s v="NONE"/>
    <x v="0"/>
    <x v="169"/>
    <s v="Phoenix"/>
    <x v="2"/>
    <x v="1"/>
    <s v="Ara"/>
    <s v="L"/>
    <x v="2"/>
    <n v="29.784999999999997"/>
    <n v="2.6806499999999995"/>
    <x v="91"/>
    <n v="2.6806499999999995"/>
    <x v="0"/>
  </r>
  <r>
    <x v="398"/>
    <x v="348"/>
    <x v="391"/>
    <s v="A-L-2.5"/>
    <n v="5"/>
    <s v="Broderick McGilvra"/>
    <s v="bmcgilvrabm@so-net.ne.jp"/>
    <x v="0"/>
    <x v="157"/>
    <s v="Sacramento"/>
    <x v="2"/>
    <x v="1"/>
    <s v="Ara"/>
    <s v="L"/>
    <x v="2"/>
    <n v="29.784999999999997"/>
    <n v="2.6806499999999995"/>
    <x v="74"/>
    <n v="13.403249999999998"/>
    <x v="0"/>
  </r>
  <r>
    <x v="399"/>
    <x v="349"/>
    <x v="392"/>
    <s v="L-M-0.5"/>
    <n v="1"/>
    <s v="Annabella Danzey"/>
    <s v="adanzeybn@github.com"/>
    <x v="0"/>
    <x v="197"/>
    <s v="Lincoln"/>
    <x v="3"/>
    <x v="0"/>
    <s v="Lib"/>
    <s v="M"/>
    <x v="1"/>
    <n v="8.73"/>
    <n v="1.1349"/>
    <x v="31"/>
    <n v="1.1349"/>
    <x v="0"/>
  </r>
  <r>
    <x v="400"/>
    <x v="350"/>
    <x v="347"/>
    <s v="L-D-0.5"/>
    <n v="4"/>
    <s v="Terri Farra"/>
    <s v="tfarraac@behance.net"/>
    <x v="0"/>
    <x v="25"/>
    <b v="0"/>
    <x v="3"/>
    <x v="2"/>
    <s v="Lib"/>
    <s v="D"/>
    <x v="1"/>
    <n v="7.77"/>
    <n v="1.0101"/>
    <x v="113"/>
    <n v="4.0404"/>
    <x v="2"/>
  </r>
  <r>
    <x v="400"/>
    <x v="350"/>
    <x v="347"/>
    <s v="A-D-2.5"/>
    <n v="6"/>
    <s v="Terri Farra"/>
    <s v="tfarraac@behance.net"/>
    <x v="0"/>
    <x v="25"/>
    <b v="0"/>
    <x v="2"/>
    <x v="2"/>
    <s v="Ara"/>
    <s v="D"/>
    <x v="2"/>
    <n v="22.884999999999998"/>
    <n v="2.0596499999999995"/>
    <x v="170"/>
    <n v="12.357899999999997"/>
    <x v="2"/>
  </r>
  <r>
    <x v="401"/>
    <x v="54"/>
    <x v="393"/>
    <s v="A-D-0.5"/>
    <n v="5"/>
    <s v="Nevins Glowacz"/>
    <s v="NONE"/>
    <x v="0"/>
    <x v="240"/>
    <s v="Madison"/>
    <x v="2"/>
    <x v="2"/>
    <s v="Ara"/>
    <s v="D"/>
    <x v="1"/>
    <n v="5.97"/>
    <n v="0.5373"/>
    <x v="44"/>
    <n v="2.6865000000000001"/>
    <x v="1"/>
  </r>
  <r>
    <x v="402"/>
    <x v="237"/>
    <x v="394"/>
    <s v="R-M-0.5"/>
    <n v="3"/>
    <s v="Adelice Isabell"/>
    <s v="NONE"/>
    <x v="0"/>
    <x v="28"/>
    <s v="Charleston"/>
    <x v="0"/>
    <x v="0"/>
    <s v="Rob"/>
    <s v="M"/>
    <x v="1"/>
    <n v="5.97"/>
    <n v="0.35819999999999996"/>
    <x v="8"/>
    <n v="1.0745999999999998"/>
    <x v="1"/>
  </r>
  <r>
    <x v="403"/>
    <x v="351"/>
    <x v="395"/>
    <s v="E-L-0.5"/>
    <n v="3"/>
    <s v="Yulma Dombrell"/>
    <s v="ydombrellbs@dedecms.com"/>
    <x v="0"/>
    <x v="29"/>
    <s v="Little Rock"/>
    <x v="1"/>
    <x v="1"/>
    <s v="Exc"/>
    <s v="L"/>
    <x v="1"/>
    <n v="8.91"/>
    <n v="0.98009999999999997"/>
    <x v="149"/>
    <n v="2.9402999999999997"/>
    <x v="0"/>
  </r>
  <r>
    <x v="404"/>
    <x v="352"/>
    <x v="396"/>
    <s v="R-D-1"/>
    <n v="2"/>
    <s v="Alric Darth"/>
    <s v="adarthbt@t.co"/>
    <x v="0"/>
    <x v="93"/>
    <s v="Anchorage"/>
    <x v="0"/>
    <x v="2"/>
    <s v="Rob"/>
    <s v="D"/>
    <x v="0"/>
    <n v="8.9499999999999993"/>
    <n v="0.53699999999999992"/>
    <x v="105"/>
    <n v="1.0739999999999998"/>
    <x v="1"/>
  </r>
  <r>
    <x v="405"/>
    <x v="102"/>
    <x v="397"/>
    <s v="R-L-0.2"/>
    <n v="4"/>
    <s v="Manuel Darrigoe"/>
    <s v="mdarrigoebu@hud.gov"/>
    <x v="1"/>
    <x v="241"/>
    <s v="Longwood"/>
    <x v="0"/>
    <x v="1"/>
    <s v="Rob"/>
    <s v="L"/>
    <x v="3"/>
    <n v="3.5849999999999995"/>
    <n v="0.21509999999999996"/>
    <x v="79"/>
    <n v="0.86039999999999983"/>
    <x v="0"/>
  </r>
  <r>
    <x v="406"/>
    <x v="353"/>
    <x v="398"/>
    <s v="A-M-2.5"/>
    <n v="3"/>
    <s v="Kynthia Berick"/>
    <s v="NONE"/>
    <x v="0"/>
    <x v="206"/>
    <s v="San Francisco"/>
    <x v="2"/>
    <x v="0"/>
    <s v="Ara"/>
    <s v="M"/>
    <x v="2"/>
    <n v="25.874999999999996"/>
    <n v="2.3287499999999994"/>
    <x v="57"/>
    <n v="6.9862499999999983"/>
    <x v="0"/>
  </r>
  <r>
    <x v="407"/>
    <x v="354"/>
    <x v="399"/>
    <s v="R-L-1"/>
    <n v="5"/>
    <s v="Minetta Ackrill"/>
    <s v="mackrillbw@bandcamp.com"/>
    <x v="0"/>
    <x v="140"/>
    <s v="Warren"/>
    <x v="0"/>
    <x v="1"/>
    <s v="Rob"/>
    <s v="L"/>
    <x v="0"/>
    <n v="11.95"/>
    <n v="0.71699999999999997"/>
    <x v="143"/>
    <n v="3.585"/>
    <x v="1"/>
  </r>
  <r>
    <x v="408"/>
    <x v="135"/>
    <x v="347"/>
    <s v="A-L-1"/>
    <n v="6"/>
    <s v="Terri Farra"/>
    <s v="tfarraac@behance.net"/>
    <x v="0"/>
    <x v="25"/>
    <b v="0"/>
    <x v="2"/>
    <x v="1"/>
    <s v="Ara"/>
    <s v="L"/>
    <x v="0"/>
    <n v="12.95"/>
    <n v="1.1655"/>
    <x v="17"/>
    <n v="6.9930000000000003"/>
    <x v="2"/>
  </r>
  <r>
    <x v="409"/>
    <x v="343"/>
    <x v="400"/>
    <s v="R-D-0.2"/>
    <n v="2"/>
    <s v="Melosa Kippen"/>
    <s v="mkippenby@dion.ne.jp"/>
    <x v="0"/>
    <x v="242"/>
    <s v="Jackson"/>
    <x v="0"/>
    <x v="2"/>
    <s v="Rob"/>
    <s v="D"/>
    <x v="3"/>
    <n v="2.6849999999999996"/>
    <n v="0.16109999999999997"/>
    <x v="147"/>
    <n v="0.32219999999999993"/>
    <x v="0"/>
  </r>
  <r>
    <x v="410"/>
    <x v="89"/>
    <x v="401"/>
    <s v="E-D-2.5"/>
    <n v="3"/>
    <s v="Witty Ranson"/>
    <s v="wransonbz@ted.com"/>
    <x v="1"/>
    <x v="243"/>
    <s v="Kildare"/>
    <x v="1"/>
    <x v="2"/>
    <s v="Exc"/>
    <s v="D"/>
    <x v="2"/>
    <n v="27.945"/>
    <n v="3.07395"/>
    <x v="171"/>
    <n v="9.2218499999999999"/>
    <x v="0"/>
  </r>
  <r>
    <x v="411"/>
    <x v="355"/>
    <x v="402"/>
    <s v="A-M-1"/>
    <n v="2"/>
    <s v="Rod Gowdie"/>
    <s v="NONE"/>
    <x v="0"/>
    <x v="168"/>
    <s v="Milwaukee"/>
    <x v="2"/>
    <x v="0"/>
    <s v="Ara"/>
    <s v="M"/>
    <x v="0"/>
    <n v="11.25"/>
    <n v="1.0125"/>
    <x v="122"/>
    <n v="2.0249999999999999"/>
    <x v="1"/>
  </r>
  <r>
    <x v="412"/>
    <x v="204"/>
    <x v="403"/>
    <s v="L-M-2.5"/>
    <n v="6"/>
    <s v="Lemuel Rignold"/>
    <s v="lrignoldc1@miibeian.gov.cn"/>
    <x v="0"/>
    <x v="157"/>
    <s v="Sacramento"/>
    <x v="3"/>
    <x v="0"/>
    <s v="Lib"/>
    <s v="M"/>
    <x v="2"/>
    <n v="33.464999999999996"/>
    <n v="4.3504499999999995"/>
    <x v="172"/>
    <n v="26.102699999999999"/>
    <x v="0"/>
  </r>
  <r>
    <x v="413"/>
    <x v="356"/>
    <x v="404"/>
    <s v="A-M-1"/>
    <n v="6"/>
    <s v="Nevsa Fields"/>
    <s v="NONE"/>
    <x v="0"/>
    <x v="36"/>
    <s v="Boston"/>
    <x v="2"/>
    <x v="0"/>
    <s v="Ara"/>
    <s v="M"/>
    <x v="0"/>
    <n v="11.25"/>
    <n v="1.0125"/>
    <x v="173"/>
    <n v="6.0749999999999993"/>
    <x v="1"/>
  </r>
  <r>
    <x v="414"/>
    <x v="357"/>
    <x v="405"/>
    <s v="E-M-0.5"/>
    <n v="1"/>
    <s v="Chance Rowthorn"/>
    <s v="crowthornc3@msn.com"/>
    <x v="0"/>
    <x v="212"/>
    <s v="Topeka"/>
    <x v="1"/>
    <x v="0"/>
    <s v="Exc"/>
    <s v="M"/>
    <x v="1"/>
    <n v="8.25"/>
    <n v="0.90749999999999997"/>
    <x v="112"/>
    <n v="0.90749999999999997"/>
    <x v="1"/>
  </r>
  <r>
    <x v="415"/>
    <x v="300"/>
    <x v="406"/>
    <s v="L-L-0.2"/>
    <n v="2"/>
    <s v="Orly Ryland"/>
    <s v="orylandc4@deviantart.com"/>
    <x v="0"/>
    <x v="99"/>
    <s v="Fargo"/>
    <x v="3"/>
    <x v="1"/>
    <s v="Lib"/>
    <s v="L"/>
    <x v="3"/>
    <n v="4.7549999999999999"/>
    <n v="0.61814999999999998"/>
    <x v="54"/>
    <n v="1.2363"/>
    <x v="0"/>
  </r>
  <r>
    <x v="416"/>
    <x v="358"/>
    <x v="407"/>
    <s v="L-D-2.5"/>
    <n v="1"/>
    <s v="Willabella Abramski"/>
    <s v="NONE"/>
    <x v="0"/>
    <x v="13"/>
    <s v="Houston"/>
    <x v="3"/>
    <x v="2"/>
    <s v="Lib"/>
    <s v="D"/>
    <x v="2"/>
    <n v="29.784999999999997"/>
    <n v="3.8720499999999998"/>
    <x v="91"/>
    <n v="3.8720499999999998"/>
    <x v="1"/>
  </r>
  <r>
    <x v="417"/>
    <x v="161"/>
    <x v="408"/>
    <s v="L-D-0.5"/>
    <n v="2"/>
    <s v="Morgen Seson"/>
    <s v="msesonck@census.gov"/>
    <x v="0"/>
    <x v="210"/>
    <s v="Seattle"/>
    <x v="3"/>
    <x v="2"/>
    <s v="Lib"/>
    <s v="D"/>
    <x v="1"/>
    <n v="7.77"/>
    <n v="1.0101"/>
    <x v="42"/>
    <n v="2.0202"/>
    <x v="1"/>
  </r>
  <r>
    <x v="418"/>
    <x v="129"/>
    <x v="409"/>
    <s v="E-L-0.5"/>
    <n v="4"/>
    <s v="Chickie Ragless"/>
    <s v="craglessc7@webmd.com"/>
    <x v="1"/>
    <x v="14"/>
    <s v="Caherconlish"/>
    <x v="1"/>
    <x v="1"/>
    <s v="Exc"/>
    <s v="L"/>
    <x v="1"/>
    <n v="8.91"/>
    <n v="0.98009999999999997"/>
    <x v="70"/>
    <n v="3.9203999999999999"/>
    <x v="1"/>
  </r>
  <r>
    <x v="419"/>
    <x v="359"/>
    <x v="410"/>
    <s v="A-M-2.5"/>
    <n v="4"/>
    <s v="Freda Hollows"/>
    <s v="fhollowsc8@blogtalkradio.com"/>
    <x v="0"/>
    <x v="74"/>
    <s v="Buffalo"/>
    <x v="2"/>
    <x v="0"/>
    <s v="Ara"/>
    <s v="M"/>
    <x v="2"/>
    <n v="25.874999999999996"/>
    <n v="2.3287499999999994"/>
    <x v="68"/>
    <n v="9.3149999999999977"/>
    <x v="0"/>
  </r>
  <r>
    <x v="420"/>
    <x v="360"/>
    <x v="411"/>
    <s v="E-D-1"/>
    <n v="3"/>
    <s v="Livy Lathleiff"/>
    <s v="llathleiffc9@nationalgeographic.com"/>
    <x v="1"/>
    <x v="182"/>
    <s v="Shankill"/>
    <x v="1"/>
    <x v="2"/>
    <s v="Exc"/>
    <s v="D"/>
    <x v="0"/>
    <n v="12.15"/>
    <n v="1.3365"/>
    <x v="114"/>
    <n v="4.0095000000000001"/>
    <x v="0"/>
  </r>
  <r>
    <x v="421"/>
    <x v="361"/>
    <x v="412"/>
    <s v="R-L-0.5"/>
    <n v="5"/>
    <s v="Koralle Heads"/>
    <s v="kheadsca@jalbum.net"/>
    <x v="0"/>
    <x v="244"/>
    <s v="Bethlehem"/>
    <x v="0"/>
    <x v="1"/>
    <s v="Rob"/>
    <s v="L"/>
    <x v="1"/>
    <n v="7.169999999999999"/>
    <n v="0.43019999999999992"/>
    <x v="66"/>
    <n v="2.1509999999999998"/>
    <x v="1"/>
  </r>
  <r>
    <x v="422"/>
    <x v="362"/>
    <x v="413"/>
    <s v="E-L-0.2"/>
    <n v="5"/>
    <s v="Theo Bowne"/>
    <s v="tbownecb@unicef.org"/>
    <x v="1"/>
    <x v="245"/>
    <s v="Watergrasshill"/>
    <x v="1"/>
    <x v="1"/>
    <s v="Exc"/>
    <s v="L"/>
    <x v="3"/>
    <n v="4.4550000000000001"/>
    <n v="0.49004999999999999"/>
    <x v="110"/>
    <n v="2.45025"/>
    <x v="0"/>
  </r>
  <r>
    <x v="423"/>
    <x v="363"/>
    <x v="414"/>
    <s v="E-M-0.2"/>
    <n v="6"/>
    <s v="Rasia Jacquemard"/>
    <s v="rjacquemardcc@acquirethisname.com"/>
    <x v="1"/>
    <x v="246"/>
    <s v="Monasterevin"/>
    <x v="1"/>
    <x v="0"/>
    <s v="Exc"/>
    <s v="M"/>
    <x v="3"/>
    <n v="4.125"/>
    <n v="0.45374999999999999"/>
    <x v="167"/>
    <n v="2.7225000000000001"/>
    <x v="1"/>
  </r>
  <r>
    <x v="424"/>
    <x v="364"/>
    <x v="415"/>
    <s v="L-M-2.5"/>
    <n v="2"/>
    <s v="Kizzie Warman"/>
    <s v="kwarmancd@printfriendly.com"/>
    <x v="1"/>
    <x v="203"/>
    <s v="Sandyford"/>
    <x v="3"/>
    <x v="0"/>
    <s v="Lib"/>
    <s v="M"/>
    <x v="2"/>
    <n v="33.464999999999996"/>
    <n v="4.3504499999999995"/>
    <x v="174"/>
    <n v="8.700899999999999"/>
    <x v="0"/>
  </r>
  <r>
    <x v="425"/>
    <x v="85"/>
    <x v="416"/>
    <s v="L-M-0.5"/>
    <n v="1"/>
    <s v="Wain Cholomin"/>
    <s v="wcholomince@about.com"/>
    <x v="2"/>
    <x v="39"/>
    <s v="Birmingham"/>
    <x v="3"/>
    <x v="0"/>
    <s v="Lib"/>
    <s v="M"/>
    <x v="1"/>
    <n v="8.73"/>
    <n v="1.1349"/>
    <x v="31"/>
    <n v="1.1349"/>
    <x v="0"/>
  </r>
  <r>
    <x v="426"/>
    <x v="365"/>
    <x v="417"/>
    <s v="R-M-0.5"/>
    <n v="3"/>
    <s v="Arleen Braidman"/>
    <s v="abraidmancf@census.gov"/>
    <x v="0"/>
    <x v="169"/>
    <s v="Phoenix"/>
    <x v="0"/>
    <x v="0"/>
    <s v="Rob"/>
    <s v="M"/>
    <x v="1"/>
    <n v="5.97"/>
    <n v="0.35819999999999996"/>
    <x v="8"/>
    <n v="1.0745999999999998"/>
    <x v="1"/>
  </r>
  <r>
    <x v="427"/>
    <x v="366"/>
    <x v="418"/>
    <s v="R-L-0.5"/>
    <n v="1"/>
    <s v="Pru Durban"/>
    <s v="pdurbancg@symantec.com"/>
    <x v="1"/>
    <x v="247"/>
    <s v="Longford"/>
    <x v="0"/>
    <x v="1"/>
    <s v="Rob"/>
    <s v="L"/>
    <x v="1"/>
    <n v="7.169999999999999"/>
    <n v="0.43019999999999992"/>
    <x v="53"/>
    <n v="0.43019999999999992"/>
    <x v="1"/>
  </r>
  <r>
    <x v="428"/>
    <x v="367"/>
    <x v="419"/>
    <s v="R-D-0.2"/>
    <n v="2"/>
    <s v="Antone Harrold"/>
    <s v="aharroldch@miibeian.gov.cn"/>
    <x v="0"/>
    <x v="46"/>
    <s v="Toledo"/>
    <x v="0"/>
    <x v="2"/>
    <s v="Rob"/>
    <s v="D"/>
    <x v="3"/>
    <n v="2.6849999999999996"/>
    <n v="0.16109999999999997"/>
    <x v="147"/>
    <n v="0.32219999999999993"/>
    <x v="1"/>
  </r>
  <r>
    <x v="429"/>
    <x v="142"/>
    <x v="420"/>
    <s v="L-L-0.2"/>
    <n v="5"/>
    <s v="Sim Pamphilon"/>
    <s v="spamphilonci@mlb.com"/>
    <x v="1"/>
    <x v="248"/>
    <s v="Ballylinan"/>
    <x v="3"/>
    <x v="1"/>
    <s v="Lib"/>
    <s v="L"/>
    <x v="3"/>
    <n v="4.7549999999999999"/>
    <n v="0.61814999999999998"/>
    <x v="29"/>
    <n v="3.0907499999999999"/>
    <x v="1"/>
  </r>
  <r>
    <x v="430"/>
    <x v="368"/>
    <x v="421"/>
    <s v="R-D-2.5"/>
    <n v="2"/>
    <s v="Mohandis Spurden"/>
    <s v="mspurdencj@exblog.jp"/>
    <x v="0"/>
    <x v="64"/>
    <s v="Charlotte"/>
    <x v="0"/>
    <x v="2"/>
    <s v="Rob"/>
    <s v="D"/>
    <x v="2"/>
    <n v="20.584999999999997"/>
    <n v="1.2350999999999999"/>
    <x v="13"/>
    <n v="2.4701999999999997"/>
    <x v="0"/>
  </r>
  <r>
    <x v="431"/>
    <x v="31"/>
    <x v="408"/>
    <s v="A-L-0.2"/>
    <n v="3"/>
    <s v="Morgen Seson"/>
    <s v="msesonck@census.gov"/>
    <x v="0"/>
    <x v="210"/>
    <s v="Seattle"/>
    <x v="2"/>
    <x v="1"/>
    <s v="Ara"/>
    <s v="L"/>
    <x v="3"/>
    <n v="3.8849999999999998"/>
    <n v="0.34964999999999996"/>
    <x v="14"/>
    <n v="1.0489499999999998"/>
    <x v="1"/>
  </r>
  <r>
    <x v="432"/>
    <x v="369"/>
    <x v="422"/>
    <s v="L-L-0.5"/>
    <n v="4"/>
    <s v="Nalani Pirrone"/>
    <s v="npirronecl@weibo.com"/>
    <x v="0"/>
    <x v="158"/>
    <s v="Wilkes Barre"/>
    <x v="3"/>
    <x v="1"/>
    <s v="Lib"/>
    <s v="L"/>
    <x v="1"/>
    <n v="9.51"/>
    <n v="1.2363"/>
    <x v="82"/>
    <n v="4.9451999999999998"/>
    <x v="1"/>
  </r>
  <r>
    <x v="433"/>
    <x v="370"/>
    <x v="423"/>
    <s v="R-D-2.5"/>
    <n v="4"/>
    <s v="Reube Cawley"/>
    <s v="rcawleycm@yellowbook.com"/>
    <x v="1"/>
    <x v="249"/>
    <s v="Ballyboden"/>
    <x v="0"/>
    <x v="2"/>
    <s v="Rob"/>
    <s v="D"/>
    <x v="2"/>
    <n v="20.584999999999997"/>
    <n v="1.2350999999999999"/>
    <x v="18"/>
    <n v="4.9403999999999995"/>
    <x v="0"/>
  </r>
  <r>
    <x v="434"/>
    <x v="371"/>
    <x v="424"/>
    <s v="L-L-0.2"/>
    <n v="2"/>
    <s v="Stan Barribal"/>
    <s v="sbarribalcn@microsoft.com"/>
    <x v="1"/>
    <x v="250"/>
    <s v="Bagenalstown"/>
    <x v="3"/>
    <x v="1"/>
    <s v="Lib"/>
    <s v="L"/>
    <x v="3"/>
    <n v="4.7549999999999999"/>
    <n v="0.61814999999999998"/>
    <x v="54"/>
    <n v="1.2363"/>
    <x v="0"/>
  </r>
  <r>
    <x v="435"/>
    <x v="372"/>
    <x v="425"/>
    <s v="R-D-2.5"/>
    <n v="2"/>
    <s v="Agnes Adamides"/>
    <s v="aadamidesco@bizjournals.com"/>
    <x v="2"/>
    <x v="61"/>
    <s v="Liverpool"/>
    <x v="0"/>
    <x v="2"/>
    <s v="Rob"/>
    <s v="D"/>
    <x v="2"/>
    <n v="20.584999999999997"/>
    <n v="1.2350999999999999"/>
    <x v="13"/>
    <n v="2.4701999999999997"/>
    <x v="1"/>
  </r>
  <r>
    <x v="436"/>
    <x v="373"/>
    <x v="426"/>
    <s v="L-L-0.5"/>
    <n v="5"/>
    <s v="Carmelita Thowes"/>
    <s v="cthowescp@craigslist.org"/>
    <x v="0"/>
    <x v="37"/>
    <s v="Rochester"/>
    <x v="3"/>
    <x v="1"/>
    <s v="Lib"/>
    <s v="L"/>
    <x v="1"/>
    <n v="9.51"/>
    <n v="1.2363"/>
    <x v="46"/>
    <n v="6.1814999999999998"/>
    <x v="1"/>
  </r>
  <r>
    <x v="437"/>
    <x v="374"/>
    <x v="427"/>
    <s v="A-M-1"/>
    <n v="4"/>
    <s v="Rodolfo Willoway"/>
    <s v="rwillowaycq@admin.ch"/>
    <x v="0"/>
    <x v="32"/>
    <s v="Tucson"/>
    <x v="2"/>
    <x v="0"/>
    <s v="Ara"/>
    <s v="M"/>
    <x v="0"/>
    <n v="11.25"/>
    <n v="1.0125"/>
    <x v="157"/>
    <n v="4.05"/>
    <x v="1"/>
  </r>
  <r>
    <x v="438"/>
    <x v="319"/>
    <x v="428"/>
    <s v="L-L-0.2"/>
    <n v="5"/>
    <s v="Alvis Elwin"/>
    <s v="aelwincr@privacy.gov.au"/>
    <x v="0"/>
    <x v="31"/>
    <s v="Minneapolis"/>
    <x v="3"/>
    <x v="1"/>
    <s v="Lib"/>
    <s v="L"/>
    <x v="3"/>
    <n v="4.7549999999999999"/>
    <n v="0.61814999999999998"/>
    <x v="29"/>
    <n v="3.0907499999999999"/>
    <x v="1"/>
  </r>
  <r>
    <x v="439"/>
    <x v="375"/>
    <x v="429"/>
    <s v="R-D-0.5"/>
    <n v="3"/>
    <s v="Araldo Bilbrook"/>
    <s v="abilbrookcs@booking.com"/>
    <x v="1"/>
    <x v="251"/>
    <s v="Ashbourne"/>
    <x v="0"/>
    <x v="2"/>
    <s v="Rob"/>
    <s v="D"/>
    <x v="1"/>
    <n v="5.3699999999999992"/>
    <n v="0.32219999999999993"/>
    <x v="103"/>
    <n v="0.96659999999999979"/>
    <x v="0"/>
  </r>
  <r>
    <x v="440"/>
    <x v="376"/>
    <x v="430"/>
    <s v="R-D-0.2"/>
    <n v="4"/>
    <s v="Ransell McKall"/>
    <s v="rmckallct@sakura.ne.jp"/>
    <x v="2"/>
    <x v="252"/>
    <s v="Bristol"/>
    <x v="0"/>
    <x v="2"/>
    <s v="Rob"/>
    <s v="D"/>
    <x v="3"/>
    <n v="2.6849999999999996"/>
    <n v="0.16109999999999997"/>
    <x v="175"/>
    <n v="0.64439999999999986"/>
    <x v="0"/>
  </r>
  <r>
    <x v="441"/>
    <x v="377"/>
    <x v="431"/>
    <s v="A-D-1"/>
    <n v="5"/>
    <s v="Borg Daile"/>
    <s v="bdailecu@vistaprint.com"/>
    <x v="0"/>
    <x v="163"/>
    <s v="Atlanta"/>
    <x v="2"/>
    <x v="2"/>
    <s v="Ara"/>
    <s v="D"/>
    <x v="0"/>
    <n v="9.9499999999999993"/>
    <n v="0.89549999999999985"/>
    <x v="12"/>
    <n v="4.4774999999999991"/>
    <x v="0"/>
  </r>
  <r>
    <x v="442"/>
    <x v="378"/>
    <x v="432"/>
    <s v="E-M-1"/>
    <n v="2"/>
    <s v="Adolphe Treherne"/>
    <s v="atrehernecv@state.tx.us"/>
    <x v="1"/>
    <x v="253"/>
    <s v="Farranacoush"/>
    <x v="1"/>
    <x v="0"/>
    <s v="Exc"/>
    <s v="M"/>
    <x v="0"/>
    <n v="13.75"/>
    <n v="1.5125"/>
    <x v="3"/>
    <n v="3.0249999999999999"/>
    <x v="1"/>
  </r>
  <r>
    <x v="443"/>
    <x v="277"/>
    <x v="433"/>
    <s v="L-D-2.5"/>
    <n v="4"/>
    <s v="Annetta Brentnall"/>
    <s v="abrentnallcw@biglobe.ne.jp"/>
    <x v="2"/>
    <x v="254"/>
    <s v="East End"/>
    <x v="3"/>
    <x v="2"/>
    <s v="Lib"/>
    <s v="D"/>
    <x v="2"/>
    <n v="29.784999999999997"/>
    <n v="3.8720499999999998"/>
    <x v="129"/>
    <n v="15.488199999999999"/>
    <x v="1"/>
  </r>
  <r>
    <x v="444"/>
    <x v="379"/>
    <x v="434"/>
    <s v="R-D-2.5"/>
    <n v="1"/>
    <s v="Dick Drinkall"/>
    <s v="ddrinkallcx@psu.edu"/>
    <x v="0"/>
    <x v="205"/>
    <s v="Knoxville"/>
    <x v="0"/>
    <x v="2"/>
    <s v="Rob"/>
    <s v="D"/>
    <x v="2"/>
    <n v="20.584999999999997"/>
    <n v="1.2350999999999999"/>
    <x v="123"/>
    <n v="1.2350999999999999"/>
    <x v="0"/>
  </r>
  <r>
    <x v="445"/>
    <x v="86"/>
    <x v="435"/>
    <s v="A-D-0.2"/>
    <n v="3"/>
    <s v="Dagny Kornel"/>
    <s v="dkornelcy@cyberchimps.com"/>
    <x v="0"/>
    <x v="255"/>
    <s v="Saginaw"/>
    <x v="2"/>
    <x v="2"/>
    <s v="Ara"/>
    <s v="D"/>
    <x v="3"/>
    <n v="2.9849999999999999"/>
    <n v="0.26865"/>
    <x v="169"/>
    <n v="0.80594999999999994"/>
    <x v="0"/>
  </r>
  <r>
    <x v="446"/>
    <x v="380"/>
    <x v="436"/>
    <s v="A-D-0.5"/>
    <n v="1"/>
    <s v="Rhona Lequeux"/>
    <s v="rlequeuxcz@newyorker.com"/>
    <x v="0"/>
    <x v="256"/>
    <s v="Saint Augustine"/>
    <x v="2"/>
    <x v="2"/>
    <s v="Ara"/>
    <s v="D"/>
    <x v="1"/>
    <n v="5.97"/>
    <n v="0.5373"/>
    <x v="9"/>
    <n v="0.5373"/>
    <x v="1"/>
  </r>
  <r>
    <x v="447"/>
    <x v="381"/>
    <x v="437"/>
    <s v="E-M-1"/>
    <n v="3"/>
    <s v="Julius Mccaull"/>
    <s v="jmccaulld0@parallels.com"/>
    <x v="0"/>
    <x v="257"/>
    <s v="San Rafael"/>
    <x v="1"/>
    <x v="0"/>
    <s v="Exc"/>
    <s v="M"/>
    <x v="0"/>
    <n v="13.75"/>
    <n v="1.5125"/>
    <x v="1"/>
    <n v="4.5374999999999996"/>
    <x v="0"/>
  </r>
  <r>
    <x v="448"/>
    <x v="382"/>
    <x v="438"/>
    <s v="E-L-0.2"/>
    <n v="5"/>
    <s v="Ailey Brash"/>
    <s v="abrashda@plala.or.jp"/>
    <x v="0"/>
    <x v="258"/>
    <s v="Flushing"/>
    <x v="1"/>
    <x v="1"/>
    <s v="Exc"/>
    <s v="L"/>
    <x v="3"/>
    <n v="4.4550000000000001"/>
    <n v="0.49004999999999999"/>
    <x v="110"/>
    <n v="2.45025"/>
    <x v="0"/>
  </r>
  <r>
    <x v="449"/>
    <x v="11"/>
    <x v="439"/>
    <s v="A-M-0.5"/>
    <n v="1"/>
    <s v="Alberto Hutchinson"/>
    <s v="ahutchinsond2@imgur.com"/>
    <x v="0"/>
    <x v="229"/>
    <s v="Lawrenceville"/>
    <x v="2"/>
    <x v="0"/>
    <s v="Ara"/>
    <s v="M"/>
    <x v="1"/>
    <n v="6.75"/>
    <n v="0.60749999999999993"/>
    <x v="52"/>
    <n v="0.60749999999999993"/>
    <x v="0"/>
  </r>
  <r>
    <x v="450"/>
    <x v="167"/>
    <x v="440"/>
    <s v="L-M-2.5"/>
    <n v="4"/>
    <s v="Lamond Gheeraert"/>
    <s v="NONE"/>
    <x v="0"/>
    <x v="212"/>
    <s v="Topeka"/>
    <x v="3"/>
    <x v="0"/>
    <s v="Lib"/>
    <s v="M"/>
    <x v="2"/>
    <n v="33.464999999999996"/>
    <n v="4.3504499999999995"/>
    <x v="136"/>
    <n v="17.401799999999998"/>
    <x v="0"/>
  </r>
  <r>
    <x v="451"/>
    <x v="383"/>
    <x v="441"/>
    <s v="A-D-0.2"/>
    <n v="2"/>
    <s v="Roxine Drivers"/>
    <s v="rdriversd4@hexun.com"/>
    <x v="0"/>
    <x v="155"/>
    <s v="Shawnee Mission"/>
    <x v="2"/>
    <x v="2"/>
    <s v="Ara"/>
    <s v="D"/>
    <x v="3"/>
    <n v="2.9849999999999999"/>
    <n v="0.26865"/>
    <x v="9"/>
    <n v="0.5373"/>
    <x v="1"/>
  </r>
  <r>
    <x v="452"/>
    <x v="18"/>
    <x v="442"/>
    <s v="A-L-1"/>
    <n v="2"/>
    <s v="Heloise Zeal"/>
    <s v="hzeald5@google.de"/>
    <x v="0"/>
    <x v="210"/>
    <s v="Seattle"/>
    <x v="2"/>
    <x v="1"/>
    <s v="Ara"/>
    <s v="L"/>
    <x v="0"/>
    <n v="12.95"/>
    <n v="1.1655"/>
    <x v="109"/>
    <n v="2.331"/>
    <x v="1"/>
  </r>
  <r>
    <x v="453"/>
    <x v="84"/>
    <x v="443"/>
    <s v="E-M-2.5"/>
    <n v="1"/>
    <s v="Granger Smallcombe"/>
    <s v="gsmallcombed6@ucla.edu"/>
    <x v="1"/>
    <x v="167"/>
    <s v="Kilkenny"/>
    <x v="1"/>
    <x v="0"/>
    <s v="Exc"/>
    <s v="M"/>
    <x v="2"/>
    <n v="31.624999999999996"/>
    <n v="3.4787499999999998"/>
    <x v="176"/>
    <n v="3.4787499999999998"/>
    <x v="0"/>
  </r>
  <r>
    <x v="454"/>
    <x v="384"/>
    <x v="444"/>
    <s v="L-M-0.2"/>
    <n v="2"/>
    <s v="Daryn Dibley"/>
    <s v="ddibleyd7@feedburner.com"/>
    <x v="0"/>
    <x v="259"/>
    <s v="Kissimmee"/>
    <x v="3"/>
    <x v="0"/>
    <s v="Lib"/>
    <s v="M"/>
    <x v="3"/>
    <n v="4.3650000000000002"/>
    <n v="0.56745000000000001"/>
    <x v="31"/>
    <n v="1.1349"/>
    <x v="1"/>
  </r>
  <r>
    <x v="455"/>
    <x v="385"/>
    <x v="445"/>
    <s v="E-L-0.2"/>
    <n v="6"/>
    <s v="Gardy Dimitriou"/>
    <s v="gdimitrioud8@chronoengine.com"/>
    <x v="0"/>
    <x v="37"/>
    <s v="Rochester"/>
    <x v="1"/>
    <x v="1"/>
    <s v="Exc"/>
    <s v="L"/>
    <x v="3"/>
    <n v="4.4550000000000001"/>
    <n v="0.49004999999999999"/>
    <x v="149"/>
    <n v="2.9402999999999997"/>
    <x v="0"/>
  </r>
  <r>
    <x v="456"/>
    <x v="386"/>
    <x v="446"/>
    <s v="L-M-0.2"/>
    <n v="6"/>
    <s v="Fanny Flanagan"/>
    <s v="fflanagand9@woothemes.com"/>
    <x v="0"/>
    <x v="213"/>
    <s v="Tyler"/>
    <x v="3"/>
    <x v="0"/>
    <s v="Lib"/>
    <s v="M"/>
    <x v="3"/>
    <n v="4.3650000000000002"/>
    <n v="0.56745000000000001"/>
    <x v="50"/>
    <n v="3.4047000000000001"/>
    <x v="1"/>
  </r>
  <r>
    <x v="457"/>
    <x v="387"/>
    <x v="438"/>
    <s v="R-D-1"/>
    <n v="6"/>
    <s v="Ailey Brash"/>
    <s v="abrashda@plala.or.jp"/>
    <x v="0"/>
    <x v="258"/>
    <s v="Flushing"/>
    <x v="0"/>
    <x v="2"/>
    <s v="Rob"/>
    <s v="D"/>
    <x v="0"/>
    <n v="8.9499999999999993"/>
    <n v="0.53699999999999992"/>
    <x v="59"/>
    <n v="3.2219999999999995"/>
    <x v="0"/>
  </r>
  <r>
    <x v="457"/>
    <x v="387"/>
    <x v="438"/>
    <s v="E-M-2.5"/>
    <n v="4"/>
    <s v="Ailey Brash"/>
    <s v="abrashda@plala.or.jp"/>
    <x v="0"/>
    <x v="258"/>
    <s v="Flushing"/>
    <x v="1"/>
    <x v="0"/>
    <s v="Exc"/>
    <s v="M"/>
    <x v="2"/>
    <n v="31.624999999999996"/>
    <n v="3.4787499999999998"/>
    <x v="177"/>
    <n v="13.914999999999999"/>
    <x v="0"/>
  </r>
  <r>
    <x v="457"/>
    <x v="387"/>
    <x v="438"/>
    <s v="E-M-0.2"/>
    <n v="1"/>
    <s v="Ailey Brash"/>
    <s v="abrashda@plala.or.jp"/>
    <x v="0"/>
    <x v="25"/>
    <b v="0"/>
    <x v="1"/>
    <x v="0"/>
    <s v="Exc"/>
    <s v="M"/>
    <x v="3"/>
    <n v="4.125"/>
    <n v="0.45374999999999999"/>
    <x v="83"/>
    <n v="0.45374999999999999"/>
    <x v="2"/>
  </r>
  <r>
    <x v="458"/>
    <x v="388"/>
    <x v="447"/>
    <s v="R-L-1"/>
    <n v="2"/>
    <s v="Nanny Izhakov"/>
    <s v="nizhakovdd@aol.com"/>
    <x v="2"/>
    <x v="260"/>
    <s v="Seaton"/>
    <x v="0"/>
    <x v="1"/>
    <s v="Rob"/>
    <s v="L"/>
    <x v="0"/>
    <n v="11.95"/>
    <n v="0.71699999999999997"/>
    <x v="178"/>
    <n v="1.4339999999999999"/>
    <x v="1"/>
  </r>
  <r>
    <x v="459"/>
    <x v="389"/>
    <x v="448"/>
    <s v="E-D-2.5"/>
    <n v="5"/>
    <s v="Stanly Keets"/>
    <s v="skeetsde@answers.com"/>
    <x v="0"/>
    <x v="119"/>
    <s v="Alexandria"/>
    <x v="1"/>
    <x v="2"/>
    <s v="Exc"/>
    <s v="D"/>
    <x v="2"/>
    <n v="27.945"/>
    <n v="3.07395"/>
    <x v="141"/>
    <n v="15.36975"/>
    <x v="0"/>
  </r>
  <r>
    <x v="460"/>
    <x v="229"/>
    <x v="449"/>
    <s v="L-D-2.5"/>
    <n v="2"/>
    <s v="Orion Dyott"/>
    <s v="NONE"/>
    <x v="0"/>
    <x v="149"/>
    <s v="Salt Lake City"/>
    <x v="3"/>
    <x v="2"/>
    <s v="Lib"/>
    <s v="D"/>
    <x v="2"/>
    <n v="29.784999999999997"/>
    <n v="3.8720499999999998"/>
    <x v="120"/>
    <n v="7.7440999999999995"/>
    <x v="0"/>
  </r>
  <r>
    <x v="461"/>
    <x v="390"/>
    <x v="450"/>
    <s v="L-L-0.5"/>
    <n v="6"/>
    <s v="Keefer Cake"/>
    <s v="kcakedg@huffingtonpost.com"/>
    <x v="0"/>
    <x v="7"/>
    <s v="San Jose"/>
    <x v="3"/>
    <x v="1"/>
    <s v="Lib"/>
    <s v="L"/>
    <x v="1"/>
    <n v="9.51"/>
    <n v="1.2363"/>
    <x v="30"/>
    <n v="7.4177999999999997"/>
    <x v="1"/>
  </r>
  <r>
    <x v="462"/>
    <x v="391"/>
    <x v="451"/>
    <s v="R-L-0.2"/>
    <n v="6"/>
    <s v="Morna Hansed"/>
    <s v="mhanseddh@instagram.com"/>
    <x v="1"/>
    <x v="261"/>
    <s v="Tr谩 Mh贸r"/>
    <x v="0"/>
    <x v="1"/>
    <s v="Rob"/>
    <s v="L"/>
    <x v="3"/>
    <n v="3.5849999999999995"/>
    <n v="0.21509999999999996"/>
    <x v="137"/>
    <n v="1.2905999999999997"/>
    <x v="0"/>
  </r>
  <r>
    <x v="463"/>
    <x v="117"/>
    <x v="452"/>
    <s v="L-M-0.5"/>
    <n v="6"/>
    <s v="Franny Kienlein"/>
    <s v="fkienleindi@trellian.com"/>
    <x v="1"/>
    <x v="262"/>
    <s v="Coolock"/>
    <x v="3"/>
    <x v="0"/>
    <s v="Lib"/>
    <s v="M"/>
    <x v="1"/>
    <n v="8.73"/>
    <n v="1.1349"/>
    <x v="28"/>
    <n v="6.8094000000000001"/>
    <x v="0"/>
  </r>
  <r>
    <x v="464"/>
    <x v="392"/>
    <x v="453"/>
    <s v="E-D-1"/>
    <n v="6"/>
    <s v="Klarika Egglestone"/>
    <s v="kegglestonedj@sphinn.com"/>
    <x v="1"/>
    <x v="262"/>
    <s v="Coolock"/>
    <x v="1"/>
    <x v="2"/>
    <s v="Exc"/>
    <s v="D"/>
    <x v="0"/>
    <n v="12.15"/>
    <n v="1.3365"/>
    <x v="118"/>
    <n v="8.0190000000000001"/>
    <x v="1"/>
  </r>
  <r>
    <x v="465"/>
    <x v="393"/>
    <x v="454"/>
    <s v="R-M-0.2"/>
    <n v="5"/>
    <s v="Becky Semkins"/>
    <s v="bsemkinsdk@unc.edu"/>
    <x v="1"/>
    <x v="263"/>
    <s v="Kinnegad"/>
    <x v="0"/>
    <x v="0"/>
    <s v="Rob"/>
    <s v="M"/>
    <x v="3"/>
    <n v="2.9849999999999999"/>
    <n v="0.17909999999999998"/>
    <x v="128"/>
    <n v="0.89549999999999996"/>
    <x v="0"/>
  </r>
  <r>
    <x v="466"/>
    <x v="394"/>
    <x v="455"/>
    <s v="L-L-1"/>
    <n v="6"/>
    <s v="Sean Lorenzetti"/>
    <s v="slorenzettidl@is.gd"/>
    <x v="0"/>
    <x v="88"/>
    <s v="El Paso"/>
    <x v="3"/>
    <x v="1"/>
    <s v="Lib"/>
    <s v="L"/>
    <x v="0"/>
    <n v="15.85"/>
    <n v="2.0605000000000002"/>
    <x v="179"/>
    <n v="12.363000000000001"/>
    <x v="1"/>
  </r>
  <r>
    <x v="467"/>
    <x v="137"/>
    <x v="456"/>
    <s v="L-D-0.5"/>
    <n v="2"/>
    <s v="Bob Giannazzi"/>
    <s v="bgiannazzidm@apple.com"/>
    <x v="0"/>
    <x v="43"/>
    <s v="Fort Lauderdale"/>
    <x v="3"/>
    <x v="2"/>
    <s v="Lib"/>
    <s v="D"/>
    <x v="1"/>
    <n v="7.77"/>
    <n v="1.0101"/>
    <x v="42"/>
    <n v="2.0202"/>
    <x v="1"/>
  </r>
  <r>
    <x v="468"/>
    <x v="395"/>
    <x v="457"/>
    <s v="L-D-0.2"/>
    <n v="6"/>
    <s v="Kendra Backshell"/>
    <s v="NONE"/>
    <x v="0"/>
    <x v="209"/>
    <s v="Indianapolis"/>
    <x v="3"/>
    <x v="2"/>
    <s v="Lib"/>
    <s v="D"/>
    <x v="3"/>
    <n v="3.8849999999999998"/>
    <n v="0.50505"/>
    <x v="102"/>
    <n v="3.0303"/>
    <x v="1"/>
  </r>
  <r>
    <x v="469"/>
    <x v="396"/>
    <x v="458"/>
    <s v="E-M-0.2"/>
    <n v="1"/>
    <s v="Uriah Lethbrig"/>
    <s v="ulethbrigdo@hc360.com"/>
    <x v="0"/>
    <x v="168"/>
    <s v="Milwaukee"/>
    <x v="1"/>
    <x v="0"/>
    <s v="Exc"/>
    <s v="M"/>
    <x v="3"/>
    <n v="4.125"/>
    <n v="0.45374999999999999"/>
    <x v="83"/>
    <n v="0.45374999999999999"/>
    <x v="0"/>
  </r>
  <r>
    <x v="470"/>
    <x v="189"/>
    <x v="459"/>
    <s v="R-M-0.5"/>
    <n v="6"/>
    <s v="Sky Farnish"/>
    <s v="sfarnishdp@dmoz.org"/>
    <x v="2"/>
    <x v="196"/>
    <s v="Eaton"/>
    <x v="0"/>
    <x v="0"/>
    <s v="Rob"/>
    <s v="M"/>
    <x v="1"/>
    <n v="5.97"/>
    <n v="0.35819999999999996"/>
    <x v="27"/>
    <n v="2.1491999999999996"/>
    <x v="1"/>
  </r>
  <r>
    <x v="471"/>
    <x v="8"/>
    <x v="460"/>
    <s v="L-L-1"/>
    <n v="2"/>
    <s v="Felicia Jecock"/>
    <s v="fjecockdq@unicef.org"/>
    <x v="0"/>
    <x v="165"/>
    <s v="Baton Rouge"/>
    <x v="3"/>
    <x v="1"/>
    <s v="Lib"/>
    <s v="L"/>
    <x v="0"/>
    <n v="15.85"/>
    <n v="2.0605000000000002"/>
    <x v="124"/>
    <n v="4.1210000000000004"/>
    <x v="1"/>
  </r>
  <r>
    <x v="472"/>
    <x v="397"/>
    <x v="461"/>
    <s v="L-L-1"/>
    <n v="5"/>
    <s v="Currey MacAllister"/>
    <s v="NONE"/>
    <x v="0"/>
    <x v="191"/>
    <s v="Danbury"/>
    <x v="3"/>
    <x v="1"/>
    <s v="Lib"/>
    <s v="L"/>
    <x v="0"/>
    <n v="15.85"/>
    <n v="2.0605000000000002"/>
    <x v="180"/>
    <n v="10.302500000000002"/>
    <x v="0"/>
  </r>
  <r>
    <x v="473"/>
    <x v="398"/>
    <x v="462"/>
    <s v="E-D-0.2"/>
    <n v="3"/>
    <s v="Hamlen Pallister"/>
    <s v="hpallisterds@ning.com"/>
    <x v="0"/>
    <x v="49"/>
    <s v="Pensacola"/>
    <x v="1"/>
    <x v="2"/>
    <s v="Exc"/>
    <s v="D"/>
    <x v="3"/>
    <n v="3.645"/>
    <n v="0.40095000000000003"/>
    <x v="47"/>
    <n v="1.2028500000000002"/>
    <x v="1"/>
  </r>
  <r>
    <x v="474"/>
    <x v="399"/>
    <x v="463"/>
    <s v="A-D-1"/>
    <n v="4"/>
    <s v="Chantal Mersh"/>
    <s v="cmershdt@drupal.org"/>
    <x v="1"/>
    <x v="264"/>
    <s v="Milltown"/>
    <x v="2"/>
    <x v="2"/>
    <s v="Ara"/>
    <s v="D"/>
    <x v="0"/>
    <n v="9.9499999999999993"/>
    <n v="0.89549999999999985"/>
    <x v="10"/>
    <n v="3.5819999999999994"/>
    <x v="1"/>
  </r>
  <r>
    <x v="475"/>
    <x v="400"/>
    <x v="464"/>
    <s v="R-M-1"/>
    <n v="5"/>
    <s v="Marja Urion"/>
    <s v="murione5@alexa.com"/>
    <x v="1"/>
    <x v="265"/>
    <s v="Virginia"/>
    <x v="0"/>
    <x v="0"/>
    <s v="Rob"/>
    <s v="M"/>
    <x v="0"/>
    <n v="9.9499999999999993"/>
    <n v="0.59699999999999998"/>
    <x v="12"/>
    <n v="2.9849999999999999"/>
    <x v="0"/>
  </r>
  <r>
    <x v="476"/>
    <x v="401"/>
    <x v="465"/>
    <s v="R-D-0.2"/>
    <n v="3"/>
    <s v="Malynda Purbrick"/>
    <s v="NONE"/>
    <x v="1"/>
    <x v="148"/>
    <s v="Balally"/>
    <x v="0"/>
    <x v="2"/>
    <s v="Rob"/>
    <s v="D"/>
    <x v="3"/>
    <n v="2.6849999999999996"/>
    <n v="0.16109999999999997"/>
    <x v="36"/>
    <n v="0.4832999999999999"/>
    <x v="0"/>
  </r>
  <r>
    <x v="477"/>
    <x v="402"/>
    <x v="466"/>
    <s v="R-L-1"/>
    <n v="4"/>
    <s v="Alf Housaman"/>
    <s v="NONE"/>
    <x v="0"/>
    <x v="16"/>
    <s v="Grand Rapids"/>
    <x v="0"/>
    <x v="1"/>
    <s v="Rob"/>
    <s v="L"/>
    <x v="0"/>
    <n v="11.95"/>
    <n v="0.71699999999999997"/>
    <x v="62"/>
    <n v="2.8679999999999999"/>
    <x v="1"/>
  </r>
  <r>
    <x v="478"/>
    <x v="6"/>
    <x v="467"/>
    <s v="R-M-0.2"/>
    <n v="4"/>
    <s v="Gladi Ducker"/>
    <s v="gduckerdx@patch.com"/>
    <x v="2"/>
    <x v="199"/>
    <s v="Belfast"/>
    <x v="0"/>
    <x v="0"/>
    <s v="Rob"/>
    <s v="M"/>
    <x v="3"/>
    <n v="2.9849999999999999"/>
    <n v="0.17909999999999998"/>
    <x v="22"/>
    <n v="0.71639999999999993"/>
    <x v="1"/>
  </r>
  <r>
    <x v="478"/>
    <x v="6"/>
    <x v="467"/>
    <s v="E-M-0.2"/>
    <n v="4"/>
    <s v="Gladi Ducker"/>
    <s v="gduckerdx@patch.com"/>
    <x v="2"/>
    <x v="199"/>
    <s v="Belfast"/>
    <x v="1"/>
    <x v="0"/>
    <s v="Exc"/>
    <s v="M"/>
    <x v="3"/>
    <n v="4.125"/>
    <n v="0.45374999999999999"/>
    <x v="38"/>
    <n v="1.8149999999999999"/>
    <x v="1"/>
  </r>
  <r>
    <x v="478"/>
    <x v="6"/>
    <x v="467"/>
    <s v="L-D-1"/>
    <n v="4"/>
    <s v="Gladi Ducker"/>
    <s v="gduckerdx@patch.com"/>
    <x v="2"/>
    <x v="25"/>
    <b v="0"/>
    <x v="3"/>
    <x v="2"/>
    <s v="Lib"/>
    <s v="D"/>
    <x v="0"/>
    <n v="12.95"/>
    <n v="1.6835"/>
    <x v="67"/>
    <n v="6.734"/>
    <x v="2"/>
  </r>
  <r>
    <x v="478"/>
    <x v="6"/>
    <x v="467"/>
    <s v="L-L-0.2"/>
    <n v="3"/>
    <s v="Gladi Ducker"/>
    <s v="gduckerdx@patch.com"/>
    <x v="2"/>
    <x v="25"/>
    <b v="0"/>
    <x v="3"/>
    <x v="1"/>
    <s v="Lib"/>
    <s v="L"/>
    <x v="3"/>
    <n v="4.7549999999999999"/>
    <n v="0.61814999999999998"/>
    <x v="181"/>
    <n v="1.8544499999999999"/>
    <x v="2"/>
  </r>
  <r>
    <x v="479"/>
    <x v="403"/>
    <x v="468"/>
    <s v="L-M-0.2"/>
    <n v="6"/>
    <s v="Wain Stearley"/>
    <s v="wstearleye1@census.gov"/>
    <x v="0"/>
    <x v="266"/>
    <s v="High Point"/>
    <x v="3"/>
    <x v="0"/>
    <s v="Lib"/>
    <s v="M"/>
    <x v="3"/>
    <n v="4.3650000000000002"/>
    <n v="0.56745000000000001"/>
    <x v="50"/>
    <n v="3.4047000000000001"/>
    <x v="1"/>
  </r>
  <r>
    <x v="480"/>
    <x v="404"/>
    <x v="469"/>
    <s v="A-L-1"/>
    <n v="2"/>
    <s v="Diane-marie Wincer"/>
    <s v="dwincere2@marriott.com"/>
    <x v="0"/>
    <x v="88"/>
    <s v="El Paso"/>
    <x v="2"/>
    <x v="1"/>
    <s v="Ara"/>
    <s v="L"/>
    <x v="0"/>
    <n v="12.95"/>
    <n v="1.1655"/>
    <x v="109"/>
    <n v="2.331"/>
    <x v="0"/>
  </r>
  <r>
    <x v="481"/>
    <x v="21"/>
    <x v="470"/>
    <s v="A-L-2.5"/>
    <n v="3"/>
    <s v="Perry Lyfield"/>
    <s v="plyfielde3@baidu.com"/>
    <x v="0"/>
    <x v="267"/>
    <s v="Cleveland"/>
    <x v="2"/>
    <x v="1"/>
    <s v="Ara"/>
    <s v="L"/>
    <x v="2"/>
    <n v="29.784999999999997"/>
    <n v="2.6806499999999995"/>
    <x v="49"/>
    <n v="8.0419499999999982"/>
    <x v="0"/>
  </r>
  <r>
    <x v="482"/>
    <x v="239"/>
    <x v="471"/>
    <s v="L-D-0.5"/>
    <n v="6"/>
    <s v="Heall Perris"/>
    <s v="hperrise4@studiopress.com"/>
    <x v="1"/>
    <x v="268"/>
    <s v="Ballymahon"/>
    <x v="3"/>
    <x v="2"/>
    <s v="Lib"/>
    <s v="D"/>
    <x v="1"/>
    <n v="7.77"/>
    <n v="1.0101"/>
    <x v="162"/>
    <n v="6.0606"/>
    <x v="1"/>
  </r>
  <r>
    <x v="483"/>
    <x v="405"/>
    <x v="464"/>
    <s v="A-D-1"/>
    <n v="3"/>
    <s v="Marja Urion"/>
    <s v="murione5@alexa.com"/>
    <x v="1"/>
    <x v="265"/>
    <s v="Virginia"/>
    <x v="2"/>
    <x v="2"/>
    <s v="Ara"/>
    <s v="D"/>
    <x v="0"/>
    <n v="9.9499999999999993"/>
    <n v="0.89549999999999985"/>
    <x v="44"/>
    <n v="2.6864999999999997"/>
    <x v="0"/>
  </r>
  <r>
    <x v="484"/>
    <x v="292"/>
    <x v="472"/>
    <s v="R-L-0.2"/>
    <n v="3"/>
    <s v="Camellia Kid"/>
    <s v="ckide6@narod.ru"/>
    <x v="1"/>
    <x v="232"/>
    <s v="Whitegate"/>
    <x v="0"/>
    <x v="1"/>
    <s v="Rob"/>
    <s v="L"/>
    <x v="3"/>
    <n v="3.5849999999999995"/>
    <n v="0.21509999999999996"/>
    <x v="127"/>
    <n v="0.64529999999999987"/>
    <x v="0"/>
  </r>
  <r>
    <x v="485"/>
    <x v="117"/>
    <x v="473"/>
    <s v="A-M-0.2"/>
    <n v="4"/>
    <s v="Carolann Beine"/>
    <s v="cbeinee7@xinhuanet.com"/>
    <x v="0"/>
    <x v="39"/>
    <s v="Birmingham"/>
    <x v="2"/>
    <x v="0"/>
    <s v="Ara"/>
    <s v="M"/>
    <x v="3"/>
    <n v="3.375"/>
    <n v="0.30374999999999996"/>
    <x v="72"/>
    <n v="1.2149999999999999"/>
    <x v="0"/>
  </r>
  <r>
    <x v="486"/>
    <x v="406"/>
    <x v="474"/>
    <s v="L-L-1"/>
    <n v="3"/>
    <s v="Celia Bakeup"/>
    <s v="cbakeupe8@globo.com"/>
    <x v="0"/>
    <x v="269"/>
    <s v="Saint Cloud"/>
    <x v="3"/>
    <x v="1"/>
    <s v="Lib"/>
    <s v="L"/>
    <x v="0"/>
    <n v="15.85"/>
    <n v="2.0605000000000002"/>
    <x v="46"/>
    <n v="6.1815000000000007"/>
    <x v="1"/>
  </r>
  <r>
    <x v="487"/>
    <x v="407"/>
    <x v="475"/>
    <s v="L-L-1"/>
    <n v="5"/>
    <s v="Nataniel Helkin"/>
    <s v="nhelkine9@example.com"/>
    <x v="0"/>
    <x v="11"/>
    <s v="Philadelphia"/>
    <x v="3"/>
    <x v="1"/>
    <s v="Lib"/>
    <s v="L"/>
    <x v="0"/>
    <n v="15.85"/>
    <n v="2.0605000000000002"/>
    <x v="180"/>
    <n v="10.302500000000002"/>
    <x v="1"/>
  </r>
  <r>
    <x v="488"/>
    <x v="408"/>
    <x v="476"/>
    <s v="L-M-0.2"/>
    <n v="6"/>
    <s v="Pippo Witherington"/>
    <s v="pwitheringtonea@networkadvertising.org"/>
    <x v="0"/>
    <x v="137"/>
    <s v="Detroit"/>
    <x v="3"/>
    <x v="0"/>
    <s v="Lib"/>
    <s v="M"/>
    <x v="3"/>
    <n v="4.3650000000000002"/>
    <n v="0.56745000000000001"/>
    <x v="50"/>
    <n v="3.4047000000000001"/>
    <x v="0"/>
  </r>
  <r>
    <x v="489"/>
    <x v="409"/>
    <x v="477"/>
    <s v="R-L-0.5"/>
    <n v="3"/>
    <s v="Tildie Tilzey"/>
    <s v="ttilzeyeb@hostgator.com"/>
    <x v="0"/>
    <x v="10"/>
    <s v="Saint Louis"/>
    <x v="0"/>
    <x v="1"/>
    <s v="Rob"/>
    <s v="L"/>
    <x v="1"/>
    <n v="7.169999999999999"/>
    <n v="0.43019999999999992"/>
    <x v="137"/>
    <n v="1.2905999999999997"/>
    <x v="1"/>
  </r>
  <r>
    <x v="490"/>
    <x v="410"/>
    <x v="478"/>
    <s v="R-D-2.5"/>
    <n v="5"/>
    <s v="Cindra Burling"/>
    <s v="NONE"/>
    <x v="0"/>
    <x v="270"/>
    <s v="Schenectady"/>
    <x v="0"/>
    <x v="2"/>
    <s v="Rob"/>
    <s v="D"/>
    <x v="2"/>
    <n v="20.584999999999997"/>
    <n v="1.2350999999999999"/>
    <x v="182"/>
    <n v="6.1754999999999995"/>
    <x v="0"/>
  </r>
  <r>
    <x v="491"/>
    <x v="127"/>
    <x v="479"/>
    <s v="L-D-0.2"/>
    <n v="2"/>
    <s v="Channa Belamy"/>
    <s v="NONE"/>
    <x v="0"/>
    <x v="271"/>
    <s v="Lakeland"/>
    <x v="3"/>
    <x v="2"/>
    <s v="Lib"/>
    <s v="D"/>
    <x v="3"/>
    <n v="3.8849999999999998"/>
    <n v="0.50505"/>
    <x v="41"/>
    <n v="1.0101"/>
    <x v="1"/>
  </r>
  <r>
    <x v="492"/>
    <x v="411"/>
    <x v="480"/>
    <s v="E-D-2.5"/>
    <n v="5"/>
    <s v="Karl Imorts"/>
    <s v="kimortsee@alexa.com"/>
    <x v="0"/>
    <x v="272"/>
    <s v="Melbourne"/>
    <x v="1"/>
    <x v="2"/>
    <s v="Exc"/>
    <s v="D"/>
    <x v="2"/>
    <n v="27.945"/>
    <n v="3.07395"/>
    <x v="141"/>
    <n v="15.36975"/>
    <x v="1"/>
  </r>
  <r>
    <x v="493"/>
    <x v="112"/>
    <x v="464"/>
    <s v="A-D-0.5"/>
    <n v="2"/>
    <s v="Marja Urion"/>
    <s v="murione5@alexa.com"/>
    <x v="1"/>
    <x v="25"/>
    <b v="0"/>
    <x v="2"/>
    <x v="2"/>
    <s v="Ara"/>
    <s v="D"/>
    <x v="1"/>
    <n v="5.97"/>
    <n v="0.5373"/>
    <x v="22"/>
    <n v="1.0746"/>
    <x v="2"/>
  </r>
  <r>
    <x v="494"/>
    <x v="412"/>
    <x v="481"/>
    <s v="L-D-0.2"/>
    <n v="1"/>
    <s v="Mag Armistead"/>
    <s v="marmisteadeg@blogtalkradio.com"/>
    <x v="0"/>
    <x v="33"/>
    <s v="New Orleans"/>
    <x v="3"/>
    <x v="2"/>
    <s v="Lib"/>
    <s v="D"/>
    <x v="3"/>
    <n v="3.8849999999999998"/>
    <n v="0.50505"/>
    <x v="84"/>
    <n v="0.50505"/>
    <x v="1"/>
  </r>
  <r>
    <x v="494"/>
    <x v="412"/>
    <x v="481"/>
    <s v="R-M-1"/>
    <n v="4"/>
    <s v="Mag Armistead"/>
    <s v="marmisteadeg@blogtalkradio.com"/>
    <x v="0"/>
    <x v="33"/>
    <s v="New Orleans"/>
    <x v="0"/>
    <x v="0"/>
    <s v="Rob"/>
    <s v="M"/>
    <x v="0"/>
    <n v="9.9499999999999993"/>
    <n v="0.59699999999999998"/>
    <x v="10"/>
    <n v="2.3879999999999999"/>
    <x v="1"/>
  </r>
  <r>
    <x v="495"/>
    <x v="413"/>
    <x v="482"/>
    <s v="R-M-0.5"/>
    <n v="5"/>
    <s v="Vasili Upstone"/>
    <s v="vupstoneei@google.pl"/>
    <x v="0"/>
    <x v="212"/>
    <s v="Topeka"/>
    <x v="0"/>
    <x v="0"/>
    <s v="Rob"/>
    <s v="M"/>
    <x v="1"/>
    <n v="5.97"/>
    <n v="0.35819999999999996"/>
    <x v="44"/>
    <n v="1.7909999999999999"/>
    <x v="1"/>
  </r>
  <r>
    <x v="496"/>
    <x v="414"/>
    <x v="483"/>
    <s v="L-D-2.5"/>
    <n v="1"/>
    <s v="Berty Beelby"/>
    <s v="bbeelbyej@rediff.com"/>
    <x v="1"/>
    <x v="273"/>
    <s v="Lucan"/>
    <x v="3"/>
    <x v="2"/>
    <s v="Lib"/>
    <s v="D"/>
    <x v="2"/>
    <n v="29.784999999999997"/>
    <n v="3.8720499999999998"/>
    <x v="91"/>
    <n v="3.8720499999999998"/>
    <x v="1"/>
  </r>
  <r>
    <x v="497"/>
    <x v="415"/>
    <x v="484"/>
    <s v="L-L-2.5"/>
    <n v="2"/>
    <s v="Erny Stenyng"/>
    <s v="NONE"/>
    <x v="0"/>
    <x v="65"/>
    <s v="Springfield"/>
    <x v="3"/>
    <x v="1"/>
    <s v="Lib"/>
    <s v="L"/>
    <x v="2"/>
    <n v="36.454999999999998"/>
    <n v="4.7391499999999995"/>
    <x v="37"/>
    <n v="9.4782999999999991"/>
    <x v="1"/>
  </r>
  <r>
    <x v="498"/>
    <x v="416"/>
    <x v="485"/>
    <s v="R-D-0.2"/>
    <n v="5"/>
    <s v="Edin Yantsurev"/>
    <s v="NONE"/>
    <x v="0"/>
    <x v="274"/>
    <s v="Camden"/>
    <x v="0"/>
    <x v="2"/>
    <s v="Rob"/>
    <s v="D"/>
    <x v="3"/>
    <n v="2.6849999999999996"/>
    <n v="0.16109999999999997"/>
    <x v="148"/>
    <n v="0.80549999999999988"/>
    <x v="0"/>
  </r>
  <r>
    <x v="499"/>
    <x v="417"/>
    <x v="486"/>
    <s v="E-M-2.5"/>
    <n v="4"/>
    <s v="Webb Speechly"/>
    <s v="wspeechlyem@amazon.com"/>
    <x v="0"/>
    <x v="210"/>
    <s v="Seattle"/>
    <x v="1"/>
    <x v="0"/>
    <s v="Exc"/>
    <s v="M"/>
    <x v="2"/>
    <n v="31.624999999999996"/>
    <n v="3.4787499999999998"/>
    <x v="177"/>
    <n v="13.914999999999999"/>
    <x v="0"/>
  </r>
  <r>
    <x v="500"/>
    <x v="418"/>
    <x v="487"/>
    <s v="E-M-0.5"/>
    <n v="5"/>
    <s v="Irvine Phillpot"/>
    <s v="iphillpoten@buzzfeed.com"/>
    <x v="2"/>
    <x v="53"/>
    <s v="Wootton"/>
    <x v="1"/>
    <x v="0"/>
    <s v="Exc"/>
    <s v="M"/>
    <x v="1"/>
    <n v="8.25"/>
    <n v="0.90749999999999997"/>
    <x v="1"/>
    <n v="4.5374999999999996"/>
    <x v="1"/>
  </r>
  <r>
    <x v="501"/>
    <x v="419"/>
    <x v="488"/>
    <s v="E-L-0.5"/>
    <n v="6"/>
    <s v="Lem Pennacci"/>
    <s v="lpennaccieo@statcounter.com"/>
    <x v="0"/>
    <x v="13"/>
    <s v="Waco"/>
    <x v="1"/>
    <x v="1"/>
    <s v="Exc"/>
    <s v="L"/>
    <x v="1"/>
    <n v="8.91"/>
    <n v="0.98009999999999997"/>
    <x v="119"/>
    <n v="5.8805999999999994"/>
    <x v="1"/>
  </r>
  <r>
    <x v="502"/>
    <x v="420"/>
    <x v="489"/>
    <s v="R-M-1"/>
    <n v="6"/>
    <s v="Starr Arpin"/>
    <s v="sarpinep@moonfruit.com"/>
    <x v="0"/>
    <x v="8"/>
    <s v="Richmond"/>
    <x v="0"/>
    <x v="0"/>
    <s v="Rob"/>
    <s v="M"/>
    <x v="0"/>
    <n v="9.9499999999999993"/>
    <n v="0.59699999999999998"/>
    <x v="33"/>
    <n v="3.5819999999999999"/>
    <x v="1"/>
  </r>
  <r>
    <x v="503"/>
    <x v="421"/>
    <x v="490"/>
    <s v="R-M-1"/>
    <n v="6"/>
    <s v="Donny Fries"/>
    <s v="dfrieseq@cargocollective.com"/>
    <x v="0"/>
    <x v="46"/>
    <s v="Toledo"/>
    <x v="0"/>
    <x v="0"/>
    <s v="Rob"/>
    <s v="M"/>
    <x v="0"/>
    <n v="9.9499999999999993"/>
    <n v="0.59699999999999998"/>
    <x v="33"/>
    <n v="3.5819999999999999"/>
    <x v="1"/>
  </r>
  <r>
    <x v="504"/>
    <x v="422"/>
    <x v="491"/>
    <s v="R-D-1"/>
    <n v="5"/>
    <s v="Rana Sharer"/>
    <s v="rsharerer@flavors.me"/>
    <x v="0"/>
    <x v="91"/>
    <s v="Huntington"/>
    <x v="0"/>
    <x v="2"/>
    <s v="Rob"/>
    <s v="D"/>
    <x v="0"/>
    <n v="8.9499999999999993"/>
    <n v="0.53699999999999992"/>
    <x v="153"/>
    <n v="2.6849999999999996"/>
    <x v="1"/>
  </r>
  <r>
    <x v="505"/>
    <x v="423"/>
    <x v="492"/>
    <s v="E-M-0.5"/>
    <n v="2"/>
    <s v="Nannie Naseby"/>
    <s v="nnasebyes@umich.edu"/>
    <x v="0"/>
    <x v="275"/>
    <s v="Winter Haven"/>
    <x v="1"/>
    <x v="0"/>
    <s v="Exc"/>
    <s v="M"/>
    <x v="1"/>
    <n v="8.25"/>
    <n v="0.90749999999999997"/>
    <x v="38"/>
    <n v="1.8149999999999999"/>
    <x v="0"/>
  </r>
  <r>
    <x v="506"/>
    <x v="109"/>
    <x v="493"/>
    <s v="R-D-0.5"/>
    <n v="4"/>
    <s v="Rea Offell"/>
    <s v="NONE"/>
    <x v="0"/>
    <x v="69"/>
    <s v="Dallas"/>
    <x v="0"/>
    <x v="2"/>
    <s v="Rob"/>
    <s v="D"/>
    <x v="1"/>
    <n v="5.3699999999999992"/>
    <n v="0.32219999999999993"/>
    <x v="155"/>
    <n v="1.2887999999999997"/>
    <x v="1"/>
  </r>
  <r>
    <x v="507"/>
    <x v="204"/>
    <x v="494"/>
    <s v="R-M-2.5"/>
    <n v="2"/>
    <s v="Kris O'Cullen"/>
    <s v="koculleneu@ca.gov"/>
    <x v="1"/>
    <x v="73"/>
    <s v="Adare"/>
    <x v="0"/>
    <x v="0"/>
    <s v="Rob"/>
    <s v="M"/>
    <x v="2"/>
    <n v="22.884999999999998"/>
    <n v="1.3730999999999998"/>
    <x v="135"/>
    <n v="2.7461999999999995"/>
    <x v="0"/>
  </r>
  <r>
    <x v="508"/>
    <x v="424"/>
    <x v="495"/>
    <s v="L-L-0.2"/>
    <n v="2"/>
    <s v="Timoteo Glisane"/>
    <s v="NONE"/>
    <x v="1"/>
    <x v="105"/>
    <s v="Ballivor"/>
    <x v="3"/>
    <x v="1"/>
    <s v="Lib"/>
    <s v="L"/>
    <x v="3"/>
    <n v="4.7549999999999999"/>
    <n v="0.61814999999999998"/>
    <x v="54"/>
    <n v="1.2363"/>
    <x v="1"/>
  </r>
  <r>
    <x v="509"/>
    <x v="13"/>
    <x v="464"/>
    <s v="R-D-0.2"/>
    <n v="3"/>
    <s v="Marja Urion"/>
    <s v="murione5@alexa.com"/>
    <x v="1"/>
    <x v="25"/>
    <b v="0"/>
    <x v="0"/>
    <x v="2"/>
    <s v="Rob"/>
    <s v="D"/>
    <x v="3"/>
    <n v="2.6849999999999996"/>
    <n v="0.16109999999999997"/>
    <x v="36"/>
    <n v="0.4832999999999999"/>
    <x v="2"/>
  </r>
  <r>
    <x v="510"/>
    <x v="224"/>
    <x v="496"/>
    <s v="E-D-2.5"/>
    <n v="4"/>
    <s v="Hildegarde Brangan"/>
    <s v="hbranganex@woothemes.com"/>
    <x v="0"/>
    <x v="100"/>
    <s v="Evansville"/>
    <x v="1"/>
    <x v="2"/>
    <s v="Exc"/>
    <s v="D"/>
    <x v="2"/>
    <n v="27.945"/>
    <n v="3.07395"/>
    <x v="150"/>
    <n v="12.2958"/>
    <x v="0"/>
  </r>
  <r>
    <x v="511"/>
    <x v="220"/>
    <x v="497"/>
    <s v="R-D-0.2"/>
    <n v="4"/>
    <s v="Amii Gallyon"/>
    <s v="agallyoney@engadget.com"/>
    <x v="0"/>
    <x v="276"/>
    <s v="Naperville"/>
    <x v="0"/>
    <x v="2"/>
    <s v="Rob"/>
    <s v="D"/>
    <x v="3"/>
    <n v="2.6849999999999996"/>
    <n v="0.16109999999999997"/>
    <x v="175"/>
    <n v="0.64439999999999986"/>
    <x v="0"/>
  </r>
  <r>
    <x v="512"/>
    <x v="91"/>
    <x v="498"/>
    <s v="R-D-0.5"/>
    <n v="5"/>
    <s v="Birgit Domange"/>
    <s v="bdomangeez@yahoo.co.jp"/>
    <x v="0"/>
    <x v="28"/>
    <s v="Charleston"/>
    <x v="0"/>
    <x v="2"/>
    <s v="Rob"/>
    <s v="D"/>
    <x v="1"/>
    <n v="5.3699999999999992"/>
    <n v="0.32219999999999993"/>
    <x v="51"/>
    <n v="1.6109999999999998"/>
    <x v="1"/>
  </r>
  <r>
    <x v="513"/>
    <x v="425"/>
    <x v="499"/>
    <s v="L-L-1"/>
    <n v="4"/>
    <s v="Killian Osler"/>
    <s v="koslerf0@gmpg.org"/>
    <x v="0"/>
    <x v="135"/>
    <s v="Lansing"/>
    <x v="3"/>
    <x v="1"/>
    <s v="Lib"/>
    <s v="L"/>
    <x v="0"/>
    <n v="15.85"/>
    <n v="2.0605000000000002"/>
    <x v="165"/>
    <n v="8.2420000000000009"/>
    <x v="0"/>
  </r>
  <r>
    <x v="514"/>
    <x v="426"/>
    <x v="500"/>
    <s v="A-D-2.5"/>
    <n v="1"/>
    <s v="Lora Dukes"/>
    <s v="NONE"/>
    <x v="1"/>
    <x v="277"/>
    <s v="Boyle"/>
    <x v="2"/>
    <x v="2"/>
    <s v="Ara"/>
    <s v="D"/>
    <x v="2"/>
    <n v="22.884999999999998"/>
    <n v="2.0596499999999995"/>
    <x v="156"/>
    <n v="2.0596499999999995"/>
    <x v="0"/>
  </r>
  <r>
    <x v="515"/>
    <x v="427"/>
    <x v="501"/>
    <s v="A-M-2.5"/>
    <n v="4"/>
    <s v="Zack Pellett"/>
    <s v="zpellettf2@dailymotion.com"/>
    <x v="0"/>
    <x v="214"/>
    <s v="Shreveport"/>
    <x v="2"/>
    <x v="0"/>
    <s v="Ara"/>
    <s v="M"/>
    <x v="2"/>
    <n v="25.874999999999996"/>
    <n v="2.3287499999999994"/>
    <x v="68"/>
    <n v="9.3149999999999977"/>
    <x v="1"/>
  </r>
  <r>
    <x v="516"/>
    <x v="428"/>
    <x v="502"/>
    <s v="R-L-2.5"/>
    <n v="2"/>
    <s v="Ilaire Sprakes"/>
    <s v="isprakesf3@spiegel.de"/>
    <x v="0"/>
    <x v="7"/>
    <s v="San Jose"/>
    <x v="0"/>
    <x v="1"/>
    <s v="Rob"/>
    <s v="L"/>
    <x v="2"/>
    <n v="27.484999999999996"/>
    <n v="1.6490999999999998"/>
    <x v="4"/>
    <n v="3.2981999999999996"/>
    <x v="1"/>
  </r>
  <r>
    <x v="517"/>
    <x v="383"/>
    <x v="503"/>
    <s v="A-L-0.5"/>
    <n v="2"/>
    <s v="Heda Fromant"/>
    <s v="hfromantf4@ucsd.edu"/>
    <x v="0"/>
    <x v="11"/>
    <s v="Philadelphia"/>
    <x v="2"/>
    <x v="1"/>
    <s v="Ara"/>
    <s v="L"/>
    <x v="1"/>
    <n v="7.77"/>
    <n v="0.69929999999999992"/>
    <x v="42"/>
    <n v="1.3985999999999998"/>
    <x v="1"/>
  </r>
  <r>
    <x v="518"/>
    <x v="156"/>
    <x v="504"/>
    <s v="L-D-0.2"/>
    <n v="4"/>
    <s v="Rufus Flear"/>
    <s v="rflearf5@artisteer.com"/>
    <x v="2"/>
    <x v="174"/>
    <s v="Sheffield"/>
    <x v="3"/>
    <x v="2"/>
    <s v="Lib"/>
    <s v="D"/>
    <x v="3"/>
    <n v="3.8849999999999998"/>
    <n v="0.50505"/>
    <x v="42"/>
    <n v="2.0202"/>
    <x v="1"/>
  </r>
  <r>
    <x v="519"/>
    <x v="429"/>
    <x v="505"/>
    <s v="E-D-2.5"/>
    <n v="3"/>
    <s v="Dom Milella"/>
    <s v="NONE"/>
    <x v="1"/>
    <x v="278"/>
    <s v="Manorhamilton"/>
    <x v="1"/>
    <x v="2"/>
    <s v="Exc"/>
    <s v="D"/>
    <x v="2"/>
    <n v="27.945"/>
    <n v="3.07395"/>
    <x v="171"/>
    <n v="9.2218499999999999"/>
    <x v="1"/>
  </r>
  <r>
    <x v="520"/>
    <x v="103"/>
    <x v="506"/>
    <s v="R-L-0.2"/>
    <n v="3"/>
    <s v="Wilek Lightollers"/>
    <s v="wlightollersf9@baidu.com"/>
    <x v="0"/>
    <x v="15"/>
    <s v="New York City"/>
    <x v="0"/>
    <x v="1"/>
    <s v="Rob"/>
    <s v="L"/>
    <x v="3"/>
    <n v="3.5849999999999995"/>
    <n v="0.21509999999999996"/>
    <x v="127"/>
    <n v="0.64529999999999987"/>
    <x v="0"/>
  </r>
  <r>
    <x v="521"/>
    <x v="361"/>
    <x v="507"/>
    <s v="E-L-0.2"/>
    <n v="3"/>
    <s v="Bette-ann Munden"/>
    <s v="bmundenf8@elpais.com"/>
    <x v="0"/>
    <x v="117"/>
    <s v="Oklahoma City"/>
    <x v="1"/>
    <x v="1"/>
    <s v="Exc"/>
    <s v="L"/>
    <x v="3"/>
    <n v="4.4550000000000001"/>
    <n v="0.49004999999999999"/>
    <x v="77"/>
    <n v="1.4701499999999998"/>
    <x v="0"/>
  </r>
  <r>
    <x v="522"/>
    <x v="120"/>
    <x v="506"/>
    <s v="E-L-0.2"/>
    <n v="4"/>
    <s v="Wilek Lightollers"/>
    <s v="wlightollersf9@baidu.com"/>
    <x v="0"/>
    <x v="15"/>
    <s v="New York City"/>
    <x v="1"/>
    <x v="1"/>
    <s v="Exc"/>
    <s v="L"/>
    <x v="3"/>
    <n v="4.4550000000000001"/>
    <n v="0.49004999999999999"/>
    <x v="58"/>
    <n v="1.9601999999999999"/>
    <x v="0"/>
  </r>
  <r>
    <x v="523"/>
    <x v="430"/>
    <x v="508"/>
    <s v="L-D-0.2"/>
    <n v="6"/>
    <s v="Nick Brakespear"/>
    <s v="nbrakespearfa@rediff.com"/>
    <x v="0"/>
    <x v="56"/>
    <s v="Newark"/>
    <x v="3"/>
    <x v="2"/>
    <s v="Lib"/>
    <s v="D"/>
    <x v="3"/>
    <n v="3.8849999999999998"/>
    <n v="0.50505"/>
    <x v="102"/>
    <n v="3.0303"/>
    <x v="0"/>
  </r>
  <r>
    <x v="524"/>
    <x v="125"/>
    <x v="509"/>
    <s v="E-D-0.2"/>
    <n v="2"/>
    <s v="Malynda Glawsop"/>
    <s v="mglawsopfb@reverbnation.com"/>
    <x v="0"/>
    <x v="228"/>
    <s v="New Haven"/>
    <x v="1"/>
    <x v="2"/>
    <s v="Exc"/>
    <s v="D"/>
    <x v="3"/>
    <n v="3.645"/>
    <n v="0.40095000000000003"/>
    <x v="35"/>
    <n v="0.80190000000000006"/>
    <x v="1"/>
  </r>
  <r>
    <x v="525"/>
    <x v="431"/>
    <x v="510"/>
    <s v="E-L-0.2"/>
    <n v="4"/>
    <s v="Granville Alberts"/>
    <s v="galbertsfc@etsy.com"/>
    <x v="2"/>
    <x v="199"/>
    <s v="Belfast"/>
    <x v="1"/>
    <x v="1"/>
    <s v="Exc"/>
    <s v="L"/>
    <x v="3"/>
    <n v="4.4550000000000001"/>
    <n v="0.49004999999999999"/>
    <x v="58"/>
    <n v="1.9601999999999999"/>
    <x v="0"/>
  </r>
  <r>
    <x v="526"/>
    <x v="40"/>
    <x v="511"/>
    <s v="E-M-1"/>
    <n v="5"/>
    <s v="Vasily Polglase"/>
    <s v="vpolglasefd@about.me"/>
    <x v="0"/>
    <x v="46"/>
    <s v="Toledo"/>
    <x v="1"/>
    <x v="0"/>
    <s v="Exc"/>
    <s v="M"/>
    <x v="0"/>
    <n v="13.75"/>
    <n v="1.5125"/>
    <x v="85"/>
    <n v="7.5625"/>
    <x v="1"/>
  </r>
  <r>
    <x v="527"/>
    <x v="432"/>
    <x v="512"/>
    <s v="R-L-2.5"/>
    <n v="2"/>
    <s v="Madelaine Sharples"/>
    <s v="NONE"/>
    <x v="2"/>
    <x v="178"/>
    <s v="Newton"/>
    <x v="0"/>
    <x v="1"/>
    <s v="Rob"/>
    <s v="L"/>
    <x v="2"/>
    <n v="27.484999999999996"/>
    <n v="1.6490999999999998"/>
    <x v="4"/>
    <n v="3.2981999999999996"/>
    <x v="0"/>
  </r>
  <r>
    <x v="528"/>
    <x v="254"/>
    <x v="513"/>
    <s v="E-M-1"/>
    <n v="6"/>
    <s v="Sigfrid Busch"/>
    <s v="sbuschff@so-net.ne.jp"/>
    <x v="1"/>
    <x v="279"/>
    <s v="Bantry"/>
    <x v="1"/>
    <x v="0"/>
    <s v="Exc"/>
    <s v="M"/>
    <x v="0"/>
    <n v="13.75"/>
    <n v="1.5125"/>
    <x v="121"/>
    <n v="9.0749999999999993"/>
    <x v="1"/>
  </r>
  <r>
    <x v="529"/>
    <x v="219"/>
    <x v="514"/>
    <s v="L-M-0.2"/>
    <n v="2"/>
    <s v="Cissiee Raisbeck"/>
    <s v="craisbeckfg@webnode.com"/>
    <x v="0"/>
    <x v="214"/>
    <s v="Shreveport"/>
    <x v="3"/>
    <x v="0"/>
    <s v="Lib"/>
    <s v="M"/>
    <x v="3"/>
    <n v="4.3650000000000002"/>
    <n v="0.56745000000000001"/>
    <x v="31"/>
    <n v="1.1349"/>
    <x v="0"/>
  </r>
  <r>
    <x v="530"/>
    <x v="433"/>
    <x v="464"/>
    <s v="E-L-1"/>
    <n v="4"/>
    <s v="Marja Urion"/>
    <s v="murione5@alexa.com"/>
    <x v="1"/>
    <x v="25"/>
    <b v="0"/>
    <x v="1"/>
    <x v="1"/>
    <s v="Exc"/>
    <s v="L"/>
    <x v="0"/>
    <n v="14.85"/>
    <n v="1.6335"/>
    <x v="48"/>
    <n v="6.5339999999999998"/>
    <x v="2"/>
  </r>
  <r>
    <x v="531"/>
    <x v="434"/>
    <x v="515"/>
    <s v="L-D-0.2"/>
    <n v="4"/>
    <s v="Kenton Wetherick"/>
    <s v="NONE"/>
    <x v="0"/>
    <x v="195"/>
    <s v="Lexington"/>
    <x v="3"/>
    <x v="2"/>
    <s v="Lib"/>
    <s v="D"/>
    <x v="3"/>
    <n v="3.8849999999999998"/>
    <n v="0.50505"/>
    <x v="42"/>
    <n v="2.0202"/>
    <x v="0"/>
  </r>
  <r>
    <x v="532"/>
    <x v="435"/>
    <x v="516"/>
    <s v="A-L-1"/>
    <n v="3"/>
    <s v="Reamonn Aynold"/>
    <s v="raynoldfj@ustream.tv"/>
    <x v="0"/>
    <x v="168"/>
    <s v="Milwaukee"/>
    <x v="2"/>
    <x v="1"/>
    <s v="Ara"/>
    <s v="L"/>
    <x v="0"/>
    <n v="12.95"/>
    <n v="1.1655"/>
    <x v="5"/>
    <n v="3.4965000000000002"/>
    <x v="0"/>
  </r>
  <r>
    <x v="533"/>
    <x v="436"/>
    <x v="517"/>
    <s v="E-M-2.5"/>
    <n v="6"/>
    <s v="Hatty Dovydenas"/>
    <s v="NONE"/>
    <x v="0"/>
    <x v="280"/>
    <s v="Amarillo"/>
    <x v="1"/>
    <x v="0"/>
    <s v="Exc"/>
    <s v="M"/>
    <x v="2"/>
    <n v="31.624999999999996"/>
    <n v="3.4787499999999998"/>
    <x v="152"/>
    <n v="20.872499999999999"/>
    <x v="0"/>
  </r>
  <r>
    <x v="534"/>
    <x v="437"/>
    <x v="518"/>
    <s v="A-D-0.2"/>
    <n v="6"/>
    <s v="Nathaniel Bloxland"/>
    <s v="NONE"/>
    <x v="1"/>
    <x v="281"/>
    <s v="Daingean"/>
    <x v="2"/>
    <x v="2"/>
    <s v="Ara"/>
    <s v="D"/>
    <x v="3"/>
    <n v="2.9849999999999999"/>
    <n v="0.26865"/>
    <x v="8"/>
    <n v="1.6118999999999999"/>
    <x v="0"/>
  </r>
  <r>
    <x v="535"/>
    <x v="438"/>
    <x v="519"/>
    <s v="L-L-0.2"/>
    <n v="6"/>
    <s v="Brendan Grece"/>
    <s v="bgrecefm@naver.com"/>
    <x v="2"/>
    <x v="282"/>
    <s v="Halton"/>
    <x v="3"/>
    <x v="1"/>
    <s v="Lib"/>
    <s v="L"/>
    <x v="3"/>
    <n v="4.7549999999999999"/>
    <n v="0.61814999999999998"/>
    <x v="32"/>
    <n v="3.7088999999999999"/>
    <x v="1"/>
  </r>
  <r>
    <x v="536"/>
    <x v="439"/>
    <x v="520"/>
    <s v="E-M-1"/>
    <n v="6"/>
    <s v="Don Flintiff"/>
    <s v="dflintiffg1@e-recht24.de"/>
    <x v="2"/>
    <x v="283"/>
    <s v="London"/>
    <x v="1"/>
    <x v="0"/>
    <s v="Exc"/>
    <s v="M"/>
    <x v="0"/>
    <n v="13.75"/>
    <n v="1.5125"/>
    <x v="121"/>
    <n v="9.0749999999999993"/>
    <x v="1"/>
  </r>
  <r>
    <x v="537"/>
    <x v="175"/>
    <x v="521"/>
    <s v="R-L-0.5"/>
    <n v="2"/>
    <s v="Abbe Thys"/>
    <s v="athysfo@cdc.gov"/>
    <x v="0"/>
    <x v="205"/>
    <s v="Knoxville"/>
    <x v="0"/>
    <x v="1"/>
    <s v="Rob"/>
    <s v="L"/>
    <x v="1"/>
    <n v="7.169999999999999"/>
    <n v="0.43019999999999992"/>
    <x v="79"/>
    <n v="0.86039999999999983"/>
    <x v="1"/>
  </r>
  <r>
    <x v="538"/>
    <x v="440"/>
    <x v="522"/>
    <s v="R-D-2.5"/>
    <n v="4"/>
    <s v="Jackquelin Chugg"/>
    <s v="jchuggfp@about.me"/>
    <x v="0"/>
    <x v="155"/>
    <s v="Shawnee Mission"/>
    <x v="0"/>
    <x v="2"/>
    <s v="Rob"/>
    <s v="D"/>
    <x v="2"/>
    <n v="20.584999999999997"/>
    <n v="1.2350999999999999"/>
    <x v="18"/>
    <n v="4.9403999999999995"/>
    <x v="1"/>
  </r>
  <r>
    <x v="539"/>
    <x v="441"/>
    <x v="523"/>
    <s v="A-M-0.2"/>
    <n v="6"/>
    <s v="Audra Kelston"/>
    <s v="akelstonfq@sakura.ne.jp"/>
    <x v="0"/>
    <x v="43"/>
    <s v="Fort Lauderdale"/>
    <x v="2"/>
    <x v="0"/>
    <s v="Ara"/>
    <s v="M"/>
    <x v="3"/>
    <n v="3.375"/>
    <n v="0.30374999999999996"/>
    <x v="16"/>
    <n v="1.8224999999999998"/>
    <x v="0"/>
  </r>
  <r>
    <x v="540"/>
    <x v="442"/>
    <x v="524"/>
    <s v="R-L-2.5"/>
    <n v="6"/>
    <s v="Elvina Angel"/>
    <s v="NONE"/>
    <x v="1"/>
    <x v="21"/>
    <s v="Tralee"/>
    <x v="0"/>
    <x v="1"/>
    <s v="Rob"/>
    <s v="L"/>
    <x v="2"/>
    <n v="27.484999999999996"/>
    <n v="1.6490999999999998"/>
    <x v="183"/>
    <n v="9.8945999999999987"/>
    <x v="1"/>
  </r>
  <r>
    <x v="541"/>
    <x v="443"/>
    <x v="525"/>
    <s v="L-L-0.2"/>
    <n v="4"/>
    <s v="Claiborne Mottram"/>
    <s v="cmottramfs@harvard.edu"/>
    <x v="0"/>
    <x v="80"/>
    <s v="Austin"/>
    <x v="3"/>
    <x v="1"/>
    <s v="Lib"/>
    <s v="L"/>
    <x v="3"/>
    <n v="4.7549999999999999"/>
    <n v="0.61814999999999998"/>
    <x v="81"/>
    <n v="2.4725999999999999"/>
    <x v="0"/>
  </r>
  <r>
    <x v="542"/>
    <x v="216"/>
    <x v="520"/>
    <s v="A-D-2.5"/>
    <n v="6"/>
    <s v="Don Flintiff"/>
    <s v="dflintiffg1@e-recht24.de"/>
    <x v="2"/>
    <x v="283"/>
    <s v="London"/>
    <x v="2"/>
    <x v="2"/>
    <s v="Ara"/>
    <s v="D"/>
    <x v="2"/>
    <n v="22.884999999999998"/>
    <n v="2.0596499999999995"/>
    <x v="170"/>
    <n v="12.357899999999997"/>
    <x v="1"/>
  </r>
  <r>
    <x v="543"/>
    <x v="444"/>
    <x v="526"/>
    <s v="A-M-0.5"/>
    <n v="4"/>
    <s v="Donalt Sangwin"/>
    <s v="dsangwinfu@weebly.com"/>
    <x v="0"/>
    <x v="284"/>
    <s v="Hyattsville"/>
    <x v="2"/>
    <x v="0"/>
    <s v="Ara"/>
    <s v="M"/>
    <x v="1"/>
    <n v="6.75"/>
    <n v="0.60749999999999993"/>
    <x v="25"/>
    <n v="2.4299999999999997"/>
    <x v="1"/>
  </r>
  <r>
    <x v="544"/>
    <x v="37"/>
    <x v="527"/>
    <s v="E-L-0.5"/>
    <n v="4"/>
    <s v="Elizabet Aizikowitz"/>
    <s v="eaizikowitzfv@virginia.edu"/>
    <x v="2"/>
    <x v="285"/>
    <s v="Ashley"/>
    <x v="1"/>
    <x v="1"/>
    <s v="Exc"/>
    <s v="L"/>
    <x v="1"/>
    <n v="8.91"/>
    <n v="0.98009999999999997"/>
    <x v="70"/>
    <n v="3.9203999999999999"/>
    <x v="1"/>
  </r>
  <r>
    <x v="545"/>
    <x v="445"/>
    <x v="528"/>
    <s v="A-D-0.2"/>
    <n v="2"/>
    <s v="Herbie Peppard"/>
    <s v="NONE"/>
    <x v="0"/>
    <x v="150"/>
    <s v="Pasadena"/>
    <x v="2"/>
    <x v="2"/>
    <s v="Ara"/>
    <s v="D"/>
    <x v="3"/>
    <n v="2.9849999999999999"/>
    <n v="0.26865"/>
    <x v="9"/>
    <n v="0.5373"/>
    <x v="0"/>
  </r>
  <r>
    <x v="546"/>
    <x v="446"/>
    <x v="529"/>
    <s v="A-M-1"/>
    <n v="6"/>
    <s v="Cornie Venour"/>
    <s v="cvenourfx@ask.com"/>
    <x v="0"/>
    <x v="214"/>
    <s v="Shreveport"/>
    <x v="2"/>
    <x v="0"/>
    <s v="Ara"/>
    <s v="M"/>
    <x v="0"/>
    <n v="11.25"/>
    <n v="1.0125"/>
    <x v="173"/>
    <n v="6.0749999999999993"/>
    <x v="1"/>
  </r>
  <r>
    <x v="547"/>
    <x v="245"/>
    <x v="530"/>
    <s v="R-L-0.2"/>
    <n v="6"/>
    <s v="Maggy Harby"/>
    <s v="mharbyfy@163.com"/>
    <x v="0"/>
    <x v="49"/>
    <s v="Pensacola"/>
    <x v="0"/>
    <x v="1"/>
    <s v="Rob"/>
    <s v="L"/>
    <x v="3"/>
    <n v="3.5849999999999995"/>
    <n v="0.21509999999999996"/>
    <x v="137"/>
    <n v="1.2905999999999997"/>
    <x v="0"/>
  </r>
  <r>
    <x v="548"/>
    <x v="447"/>
    <x v="531"/>
    <s v="L-M-2.5"/>
    <n v="2"/>
    <s v="Reggie Thickpenny"/>
    <s v="rthickpennyfz@cafepress.com"/>
    <x v="0"/>
    <x v="6"/>
    <s v="Los Angeles"/>
    <x v="3"/>
    <x v="0"/>
    <s v="Lib"/>
    <s v="M"/>
    <x v="2"/>
    <n v="33.464999999999996"/>
    <n v="4.3504499999999995"/>
    <x v="174"/>
    <n v="8.700899999999999"/>
    <x v="1"/>
  </r>
  <r>
    <x v="549"/>
    <x v="448"/>
    <x v="532"/>
    <s v="A-D-0.2"/>
    <n v="6"/>
    <s v="Phyllys Ormerod"/>
    <s v="pormerodg0@redcross.org"/>
    <x v="0"/>
    <x v="286"/>
    <s v="Durham"/>
    <x v="2"/>
    <x v="2"/>
    <s v="Ara"/>
    <s v="D"/>
    <x v="3"/>
    <n v="2.9849999999999999"/>
    <n v="0.26865"/>
    <x v="8"/>
    <n v="1.6118999999999999"/>
    <x v="1"/>
  </r>
  <r>
    <x v="550"/>
    <x v="344"/>
    <x v="520"/>
    <s v="L-M-1"/>
    <n v="4"/>
    <s v="Don Flintiff"/>
    <s v="dflintiffg1@e-recht24.de"/>
    <x v="2"/>
    <x v="283"/>
    <s v="London"/>
    <x v="3"/>
    <x v="0"/>
    <s v="Lib"/>
    <s v="M"/>
    <x v="0"/>
    <n v="14.55"/>
    <n v="1.8915000000000002"/>
    <x v="125"/>
    <n v="7.5660000000000007"/>
    <x v="1"/>
  </r>
  <r>
    <x v="551"/>
    <x v="152"/>
    <x v="533"/>
    <s v="E-L-0.2"/>
    <n v="3"/>
    <s v="Tymon Zanetti"/>
    <s v="tzanettig2@gravatar.com"/>
    <x v="1"/>
    <x v="287"/>
    <s v="Loughrea"/>
    <x v="1"/>
    <x v="1"/>
    <s v="Exc"/>
    <s v="L"/>
    <x v="3"/>
    <n v="4.4550000000000001"/>
    <n v="0.49004999999999999"/>
    <x v="77"/>
    <n v="1.4701499999999998"/>
    <x v="1"/>
  </r>
  <r>
    <x v="551"/>
    <x v="152"/>
    <x v="533"/>
    <s v="A-M-0.5"/>
    <n v="5"/>
    <s v="Tymon Zanetti"/>
    <s v="tzanettig2@gravatar.com"/>
    <x v="1"/>
    <x v="287"/>
    <s v="Loughrea"/>
    <x v="2"/>
    <x v="0"/>
    <s v="Ara"/>
    <s v="M"/>
    <x v="1"/>
    <n v="6.75"/>
    <n v="0.60749999999999993"/>
    <x v="65"/>
    <n v="3.0374999999999996"/>
    <x v="1"/>
  </r>
  <r>
    <x v="552"/>
    <x v="449"/>
    <x v="534"/>
    <s v="E-L-1"/>
    <n v="3"/>
    <s v="Reinaldos Kirtley"/>
    <s v="rkirtleyg4@hatena.ne.jp"/>
    <x v="0"/>
    <x v="129"/>
    <s v="Whittier"/>
    <x v="1"/>
    <x v="1"/>
    <s v="Exc"/>
    <s v="L"/>
    <x v="0"/>
    <n v="14.85"/>
    <n v="1.6335"/>
    <x v="69"/>
    <n v="4.9005000000000001"/>
    <x v="0"/>
  </r>
  <r>
    <x v="553"/>
    <x v="450"/>
    <x v="535"/>
    <s v="E-L-0.5"/>
    <n v="5"/>
    <s v="Carney Clemencet"/>
    <s v="cclemencetg5@weather.com"/>
    <x v="2"/>
    <x v="39"/>
    <s v="Birmingham"/>
    <x v="1"/>
    <x v="1"/>
    <s v="Exc"/>
    <s v="L"/>
    <x v="1"/>
    <n v="8.91"/>
    <n v="0.98009999999999997"/>
    <x v="69"/>
    <n v="4.9005000000000001"/>
    <x v="0"/>
  </r>
  <r>
    <x v="554"/>
    <x v="451"/>
    <x v="536"/>
    <s v="E-D-1"/>
    <n v="5"/>
    <s v="Russell Donet"/>
    <s v="rdonetg6@oakley.com"/>
    <x v="0"/>
    <x v="8"/>
    <s v="Richmond"/>
    <x v="1"/>
    <x v="2"/>
    <s v="Exc"/>
    <s v="D"/>
    <x v="0"/>
    <n v="12.15"/>
    <n v="1.3365"/>
    <x v="184"/>
    <n v="6.6825000000000001"/>
    <x v="1"/>
  </r>
  <r>
    <x v="555"/>
    <x v="83"/>
    <x v="537"/>
    <s v="R-L-0.2"/>
    <n v="1"/>
    <s v="Sidney Gawen"/>
    <s v="sgaweng7@creativecommons.org"/>
    <x v="0"/>
    <x v="288"/>
    <s v="Sterling"/>
    <x v="0"/>
    <x v="1"/>
    <s v="Rob"/>
    <s v="L"/>
    <x v="3"/>
    <n v="3.5849999999999995"/>
    <n v="0.21509999999999996"/>
    <x v="60"/>
    <n v="0.21509999999999996"/>
    <x v="0"/>
  </r>
  <r>
    <x v="556"/>
    <x v="452"/>
    <x v="538"/>
    <s v="R-L-0.2"/>
    <n v="6"/>
    <s v="Rickey Readie"/>
    <s v="rreadieg8@guardian.co.uk"/>
    <x v="0"/>
    <x v="108"/>
    <s v="Carson City"/>
    <x v="0"/>
    <x v="1"/>
    <s v="Rob"/>
    <s v="L"/>
    <x v="3"/>
    <n v="3.5849999999999995"/>
    <n v="0.21509999999999996"/>
    <x v="137"/>
    <n v="1.2905999999999997"/>
    <x v="1"/>
  </r>
  <r>
    <x v="557"/>
    <x v="453"/>
    <x v="539"/>
    <s v="E-M-0.5"/>
    <n v="2"/>
    <s v="Cody Verissimo"/>
    <s v="cverissimogh@theglobeandmail.com"/>
    <x v="2"/>
    <x v="27"/>
    <s v="Upton"/>
    <x v="1"/>
    <x v="0"/>
    <s v="Exc"/>
    <s v="M"/>
    <x v="1"/>
    <n v="8.25"/>
    <n v="0.90749999999999997"/>
    <x v="38"/>
    <n v="1.8149999999999999"/>
    <x v="0"/>
  </r>
  <r>
    <x v="558"/>
    <x v="454"/>
    <x v="540"/>
    <s v="R-L-2.5"/>
    <n v="3"/>
    <s v="Zilvia Claisse"/>
    <s v="NONE"/>
    <x v="0"/>
    <x v="51"/>
    <s v="Saint Paul"/>
    <x v="0"/>
    <x v="1"/>
    <s v="Rob"/>
    <s v="L"/>
    <x v="2"/>
    <n v="27.484999999999996"/>
    <n v="1.6490999999999998"/>
    <x v="185"/>
    <n v="4.9472999999999994"/>
    <x v="1"/>
  </r>
  <r>
    <x v="559"/>
    <x v="455"/>
    <x v="541"/>
    <s v="L-D-0.5"/>
    <n v="1"/>
    <s v="Bar O' Mahony"/>
    <s v="bogb@elpais.com"/>
    <x v="0"/>
    <x v="101"/>
    <s v="Huntsville"/>
    <x v="3"/>
    <x v="2"/>
    <s v="Lib"/>
    <s v="D"/>
    <x v="1"/>
    <n v="7.77"/>
    <n v="1.0101"/>
    <x v="41"/>
    <n v="1.0101"/>
    <x v="0"/>
  </r>
  <r>
    <x v="560"/>
    <x v="456"/>
    <x v="542"/>
    <s v="R-M-0.5"/>
    <n v="2"/>
    <s v="Valenka Stansbury"/>
    <s v="vstansburygc@unblog.fr"/>
    <x v="0"/>
    <x v="88"/>
    <s v="El Paso"/>
    <x v="0"/>
    <x v="0"/>
    <s v="Rob"/>
    <s v="M"/>
    <x v="1"/>
    <n v="5.97"/>
    <n v="0.35819999999999996"/>
    <x v="22"/>
    <n v="0.71639999999999993"/>
    <x v="0"/>
  </r>
  <r>
    <x v="561"/>
    <x v="373"/>
    <x v="543"/>
    <s v="E-L-2.5"/>
    <n v="6"/>
    <s v="Daniel Heinonen"/>
    <s v="dheinonengd@printfriendly.com"/>
    <x v="0"/>
    <x v="289"/>
    <s v="Decatur"/>
    <x v="1"/>
    <x v="1"/>
    <s v="Exc"/>
    <s v="L"/>
    <x v="2"/>
    <n v="34.154999999999994"/>
    <n v="3.7570499999999996"/>
    <x v="106"/>
    <n v="22.542299999999997"/>
    <x v="1"/>
  </r>
  <r>
    <x v="562"/>
    <x v="457"/>
    <x v="544"/>
    <s v="E-M-2.5"/>
    <n v="2"/>
    <s v="Jewelle Shenton"/>
    <s v="jshentonge@google.com.hk"/>
    <x v="0"/>
    <x v="107"/>
    <s v="Orange"/>
    <x v="1"/>
    <x v="0"/>
    <s v="Exc"/>
    <s v="M"/>
    <x v="2"/>
    <n v="31.624999999999996"/>
    <n v="3.4787499999999998"/>
    <x v="40"/>
    <n v="6.9574999999999996"/>
    <x v="0"/>
  </r>
  <r>
    <x v="563"/>
    <x v="458"/>
    <x v="545"/>
    <s v="R-D-0.2"/>
    <n v="3"/>
    <s v="Jennifer Wilkisson"/>
    <s v="jwilkissongf@nba.com"/>
    <x v="0"/>
    <x v="290"/>
    <s v="Huntington Beach"/>
    <x v="0"/>
    <x v="2"/>
    <s v="Rob"/>
    <s v="D"/>
    <x v="3"/>
    <n v="2.6849999999999996"/>
    <n v="0.16109999999999997"/>
    <x v="36"/>
    <n v="0.4832999999999999"/>
    <x v="0"/>
  </r>
  <r>
    <x v="564"/>
    <x v="264"/>
    <x v="546"/>
    <s v="A-M-2.5"/>
    <n v="2"/>
    <s v="Kylie Mowat"/>
    <s v="NONE"/>
    <x v="0"/>
    <x v="168"/>
    <s v="Milwaukee"/>
    <x v="2"/>
    <x v="0"/>
    <s v="Ara"/>
    <s v="M"/>
    <x v="2"/>
    <n v="25.874999999999996"/>
    <n v="2.3287499999999994"/>
    <x v="95"/>
    <n v="4.6574999999999989"/>
    <x v="1"/>
  </r>
  <r>
    <x v="565"/>
    <x v="459"/>
    <x v="539"/>
    <s v="E-D-2.5"/>
    <n v="1"/>
    <s v="Cody Verissimo"/>
    <s v="cverissimogh@theglobeandmail.com"/>
    <x v="2"/>
    <x v="27"/>
    <s v="Upton"/>
    <x v="1"/>
    <x v="2"/>
    <s v="Exc"/>
    <s v="D"/>
    <x v="2"/>
    <n v="27.945"/>
    <n v="3.07395"/>
    <x v="140"/>
    <n v="3.07395"/>
    <x v="0"/>
  </r>
  <r>
    <x v="566"/>
    <x v="460"/>
    <x v="547"/>
    <s v="A-L-2.5"/>
    <n v="2"/>
    <s v="Gabriel Starcks"/>
    <s v="gstarcksgi@abc.net.au"/>
    <x v="0"/>
    <x v="116"/>
    <s v="Chattanooga"/>
    <x v="2"/>
    <x v="1"/>
    <s v="Ara"/>
    <s v="L"/>
    <x v="2"/>
    <n v="29.784999999999997"/>
    <n v="2.6806499999999995"/>
    <x v="120"/>
    <n v="5.3612999999999991"/>
    <x v="1"/>
  </r>
  <r>
    <x v="567"/>
    <x v="461"/>
    <x v="548"/>
    <s v="E-L-1"/>
    <n v="1"/>
    <s v="Darby Dummer"/>
    <s v="NONE"/>
    <x v="2"/>
    <x v="291"/>
    <s v="Manchester"/>
    <x v="1"/>
    <x v="1"/>
    <s v="Exc"/>
    <s v="L"/>
    <x v="0"/>
    <n v="14.85"/>
    <n v="1.6335"/>
    <x v="151"/>
    <n v="1.6335"/>
    <x v="1"/>
  </r>
  <r>
    <x v="568"/>
    <x v="219"/>
    <x v="549"/>
    <s v="A-M-0.5"/>
    <n v="5"/>
    <s v="Kienan Scholard"/>
    <s v="kscholardgk@sbwire.com"/>
    <x v="0"/>
    <x v="62"/>
    <s v="Columbus"/>
    <x v="2"/>
    <x v="0"/>
    <s v="Ara"/>
    <s v="M"/>
    <x v="1"/>
    <n v="6.75"/>
    <n v="0.60749999999999993"/>
    <x v="65"/>
    <n v="3.0374999999999996"/>
    <x v="1"/>
  </r>
  <r>
    <x v="569"/>
    <x v="462"/>
    <x v="550"/>
    <s v="L-L-2.5"/>
    <n v="4"/>
    <s v="Bo Kindley"/>
    <s v="bkindleygl@wikimedia.org"/>
    <x v="0"/>
    <x v="150"/>
    <s v="Pasadena"/>
    <x v="3"/>
    <x v="1"/>
    <s v="Lib"/>
    <s v="L"/>
    <x v="2"/>
    <n v="36.454999999999998"/>
    <n v="4.7391499999999995"/>
    <x v="43"/>
    <n v="18.956599999999998"/>
    <x v="0"/>
  </r>
  <r>
    <x v="570"/>
    <x v="463"/>
    <x v="551"/>
    <s v="R-M-0.2"/>
    <n v="4"/>
    <s v="Krissie Hammett"/>
    <s v="khammettgm@dmoz.org"/>
    <x v="0"/>
    <x v="206"/>
    <s v="San Francisco"/>
    <x v="0"/>
    <x v="0"/>
    <s v="Rob"/>
    <s v="M"/>
    <x v="3"/>
    <n v="2.9849999999999999"/>
    <n v="0.17909999999999998"/>
    <x v="22"/>
    <n v="0.71639999999999993"/>
    <x v="0"/>
  </r>
  <r>
    <x v="571"/>
    <x v="464"/>
    <x v="552"/>
    <s v="A-D-0.2"/>
    <n v="4"/>
    <s v="Alisha Hulburt"/>
    <s v="ahulburtgn@fda.gov"/>
    <x v="0"/>
    <x v="214"/>
    <s v="Shreveport"/>
    <x v="2"/>
    <x v="2"/>
    <s v="Ara"/>
    <s v="D"/>
    <x v="3"/>
    <n v="2.9849999999999999"/>
    <n v="0.26865"/>
    <x v="22"/>
    <n v="1.0746"/>
    <x v="0"/>
  </r>
  <r>
    <x v="572"/>
    <x v="465"/>
    <x v="553"/>
    <s v="L-D-0.5"/>
    <n v="1"/>
    <s v="Peyter Lauritzen"/>
    <s v="plauritzengo@photobucket.com"/>
    <x v="0"/>
    <x v="11"/>
    <s v="Philadelphia"/>
    <x v="3"/>
    <x v="2"/>
    <s v="Lib"/>
    <s v="D"/>
    <x v="1"/>
    <n v="7.77"/>
    <n v="1.0101"/>
    <x v="41"/>
    <n v="1.0101"/>
    <x v="1"/>
  </r>
  <r>
    <x v="573"/>
    <x v="466"/>
    <x v="554"/>
    <s v="R-L-2.5"/>
    <n v="4"/>
    <s v="Aurelia Burgwin"/>
    <s v="aburgwingp@redcross.org"/>
    <x v="0"/>
    <x v="9"/>
    <s v="Migrate"/>
    <x v="0"/>
    <x v="1"/>
    <s v="Rob"/>
    <s v="L"/>
    <x v="2"/>
    <n v="27.484999999999996"/>
    <n v="1.6490999999999998"/>
    <x v="108"/>
    <n v="6.5963999999999992"/>
    <x v="0"/>
  </r>
  <r>
    <x v="574"/>
    <x v="467"/>
    <x v="555"/>
    <s v="E-L-0.2"/>
    <n v="5"/>
    <s v="Emalee Rolin"/>
    <s v="erolingq@google.fr"/>
    <x v="0"/>
    <x v="46"/>
    <s v="Toledo"/>
    <x v="1"/>
    <x v="1"/>
    <s v="Exc"/>
    <s v="L"/>
    <x v="3"/>
    <n v="4.4550000000000001"/>
    <n v="0.49004999999999999"/>
    <x v="110"/>
    <n v="2.45025"/>
    <x v="0"/>
  </r>
  <r>
    <x v="575"/>
    <x v="468"/>
    <x v="556"/>
    <s v="R-M-0.2"/>
    <n v="3"/>
    <s v="Donavon Fowle"/>
    <s v="dfowlegr@epa.gov"/>
    <x v="0"/>
    <x v="72"/>
    <s v="Colorado Springs"/>
    <x v="0"/>
    <x v="0"/>
    <s v="Rob"/>
    <s v="M"/>
    <x v="3"/>
    <n v="2.9849999999999999"/>
    <n v="0.17909999999999998"/>
    <x v="169"/>
    <n v="0.53729999999999989"/>
    <x v="1"/>
  </r>
  <r>
    <x v="576"/>
    <x v="469"/>
    <x v="557"/>
    <s v="L-D-2.5"/>
    <n v="4"/>
    <s v="Jorge Bettison"/>
    <s v="NONE"/>
    <x v="1"/>
    <x v="241"/>
    <s v="Longwood"/>
    <x v="3"/>
    <x v="2"/>
    <s v="Lib"/>
    <s v="D"/>
    <x v="2"/>
    <n v="29.784999999999997"/>
    <n v="3.8720499999999998"/>
    <x v="129"/>
    <n v="15.488199999999999"/>
    <x v="1"/>
  </r>
  <r>
    <x v="577"/>
    <x v="470"/>
    <x v="558"/>
    <s v="A-L-2.5"/>
    <n v="5"/>
    <s v="Wang Powlesland"/>
    <s v="wpowleslandgt@soundcloud.com"/>
    <x v="0"/>
    <x v="292"/>
    <s v="Pittsburgh"/>
    <x v="2"/>
    <x v="1"/>
    <s v="Ara"/>
    <s v="L"/>
    <x v="2"/>
    <n v="29.784999999999997"/>
    <n v="2.6806499999999995"/>
    <x v="74"/>
    <n v="13.403249999999998"/>
    <x v="0"/>
  </r>
  <r>
    <x v="578"/>
    <x v="471"/>
    <x v="539"/>
    <s v="L-L-2.5"/>
    <n v="3"/>
    <s v="Cody Verissimo"/>
    <s v="cverissimogh@theglobeandmail.com"/>
    <x v="2"/>
    <x v="25"/>
    <b v="0"/>
    <x v="3"/>
    <x v="1"/>
    <s v="Lib"/>
    <s v="L"/>
    <x v="2"/>
    <n v="36.454999999999998"/>
    <n v="4.7391499999999995"/>
    <x v="63"/>
    <n v="14.217449999999999"/>
    <x v="2"/>
  </r>
  <r>
    <x v="579"/>
    <x v="472"/>
    <x v="559"/>
    <s v="E-D-0.2"/>
    <n v="1"/>
    <s v="Laurence Ellingham"/>
    <s v="lellinghamgv@sciencedaily.com"/>
    <x v="0"/>
    <x v="214"/>
    <s v="Shreveport"/>
    <x v="1"/>
    <x v="2"/>
    <s v="Exc"/>
    <s v="D"/>
    <x v="3"/>
    <n v="3.645"/>
    <n v="0.40095000000000003"/>
    <x v="186"/>
    <n v="0.40095000000000003"/>
    <x v="0"/>
  </r>
  <r>
    <x v="580"/>
    <x v="173"/>
    <x v="560"/>
    <s v="E-D-2.5"/>
    <n v="2"/>
    <s v="Billy Neiland"/>
    <s v="NONE"/>
    <x v="0"/>
    <x v="267"/>
    <s v="Cleveland"/>
    <x v="1"/>
    <x v="2"/>
    <s v="Exc"/>
    <s v="D"/>
    <x v="2"/>
    <n v="27.945"/>
    <n v="3.07395"/>
    <x v="158"/>
    <n v="6.1478999999999999"/>
    <x v="1"/>
  </r>
  <r>
    <x v="581"/>
    <x v="473"/>
    <x v="561"/>
    <s v="L-M-0.2"/>
    <n v="6"/>
    <s v="Ancell Fendt"/>
    <s v="afendtgx@forbes.com"/>
    <x v="0"/>
    <x v="168"/>
    <s v="Milwaukee"/>
    <x v="3"/>
    <x v="0"/>
    <s v="Lib"/>
    <s v="M"/>
    <x v="3"/>
    <n v="4.3650000000000002"/>
    <n v="0.56745000000000001"/>
    <x v="50"/>
    <n v="3.4047000000000001"/>
    <x v="0"/>
  </r>
  <r>
    <x v="582"/>
    <x v="474"/>
    <x v="562"/>
    <s v="R-M-1"/>
    <n v="4"/>
    <s v="Angelia Cleyburn"/>
    <s v="acleyburngy@lycos.com"/>
    <x v="0"/>
    <x v="43"/>
    <s v="Fort Lauderdale"/>
    <x v="0"/>
    <x v="0"/>
    <s v="Rob"/>
    <s v="M"/>
    <x v="0"/>
    <n v="9.9499999999999993"/>
    <n v="0.59699999999999998"/>
    <x v="10"/>
    <n v="2.3879999999999999"/>
    <x v="1"/>
  </r>
  <r>
    <x v="583"/>
    <x v="475"/>
    <x v="563"/>
    <s v="E-L-2.5"/>
    <n v="2"/>
    <s v="Temple Castiglione"/>
    <s v="tcastiglionegz@xing.com"/>
    <x v="0"/>
    <x v="214"/>
    <s v="Shreveport"/>
    <x v="1"/>
    <x v="1"/>
    <s v="Exc"/>
    <s v="L"/>
    <x v="2"/>
    <n v="34.154999999999994"/>
    <n v="3.7570499999999996"/>
    <x v="93"/>
    <n v="7.5140999999999991"/>
    <x v="1"/>
  </r>
  <r>
    <x v="584"/>
    <x v="476"/>
    <x v="564"/>
    <s v="A-M-0.2"/>
    <n v="4"/>
    <s v="Betti Lacasa"/>
    <s v="NONE"/>
    <x v="1"/>
    <x v="98"/>
    <s v="Beaumont"/>
    <x v="2"/>
    <x v="0"/>
    <s v="Ara"/>
    <s v="M"/>
    <x v="3"/>
    <n v="3.375"/>
    <n v="0.30374999999999996"/>
    <x v="72"/>
    <n v="1.2149999999999999"/>
    <x v="1"/>
  </r>
  <r>
    <x v="585"/>
    <x v="431"/>
    <x v="565"/>
    <s v="R-M-0.5"/>
    <n v="1"/>
    <s v="Gunilla Lynch"/>
    <s v="NONE"/>
    <x v="0"/>
    <x v="157"/>
    <s v="Sacramento"/>
    <x v="0"/>
    <x v="0"/>
    <s v="Rob"/>
    <s v="M"/>
    <x v="1"/>
    <n v="5.97"/>
    <n v="0.35819999999999996"/>
    <x v="9"/>
    <n v="0.35819999999999996"/>
    <x v="1"/>
  </r>
  <r>
    <x v="586"/>
    <x v="477"/>
    <x v="539"/>
    <s v="R-M-0.5"/>
    <n v="5"/>
    <s v="Cody Verissimo"/>
    <s v="cverissimogh@theglobeandmail.com"/>
    <x v="2"/>
    <x v="25"/>
    <b v="0"/>
    <x v="0"/>
    <x v="0"/>
    <s v="Rob"/>
    <s v="M"/>
    <x v="1"/>
    <n v="5.97"/>
    <n v="0.35819999999999996"/>
    <x v="44"/>
    <n v="1.7909999999999999"/>
    <x v="2"/>
  </r>
  <r>
    <x v="587"/>
    <x v="478"/>
    <x v="566"/>
    <s v="L-L-2.5"/>
    <n v="2"/>
    <s v="Shay Couronne"/>
    <s v="scouronneh3@mozilla.org"/>
    <x v="0"/>
    <x v="99"/>
    <s v="Fargo"/>
    <x v="3"/>
    <x v="1"/>
    <s v="Lib"/>
    <s v="L"/>
    <x v="2"/>
    <n v="36.454999999999998"/>
    <n v="4.7391499999999995"/>
    <x v="37"/>
    <n v="9.4782999999999991"/>
    <x v="0"/>
  </r>
  <r>
    <x v="588"/>
    <x v="45"/>
    <x v="567"/>
    <s v="E-M-2.5"/>
    <n v="4"/>
    <s v="Linus Flippelli"/>
    <s v="lflippellih4@github.io"/>
    <x v="2"/>
    <x v="293"/>
    <s v="Middleton"/>
    <x v="1"/>
    <x v="0"/>
    <s v="Exc"/>
    <s v="M"/>
    <x v="2"/>
    <n v="31.624999999999996"/>
    <n v="3.4787499999999998"/>
    <x v="177"/>
    <n v="13.914999999999999"/>
    <x v="1"/>
  </r>
  <r>
    <x v="589"/>
    <x v="444"/>
    <x v="568"/>
    <s v="L-M-2.5"/>
    <n v="1"/>
    <s v="Rachelle Elizabeth"/>
    <s v="relizabethh5@live.com"/>
    <x v="0"/>
    <x v="136"/>
    <s v="Tulsa"/>
    <x v="3"/>
    <x v="0"/>
    <s v="Lib"/>
    <s v="M"/>
    <x v="2"/>
    <n v="33.464999999999996"/>
    <n v="4.3504499999999995"/>
    <x v="116"/>
    <n v="4.3504499999999995"/>
    <x v="1"/>
  </r>
  <r>
    <x v="590"/>
    <x v="479"/>
    <x v="569"/>
    <s v="E-D-1"/>
    <n v="6"/>
    <s v="Innis Renhard"/>
    <s v="irenhardh6@i2i.jp"/>
    <x v="0"/>
    <x v="15"/>
    <s v="New York City"/>
    <x v="1"/>
    <x v="2"/>
    <s v="Exc"/>
    <s v="D"/>
    <x v="0"/>
    <n v="12.15"/>
    <n v="1.3365"/>
    <x v="118"/>
    <n v="8.0190000000000001"/>
    <x v="0"/>
  </r>
  <r>
    <x v="591"/>
    <x v="480"/>
    <x v="570"/>
    <s v="L-D-0.5"/>
    <n v="2"/>
    <s v="Winne Roche"/>
    <s v="wrocheh7@xinhuanet.com"/>
    <x v="0"/>
    <x v="294"/>
    <s v="Seminole"/>
    <x v="3"/>
    <x v="2"/>
    <s v="Lib"/>
    <s v="D"/>
    <x v="1"/>
    <n v="7.77"/>
    <n v="1.0101"/>
    <x v="42"/>
    <n v="2.0202"/>
    <x v="0"/>
  </r>
  <r>
    <x v="592"/>
    <x v="481"/>
    <x v="571"/>
    <s v="A-M-0.2"/>
    <n v="6"/>
    <s v="Linn Alaway"/>
    <s v="lalawayhh@weather.com"/>
    <x v="0"/>
    <x v="43"/>
    <s v="Fort Lauderdale"/>
    <x v="2"/>
    <x v="0"/>
    <s v="Ara"/>
    <s v="M"/>
    <x v="3"/>
    <n v="3.375"/>
    <n v="0.30374999999999996"/>
    <x v="16"/>
    <n v="1.8224999999999998"/>
    <x v="1"/>
  </r>
  <r>
    <x v="593"/>
    <x v="478"/>
    <x v="572"/>
    <s v="A-L-1"/>
    <n v="6"/>
    <s v="Cordy Odgaard"/>
    <s v="codgaardh9@nsw.gov.au"/>
    <x v="0"/>
    <x v="12"/>
    <s v="Portland"/>
    <x v="2"/>
    <x v="1"/>
    <s v="Ara"/>
    <s v="L"/>
    <x v="0"/>
    <n v="12.95"/>
    <n v="1.1655"/>
    <x v="17"/>
    <n v="6.9930000000000003"/>
    <x v="1"/>
  </r>
  <r>
    <x v="594"/>
    <x v="482"/>
    <x v="573"/>
    <s v="L-M-2.5"/>
    <n v="4"/>
    <s v="Bertine Byrd"/>
    <s v="bbyrdha@4shared.com"/>
    <x v="0"/>
    <x v="200"/>
    <s v="Las Vegas"/>
    <x v="3"/>
    <x v="0"/>
    <s v="Lib"/>
    <s v="M"/>
    <x v="2"/>
    <n v="33.464999999999996"/>
    <n v="4.3504499999999995"/>
    <x v="136"/>
    <n v="17.401799999999998"/>
    <x v="1"/>
  </r>
  <r>
    <x v="595"/>
    <x v="353"/>
    <x v="574"/>
    <s v="E-D-1"/>
    <n v="1"/>
    <s v="Nelie Garnson"/>
    <s v="NONE"/>
    <x v="2"/>
    <x v="295"/>
    <s v="Merton"/>
    <x v="1"/>
    <x v="2"/>
    <s v="Exc"/>
    <s v="D"/>
    <x v="0"/>
    <n v="12.15"/>
    <n v="1.3365"/>
    <x v="87"/>
    <n v="1.3365"/>
    <x v="1"/>
  </r>
  <r>
    <x v="596"/>
    <x v="199"/>
    <x v="575"/>
    <s v="E-M-2.5"/>
    <n v="2"/>
    <s v="Dianne Chardin"/>
    <s v="dchardinhc@nhs.uk"/>
    <x v="1"/>
    <x v="296"/>
    <s v="Ballybofey"/>
    <x v="1"/>
    <x v="0"/>
    <s v="Exc"/>
    <s v="M"/>
    <x v="2"/>
    <n v="31.624999999999996"/>
    <n v="3.4787499999999998"/>
    <x v="40"/>
    <n v="6.9574999999999996"/>
    <x v="0"/>
  </r>
  <r>
    <x v="597"/>
    <x v="372"/>
    <x v="576"/>
    <s v="R-L-0.5"/>
    <n v="5"/>
    <s v="Hailee Radbone"/>
    <s v="hradbonehd@newsvine.com"/>
    <x v="0"/>
    <x v="206"/>
    <s v="San Francisco"/>
    <x v="0"/>
    <x v="1"/>
    <s v="Rob"/>
    <s v="L"/>
    <x v="1"/>
    <n v="7.169999999999999"/>
    <n v="0.43019999999999992"/>
    <x v="66"/>
    <n v="2.1509999999999998"/>
    <x v="1"/>
  </r>
  <r>
    <x v="598"/>
    <x v="267"/>
    <x v="577"/>
    <s v="A-M-2.5"/>
    <n v="3"/>
    <s v="Wallis Bernth"/>
    <s v="wbernthhe@miitbeian.gov.cn"/>
    <x v="0"/>
    <x v="292"/>
    <s v="Pittsburgh"/>
    <x v="2"/>
    <x v="0"/>
    <s v="Ara"/>
    <s v="M"/>
    <x v="2"/>
    <n v="25.874999999999996"/>
    <n v="2.3287499999999994"/>
    <x v="57"/>
    <n v="6.9862499999999983"/>
    <x v="1"/>
  </r>
  <r>
    <x v="599"/>
    <x v="480"/>
    <x v="578"/>
    <s v="E-M-2.5"/>
    <n v="2"/>
    <s v="Byron Acarson"/>
    <s v="bacarsonhf@cnn.com"/>
    <x v="0"/>
    <x v="13"/>
    <s v="Houston"/>
    <x v="1"/>
    <x v="0"/>
    <s v="Exc"/>
    <s v="M"/>
    <x v="2"/>
    <n v="31.624999999999996"/>
    <n v="3.4787499999999998"/>
    <x v="40"/>
    <n v="6.9574999999999996"/>
    <x v="0"/>
  </r>
  <r>
    <x v="600"/>
    <x v="483"/>
    <x v="579"/>
    <s v="E-L-0.2"/>
    <n v="6"/>
    <s v="Faunie Brigham"/>
    <s v="fbrighamhg@blog.com"/>
    <x v="1"/>
    <x v="297"/>
    <s v="Castlerea"/>
    <x v="1"/>
    <x v="1"/>
    <s v="Exc"/>
    <s v="L"/>
    <x v="3"/>
    <n v="4.4550000000000001"/>
    <n v="0.49004999999999999"/>
    <x v="149"/>
    <n v="2.9402999999999997"/>
    <x v="0"/>
  </r>
  <r>
    <x v="600"/>
    <x v="483"/>
    <x v="579"/>
    <s v="L-D-0.5"/>
    <n v="4"/>
    <s v="Faunie Brigham"/>
    <s v="fbrighamhg@blog.com"/>
    <x v="1"/>
    <x v="297"/>
    <s v="Castlerea"/>
    <x v="3"/>
    <x v="2"/>
    <s v="Lib"/>
    <s v="D"/>
    <x v="1"/>
    <n v="7.77"/>
    <n v="1.0101"/>
    <x v="113"/>
    <n v="4.0404"/>
    <x v="0"/>
  </r>
  <r>
    <x v="600"/>
    <x v="483"/>
    <x v="579"/>
    <s v="A-D-0.2"/>
    <n v="1"/>
    <s v="Faunie Brigham"/>
    <s v="fbrighamhg@blog.com"/>
    <x v="1"/>
    <x v="25"/>
    <b v="0"/>
    <x v="2"/>
    <x v="2"/>
    <s v="Ara"/>
    <s v="D"/>
    <x v="3"/>
    <n v="2.9849999999999999"/>
    <n v="0.26865"/>
    <x v="55"/>
    <n v="0.26865"/>
    <x v="2"/>
  </r>
  <r>
    <x v="600"/>
    <x v="483"/>
    <x v="579"/>
    <s v="R-D-2.5"/>
    <n v="5"/>
    <s v="Faunie Brigham"/>
    <s v="fbrighamhg@blog.com"/>
    <x v="1"/>
    <x v="25"/>
    <b v="0"/>
    <x v="0"/>
    <x v="2"/>
    <s v="Rob"/>
    <s v="D"/>
    <x v="2"/>
    <n v="20.584999999999997"/>
    <n v="1.2350999999999999"/>
    <x v="182"/>
    <n v="6.1754999999999995"/>
    <x v="2"/>
  </r>
  <r>
    <x v="601"/>
    <x v="484"/>
    <x v="580"/>
    <s v="E-L-0.5"/>
    <n v="4"/>
    <s v="Marjorie Yoxen"/>
    <s v="myoxenhk@google.com"/>
    <x v="0"/>
    <x v="6"/>
    <s v="Los Angeles"/>
    <x v="1"/>
    <x v="1"/>
    <s v="Exc"/>
    <s v="L"/>
    <x v="1"/>
    <n v="8.91"/>
    <n v="0.98009999999999997"/>
    <x v="70"/>
    <n v="3.9203999999999999"/>
    <x v="1"/>
  </r>
  <r>
    <x v="602"/>
    <x v="485"/>
    <x v="581"/>
    <s v="R-L-1"/>
    <n v="4"/>
    <s v="Gaspar McGavin"/>
    <s v="gmcgavinhl@histats.com"/>
    <x v="0"/>
    <x v="158"/>
    <s v="Wilkes Barre"/>
    <x v="0"/>
    <x v="1"/>
    <s v="Rob"/>
    <s v="L"/>
    <x v="0"/>
    <n v="11.95"/>
    <n v="0.71699999999999997"/>
    <x v="62"/>
    <n v="2.8679999999999999"/>
    <x v="1"/>
  </r>
  <r>
    <x v="603"/>
    <x v="486"/>
    <x v="582"/>
    <s v="L-M-1"/>
    <n v="3"/>
    <s v="Lindy Uttermare"/>
    <s v="luttermarehm@engadget.com"/>
    <x v="0"/>
    <x v="179"/>
    <s v="Denton"/>
    <x v="3"/>
    <x v="0"/>
    <s v="Lib"/>
    <s v="M"/>
    <x v="0"/>
    <n v="14.55"/>
    <n v="1.8915000000000002"/>
    <x v="34"/>
    <n v="5.6745000000000001"/>
    <x v="1"/>
  </r>
  <r>
    <x v="604"/>
    <x v="487"/>
    <x v="583"/>
    <s v="E-L-0.5"/>
    <n v="4"/>
    <s v="Eal D'Ambrogio"/>
    <s v="edambrogiohn@techcrunch.com"/>
    <x v="0"/>
    <x v="152"/>
    <s v="Lees Summit"/>
    <x v="1"/>
    <x v="1"/>
    <s v="Exc"/>
    <s v="L"/>
    <x v="1"/>
    <n v="8.91"/>
    <n v="0.98009999999999997"/>
    <x v="70"/>
    <n v="3.9203999999999999"/>
    <x v="0"/>
  </r>
  <r>
    <x v="605"/>
    <x v="488"/>
    <x v="584"/>
    <s v="L-L-1"/>
    <n v="6"/>
    <s v="Carolee Winchcombe"/>
    <s v="cwinchcombeho@jiathis.com"/>
    <x v="0"/>
    <x v="29"/>
    <s v="Little Rock"/>
    <x v="3"/>
    <x v="1"/>
    <s v="Lib"/>
    <s v="L"/>
    <x v="0"/>
    <n v="15.85"/>
    <n v="2.0605000000000002"/>
    <x v="179"/>
    <n v="12.363000000000001"/>
    <x v="0"/>
  </r>
  <r>
    <x v="606"/>
    <x v="489"/>
    <x v="585"/>
    <s v="E-M-2.5"/>
    <n v="1"/>
    <s v="Benedikta Paumier"/>
    <s v="bpaumierhp@umn.edu"/>
    <x v="1"/>
    <x v="298"/>
    <s v="Ballisodare"/>
    <x v="1"/>
    <x v="0"/>
    <s v="Exc"/>
    <s v="M"/>
    <x v="2"/>
    <n v="31.624999999999996"/>
    <n v="3.4787499999999998"/>
    <x v="176"/>
    <n v="3.4787499999999998"/>
    <x v="0"/>
  </r>
  <r>
    <x v="607"/>
    <x v="162"/>
    <x v="586"/>
    <s v="A-M-2.5"/>
    <n v="3"/>
    <s v="Neville Piatto"/>
    <s v="NONE"/>
    <x v="1"/>
    <x v="281"/>
    <s v="Daingean"/>
    <x v="2"/>
    <x v="0"/>
    <s v="Ara"/>
    <s v="M"/>
    <x v="2"/>
    <n v="25.874999999999996"/>
    <n v="2.3287499999999994"/>
    <x v="57"/>
    <n v="6.9862499999999983"/>
    <x v="0"/>
  </r>
  <r>
    <x v="608"/>
    <x v="490"/>
    <x v="587"/>
    <s v="L-D-0.2"/>
    <n v="1"/>
    <s v="Jeno Capey"/>
    <s v="jcapeyhr@bravesites.com"/>
    <x v="0"/>
    <x v="175"/>
    <s v="Erie"/>
    <x v="3"/>
    <x v="2"/>
    <s v="Lib"/>
    <s v="D"/>
    <x v="3"/>
    <n v="3.8849999999999998"/>
    <n v="0.50505"/>
    <x v="84"/>
    <n v="0.50505"/>
    <x v="0"/>
  </r>
  <r>
    <x v="609"/>
    <x v="491"/>
    <x v="588"/>
    <s v="R-L-2.5"/>
    <n v="5"/>
    <s v="Tuckie Mathonnet"/>
    <s v="tmathonneti0@google.co.jp"/>
    <x v="0"/>
    <x v="62"/>
    <s v="Columbus"/>
    <x v="0"/>
    <x v="1"/>
    <s v="Rob"/>
    <s v="L"/>
    <x v="2"/>
    <n v="27.484999999999996"/>
    <n v="1.6490999999999998"/>
    <x v="187"/>
    <n v="8.2454999999999998"/>
    <x v="1"/>
  </r>
  <r>
    <x v="610"/>
    <x v="301"/>
    <x v="589"/>
    <s v="R-L-1"/>
    <n v="3"/>
    <s v="Yardley Basill"/>
    <s v="ybasillht@theguardian.com"/>
    <x v="0"/>
    <x v="292"/>
    <s v="Pittsburgh"/>
    <x v="0"/>
    <x v="1"/>
    <s v="Rob"/>
    <s v="L"/>
    <x v="0"/>
    <n v="11.95"/>
    <n v="0.71699999999999997"/>
    <x v="66"/>
    <n v="2.1509999999999998"/>
    <x v="0"/>
  </r>
  <r>
    <x v="611"/>
    <x v="194"/>
    <x v="590"/>
    <s v="E-M-0.2"/>
    <n v="2"/>
    <s v="Maggy Baistow"/>
    <s v="mbaistowhu@i2i.jp"/>
    <x v="2"/>
    <x v="299"/>
    <s v="Ford"/>
    <x v="1"/>
    <x v="0"/>
    <s v="Exc"/>
    <s v="M"/>
    <x v="3"/>
    <n v="4.125"/>
    <n v="0.45374999999999999"/>
    <x v="112"/>
    <n v="0.90749999999999997"/>
    <x v="0"/>
  </r>
  <r>
    <x v="612"/>
    <x v="26"/>
    <x v="591"/>
    <s v="E-L-2.5"/>
    <n v="3"/>
    <s v="Courtney Pallant"/>
    <s v="cpallanthv@typepad.com"/>
    <x v="0"/>
    <x v="69"/>
    <s v="Dallas"/>
    <x v="1"/>
    <x v="1"/>
    <s v="Exc"/>
    <s v="L"/>
    <x v="2"/>
    <n v="34.154999999999994"/>
    <n v="3.7570499999999996"/>
    <x v="89"/>
    <n v="11.271149999999999"/>
    <x v="0"/>
  </r>
  <r>
    <x v="613"/>
    <x v="125"/>
    <x v="592"/>
    <s v="R-D-2.5"/>
    <n v="2"/>
    <s v="Marne Mingey"/>
    <s v="NONE"/>
    <x v="0"/>
    <x v="220"/>
    <s v="Miami"/>
    <x v="0"/>
    <x v="2"/>
    <s v="Rob"/>
    <s v="D"/>
    <x v="2"/>
    <n v="20.584999999999997"/>
    <n v="1.2350999999999999"/>
    <x v="13"/>
    <n v="2.4701999999999997"/>
    <x v="1"/>
  </r>
  <r>
    <x v="614"/>
    <x v="492"/>
    <x v="593"/>
    <s v="A-D-2.5"/>
    <n v="3"/>
    <s v="Denny O' Ronan"/>
    <s v="dohx@redcross.org"/>
    <x v="0"/>
    <x v="300"/>
    <s v="San Angelo"/>
    <x v="2"/>
    <x v="2"/>
    <s v="Ara"/>
    <s v="D"/>
    <x v="2"/>
    <n v="22.884999999999998"/>
    <n v="2.0596499999999995"/>
    <x v="96"/>
    <n v="6.1789499999999986"/>
    <x v="0"/>
  </r>
  <r>
    <x v="615"/>
    <x v="462"/>
    <x v="594"/>
    <s v="A-D-1"/>
    <n v="1"/>
    <s v="Dottie Rallin"/>
    <s v="drallinhy@howstuffworks.com"/>
    <x v="0"/>
    <x v="142"/>
    <s v="Albany"/>
    <x v="2"/>
    <x v="2"/>
    <s v="Ara"/>
    <s v="D"/>
    <x v="0"/>
    <n v="9.9499999999999993"/>
    <n v="0.89549999999999985"/>
    <x v="138"/>
    <n v="0.89549999999999985"/>
    <x v="0"/>
  </r>
  <r>
    <x v="616"/>
    <x v="493"/>
    <x v="595"/>
    <s v="L-L-0.5"/>
    <n v="3"/>
    <s v="Ardith Chill"/>
    <s v="achillhz@epa.gov"/>
    <x v="2"/>
    <x v="301"/>
    <s v="Thorpe"/>
    <x v="3"/>
    <x v="1"/>
    <s v="Lib"/>
    <s v="L"/>
    <x v="1"/>
    <n v="9.51"/>
    <n v="1.2363"/>
    <x v="32"/>
    <n v="3.7088999999999999"/>
    <x v="0"/>
  </r>
  <r>
    <x v="617"/>
    <x v="494"/>
    <x v="588"/>
    <s v="R-D-0.2"/>
    <n v="6"/>
    <s v="Tuckie Mathonnet"/>
    <s v="tmathonneti0@google.co.jp"/>
    <x v="0"/>
    <x v="62"/>
    <s v="Columbus"/>
    <x v="0"/>
    <x v="2"/>
    <s v="Rob"/>
    <s v="D"/>
    <x v="3"/>
    <n v="2.6849999999999996"/>
    <n v="0.16109999999999997"/>
    <x v="103"/>
    <n v="0.96659999999999979"/>
    <x v="1"/>
  </r>
  <r>
    <x v="618"/>
    <x v="495"/>
    <x v="596"/>
    <s v="L-L-1"/>
    <n v="6"/>
    <s v="Charmane Denys"/>
    <s v="cdenysi1@is.gd"/>
    <x v="2"/>
    <x v="302"/>
    <s v="Carlton"/>
    <x v="3"/>
    <x v="1"/>
    <s v="Lib"/>
    <s v="L"/>
    <x v="0"/>
    <n v="15.85"/>
    <n v="2.0605000000000002"/>
    <x v="179"/>
    <n v="12.363000000000001"/>
    <x v="1"/>
  </r>
  <r>
    <x v="619"/>
    <x v="496"/>
    <x v="597"/>
    <s v="R-D-0.5"/>
    <n v="1"/>
    <s v="Cecily Stebbings"/>
    <s v="cstebbingsi2@drupal.org"/>
    <x v="0"/>
    <x v="79"/>
    <s v="Corona"/>
    <x v="0"/>
    <x v="2"/>
    <s v="Rob"/>
    <s v="D"/>
    <x v="1"/>
    <n v="5.3699999999999992"/>
    <n v="0.32219999999999993"/>
    <x v="147"/>
    <n v="0.32219999999999993"/>
    <x v="0"/>
  </r>
  <r>
    <x v="620"/>
    <x v="497"/>
    <x v="598"/>
    <s v="R-L-1"/>
    <n v="4"/>
    <s v="Giana Tonnesen"/>
    <s v="NONE"/>
    <x v="0"/>
    <x v="42"/>
    <s v="Washington"/>
    <x v="0"/>
    <x v="1"/>
    <s v="Rob"/>
    <s v="L"/>
    <x v="0"/>
    <n v="11.95"/>
    <n v="0.71699999999999997"/>
    <x v="62"/>
    <n v="2.8679999999999999"/>
    <x v="1"/>
  </r>
  <r>
    <x v="621"/>
    <x v="498"/>
    <x v="599"/>
    <s v="L-L-1"/>
    <n v="4"/>
    <s v="Rhetta Zywicki"/>
    <s v="rzywickii4@ifeng.com"/>
    <x v="1"/>
    <x v="303"/>
    <s v="Ballinteer"/>
    <x v="3"/>
    <x v="1"/>
    <s v="Lib"/>
    <s v="L"/>
    <x v="0"/>
    <n v="15.85"/>
    <n v="2.0605000000000002"/>
    <x v="165"/>
    <n v="8.2420000000000009"/>
    <x v="1"/>
  </r>
  <r>
    <x v="622"/>
    <x v="382"/>
    <x v="600"/>
    <s v="A-M-2.5"/>
    <n v="4"/>
    <s v="Almeria Burgett"/>
    <s v="aburgetti5@moonfruit.com"/>
    <x v="0"/>
    <x v="46"/>
    <s v="Toledo"/>
    <x v="2"/>
    <x v="0"/>
    <s v="Ara"/>
    <s v="M"/>
    <x v="2"/>
    <n v="25.874999999999996"/>
    <n v="2.3287499999999994"/>
    <x v="68"/>
    <n v="9.3149999999999977"/>
    <x v="1"/>
  </r>
  <r>
    <x v="623"/>
    <x v="499"/>
    <x v="601"/>
    <s v="A-D-2.5"/>
    <n v="3"/>
    <s v="Marvin Malloy"/>
    <s v="mmalloyi6@seattletimes.com"/>
    <x v="0"/>
    <x v="42"/>
    <s v="Washington"/>
    <x v="2"/>
    <x v="2"/>
    <s v="Ara"/>
    <s v="D"/>
    <x v="2"/>
    <n v="22.884999999999998"/>
    <n v="2.0596499999999995"/>
    <x v="96"/>
    <n v="6.1789499999999986"/>
    <x v="1"/>
  </r>
  <r>
    <x v="624"/>
    <x v="500"/>
    <x v="602"/>
    <s v="R-M-2.5"/>
    <n v="2"/>
    <s v="Maxim McParland"/>
    <s v="mmcparlandi7@w3.org"/>
    <x v="0"/>
    <x v="304"/>
    <s v="Cedar Rapids"/>
    <x v="0"/>
    <x v="0"/>
    <s v="Rob"/>
    <s v="M"/>
    <x v="2"/>
    <n v="22.884999999999998"/>
    <n v="1.3730999999999998"/>
    <x v="135"/>
    <n v="2.7461999999999995"/>
    <x v="0"/>
  </r>
  <r>
    <x v="625"/>
    <x v="501"/>
    <x v="603"/>
    <s v="L-D-1"/>
    <n v="4"/>
    <s v="Sylas Jennaroy"/>
    <s v="sjennaroyi8@purevolume.com"/>
    <x v="0"/>
    <x v="24"/>
    <s v="Aurora"/>
    <x v="3"/>
    <x v="2"/>
    <s v="Lib"/>
    <s v="D"/>
    <x v="0"/>
    <n v="12.95"/>
    <n v="1.6835"/>
    <x v="67"/>
    <n v="6.734"/>
    <x v="1"/>
  </r>
  <r>
    <x v="626"/>
    <x v="502"/>
    <x v="604"/>
    <s v="A-M-0.5"/>
    <n v="2"/>
    <s v="Wren Place"/>
    <s v="wplacei9@wsj.com"/>
    <x v="0"/>
    <x v="305"/>
    <s v="Sunnyvale"/>
    <x v="2"/>
    <x v="0"/>
    <s v="Ara"/>
    <s v="M"/>
    <x v="1"/>
    <n v="6.75"/>
    <n v="0.60749999999999993"/>
    <x v="72"/>
    <n v="1.2149999999999999"/>
    <x v="0"/>
  </r>
  <r>
    <x v="627"/>
    <x v="503"/>
    <x v="605"/>
    <s v="E-M-0.5"/>
    <n v="3"/>
    <s v="Janella Millett"/>
    <s v="jmillettik@addtoany.com"/>
    <x v="0"/>
    <x v="286"/>
    <s v="Durham"/>
    <x v="1"/>
    <x v="0"/>
    <s v="Exc"/>
    <s v="M"/>
    <x v="1"/>
    <n v="8.25"/>
    <n v="0.90749999999999997"/>
    <x v="167"/>
    <n v="2.7225000000000001"/>
    <x v="0"/>
  </r>
  <r>
    <x v="628"/>
    <x v="504"/>
    <x v="606"/>
    <s v="A-D-2.5"/>
    <n v="2"/>
    <s v="Dollie Gadsden"/>
    <s v="dgadsdenib@google.com.hk"/>
    <x v="1"/>
    <x v="306"/>
    <s v="Cluain Meala"/>
    <x v="2"/>
    <x v="2"/>
    <s v="Ara"/>
    <s v="D"/>
    <x v="2"/>
    <n v="22.884999999999998"/>
    <n v="2.0596499999999995"/>
    <x v="135"/>
    <n v="4.1192999999999991"/>
    <x v="0"/>
  </r>
  <r>
    <x v="629"/>
    <x v="497"/>
    <x v="607"/>
    <s v="E-L-0.5"/>
    <n v="6"/>
    <s v="Val Wakelin"/>
    <s v="vwakelinic@unesco.org"/>
    <x v="0"/>
    <x v="135"/>
    <s v="Lansing"/>
    <x v="1"/>
    <x v="1"/>
    <s v="Exc"/>
    <s v="L"/>
    <x v="1"/>
    <n v="8.91"/>
    <n v="0.98009999999999997"/>
    <x v="119"/>
    <n v="5.8805999999999994"/>
    <x v="1"/>
  </r>
  <r>
    <x v="630"/>
    <x v="501"/>
    <x v="608"/>
    <s v="A-M-0.2"/>
    <n v="6"/>
    <s v="Annie Campsall"/>
    <s v="acampsallid@zimbio.com"/>
    <x v="0"/>
    <x v="13"/>
    <s v="Houston"/>
    <x v="2"/>
    <x v="0"/>
    <s v="Ara"/>
    <s v="M"/>
    <x v="3"/>
    <n v="3.375"/>
    <n v="0.30374999999999996"/>
    <x v="16"/>
    <n v="1.8224999999999998"/>
    <x v="0"/>
  </r>
  <r>
    <x v="631"/>
    <x v="1"/>
    <x v="609"/>
    <s v="L-D-2.5"/>
    <n v="5"/>
    <s v="Shermy Moseby"/>
    <s v="smosebyie@stanford.edu"/>
    <x v="0"/>
    <x v="307"/>
    <s v="Murfreesboro"/>
    <x v="3"/>
    <x v="2"/>
    <s v="Lib"/>
    <s v="D"/>
    <x v="2"/>
    <n v="29.784999999999997"/>
    <n v="3.8720499999999998"/>
    <x v="74"/>
    <n v="19.360250000000001"/>
    <x v="1"/>
  </r>
  <r>
    <x v="632"/>
    <x v="505"/>
    <x v="610"/>
    <s v="A-M-1"/>
    <n v="6"/>
    <s v="Corrie Wass"/>
    <s v="cwassif@prweb.com"/>
    <x v="0"/>
    <x v="28"/>
    <s v="Charleston"/>
    <x v="2"/>
    <x v="0"/>
    <s v="Ara"/>
    <s v="M"/>
    <x v="0"/>
    <n v="11.25"/>
    <n v="1.0125"/>
    <x v="173"/>
    <n v="6.0749999999999993"/>
    <x v="1"/>
  </r>
  <r>
    <x v="633"/>
    <x v="506"/>
    <x v="611"/>
    <s v="E-D-1"/>
    <n v="6"/>
    <s v="Ira Sjostrom"/>
    <s v="isjostromig@pbs.org"/>
    <x v="0"/>
    <x v="175"/>
    <s v="Erie"/>
    <x v="1"/>
    <x v="2"/>
    <s v="Exc"/>
    <s v="D"/>
    <x v="0"/>
    <n v="12.15"/>
    <n v="1.3365"/>
    <x v="118"/>
    <n v="8.0190000000000001"/>
    <x v="1"/>
  </r>
  <r>
    <x v="633"/>
    <x v="506"/>
    <x v="611"/>
    <s v="L-D-0.2"/>
    <n v="2"/>
    <s v="Ira Sjostrom"/>
    <s v="isjostromig@pbs.org"/>
    <x v="0"/>
    <x v="175"/>
    <s v="Erie"/>
    <x v="3"/>
    <x v="2"/>
    <s v="Lib"/>
    <s v="D"/>
    <x v="3"/>
    <n v="3.8849999999999998"/>
    <n v="0.50505"/>
    <x v="41"/>
    <n v="1.0101"/>
    <x v="1"/>
  </r>
  <r>
    <x v="634"/>
    <x v="507"/>
    <x v="612"/>
    <s v="A-D-2.5"/>
    <n v="4"/>
    <s v="Jermaine Branchett"/>
    <s v="jbranchettii@bravesites.com"/>
    <x v="0"/>
    <x v="145"/>
    <s v="Lubbock"/>
    <x v="2"/>
    <x v="2"/>
    <s v="Ara"/>
    <s v="D"/>
    <x v="2"/>
    <n v="22.884999999999998"/>
    <n v="2.0596499999999995"/>
    <x v="21"/>
    <n v="8.2385999999999981"/>
    <x v="1"/>
  </r>
  <r>
    <x v="635"/>
    <x v="508"/>
    <x v="613"/>
    <s v="A-D-1"/>
    <n v="6"/>
    <s v="Nissie Rudland"/>
    <s v="nrudlandij@blogs.com"/>
    <x v="1"/>
    <x v="308"/>
    <s v="Gorey"/>
    <x v="2"/>
    <x v="2"/>
    <s v="Ara"/>
    <s v="D"/>
    <x v="0"/>
    <n v="9.9499999999999993"/>
    <n v="0.89549999999999985"/>
    <x v="33"/>
    <n v="5.3729999999999993"/>
    <x v="1"/>
  </r>
  <r>
    <x v="636"/>
    <x v="509"/>
    <x v="605"/>
    <s v="R-L-2.5"/>
    <n v="5"/>
    <s v="Janella Millett"/>
    <s v="jmillettik@addtoany.com"/>
    <x v="0"/>
    <x v="286"/>
    <s v="Durham"/>
    <x v="0"/>
    <x v="1"/>
    <s v="Rob"/>
    <s v="L"/>
    <x v="2"/>
    <n v="27.484999999999996"/>
    <n v="1.6490999999999998"/>
    <x v="187"/>
    <n v="8.2454999999999998"/>
    <x v="0"/>
  </r>
  <r>
    <x v="637"/>
    <x v="131"/>
    <x v="614"/>
    <s v="L-M-2.5"/>
    <n v="2"/>
    <s v="Ferdie Tourry"/>
    <s v="ftourryil@google.de"/>
    <x v="0"/>
    <x v="309"/>
    <s v="Florence"/>
    <x v="3"/>
    <x v="0"/>
    <s v="Lib"/>
    <s v="M"/>
    <x v="2"/>
    <n v="33.464999999999996"/>
    <n v="4.3504499999999995"/>
    <x v="174"/>
    <n v="8.700899999999999"/>
    <x v="1"/>
  </r>
  <r>
    <x v="638"/>
    <x v="510"/>
    <x v="615"/>
    <s v="L-M-0.2"/>
    <n v="3"/>
    <s v="Cecil Weatherall"/>
    <s v="cweatherallim@toplist.cz"/>
    <x v="0"/>
    <x v="310"/>
    <s v="Syracuse"/>
    <x v="3"/>
    <x v="0"/>
    <s v="Lib"/>
    <s v="M"/>
    <x v="3"/>
    <n v="4.3650000000000002"/>
    <n v="0.56745000000000001"/>
    <x v="73"/>
    <n v="1.70235"/>
    <x v="0"/>
  </r>
  <r>
    <x v="639"/>
    <x v="511"/>
    <x v="616"/>
    <s v="R-L-1"/>
    <n v="5"/>
    <s v="Gale Heindrick"/>
    <s v="gheindrickin@usda.gov"/>
    <x v="0"/>
    <x v="229"/>
    <s v="Lawrenceville"/>
    <x v="0"/>
    <x v="1"/>
    <s v="Rob"/>
    <s v="L"/>
    <x v="0"/>
    <n v="11.95"/>
    <n v="0.71699999999999997"/>
    <x v="143"/>
    <n v="3.585"/>
    <x v="1"/>
  </r>
  <r>
    <x v="640"/>
    <x v="512"/>
    <x v="617"/>
    <s v="L-M-0.5"/>
    <n v="5"/>
    <s v="Layne Imason"/>
    <s v="limasonio@discuz.net"/>
    <x v="0"/>
    <x v="13"/>
    <s v="Houston"/>
    <x v="3"/>
    <x v="0"/>
    <s v="Lib"/>
    <s v="M"/>
    <x v="1"/>
    <n v="8.73"/>
    <n v="1.1349"/>
    <x v="34"/>
    <n v="5.6745000000000001"/>
    <x v="0"/>
  </r>
  <r>
    <x v="641"/>
    <x v="513"/>
    <x v="618"/>
    <s v="E-M-1"/>
    <n v="6"/>
    <s v="Hazel Saill"/>
    <s v="hsaillip@odnoklassniki.ru"/>
    <x v="0"/>
    <x v="78"/>
    <s v="Kansas City"/>
    <x v="1"/>
    <x v="0"/>
    <s v="Exc"/>
    <s v="M"/>
    <x v="0"/>
    <n v="13.75"/>
    <n v="1.5125"/>
    <x v="121"/>
    <n v="9.0749999999999993"/>
    <x v="0"/>
  </r>
  <r>
    <x v="642"/>
    <x v="514"/>
    <x v="619"/>
    <s v="A-L-2.5"/>
    <n v="6"/>
    <s v="Hermann Larvor"/>
    <s v="hlarvoriq@last.fm"/>
    <x v="0"/>
    <x v="311"/>
    <s v="Bradenton"/>
    <x v="2"/>
    <x v="1"/>
    <s v="Ara"/>
    <s v="L"/>
    <x v="2"/>
    <n v="29.784999999999997"/>
    <n v="2.6806499999999995"/>
    <x v="39"/>
    <n v="16.083899999999996"/>
    <x v="0"/>
  </r>
  <r>
    <x v="643"/>
    <x v="7"/>
    <x v="620"/>
    <s v="L-D-2.5"/>
    <n v="4"/>
    <s v="Terri Lyford"/>
    <s v="NONE"/>
    <x v="0"/>
    <x v="312"/>
    <s v="Allentown"/>
    <x v="3"/>
    <x v="2"/>
    <s v="Lib"/>
    <s v="D"/>
    <x v="2"/>
    <n v="29.784999999999997"/>
    <n v="3.8720499999999998"/>
    <x v="129"/>
    <n v="15.488199999999999"/>
    <x v="0"/>
  </r>
  <r>
    <x v="644"/>
    <x v="481"/>
    <x v="621"/>
    <s v="L-L-0.5"/>
    <n v="5"/>
    <s v="Gabey Cogan"/>
    <s v="NONE"/>
    <x v="0"/>
    <x v="313"/>
    <s v="Hampton"/>
    <x v="3"/>
    <x v="1"/>
    <s v="Lib"/>
    <s v="L"/>
    <x v="1"/>
    <n v="9.51"/>
    <n v="1.2363"/>
    <x v="46"/>
    <n v="6.1814999999999998"/>
    <x v="1"/>
  </r>
  <r>
    <x v="645"/>
    <x v="515"/>
    <x v="622"/>
    <s v="L-M-0.5"/>
    <n v="5"/>
    <s v="Charin Penwarden"/>
    <s v="cpenwardenit@mlb.com"/>
    <x v="1"/>
    <x v="232"/>
    <s v="Whitegate"/>
    <x v="3"/>
    <x v="0"/>
    <s v="Lib"/>
    <s v="M"/>
    <x v="1"/>
    <n v="8.73"/>
    <n v="1.1349"/>
    <x v="34"/>
    <n v="5.6745000000000001"/>
    <x v="1"/>
  </r>
  <r>
    <x v="646"/>
    <x v="516"/>
    <x v="623"/>
    <s v="A-L-2.5"/>
    <n v="6"/>
    <s v="Milty Middis"/>
    <s v="mmiddisiu@dmoz.org"/>
    <x v="0"/>
    <x v="314"/>
    <s v="Wichita"/>
    <x v="2"/>
    <x v="1"/>
    <s v="Ara"/>
    <s v="L"/>
    <x v="2"/>
    <n v="29.784999999999997"/>
    <n v="2.6806499999999995"/>
    <x v="39"/>
    <n v="16.083899999999996"/>
    <x v="0"/>
  </r>
  <r>
    <x v="647"/>
    <x v="517"/>
    <x v="624"/>
    <s v="R-L-2.5"/>
    <n v="1"/>
    <s v="Adrianne Vairow"/>
    <s v="avairowiv@studiopress.com"/>
    <x v="2"/>
    <x v="301"/>
    <s v="Thorpe"/>
    <x v="0"/>
    <x v="1"/>
    <s v="Rob"/>
    <s v="L"/>
    <x v="2"/>
    <n v="27.484999999999996"/>
    <n v="1.6490999999999998"/>
    <x v="142"/>
    <n v="1.6490999999999998"/>
    <x v="1"/>
  </r>
  <r>
    <x v="648"/>
    <x v="518"/>
    <x v="625"/>
    <s v="A-M-1"/>
    <n v="5"/>
    <s v="Anjanette Goldie"/>
    <s v="agoldieiw@goo.gl"/>
    <x v="0"/>
    <x v="191"/>
    <s v="Danbury"/>
    <x v="2"/>
    <x v="0"/>
    <s v="Ara"/>
    <s v="M"/>
    <x v="0"/>
    <n v="11.25"/>
    <n v="1.0125"/>
    <x v="126"/>
    <n v="5.0625"/>
    <x v="1"/>
  </r>
  <r>
    <x v="649"/>
    <x v="519"/>
    <x v="626"/>
    <s v="L-L-0.2"/>
    <n v="2"/>
    <s v="Nicky Ayris"/>
    <s v="nayrisix@t-online.de"/>
    <x v="2"/>
    <x v="45"/>
    <s v="Kinloch"/>
    <x v="3"/>
    <x v="1"/>
    <s v="Lib"/>
    <s v="L"/>
    <x v="3"/>
    <n v="4.7549999999999999"/>
    <n v="0.61814999999999998"/>
    <x v="54"/>
    <n v="1.2363"/>
    <x v="0"/>
  </r>
  <r>
    <x v="650"/>
    <x v="520"/>
    <x v="627"/>
    <s v="E-M-0.2"/>
    <n v="2"/>
    <s v="Laryssa Benediktovich"/>
    <s v="lbenediktovichiy@wunderground.com"/>
    <x v="0"/>
    <x v="315"/>
    <s v="Jacksonville"/>
    <x v="1"/>
    <x v="0"/>
    <s v="Exc"/>
    <s v="M"/>
    <x v="3"/>
    <n v="4.125"/>
    <n v="0.45374999999999999"/>
    <x v="112"/>
    <n v="0.90749999999999997"/>
    <x v="0"/>
  </r>
  <r>
    <x v="651"/>
    <x v="521"/>
    <x v="628"/>
    <s v="L-D-0.5"/>
    <n v="6"/>
    <s v="Theo Jacobovitz"/>
    <s v="tjacobovitziz@cbc.ca"/>
    <x v="0"/>
    <x v="13"/>
    <s v="Houston"/>
    <x v="3"/>
    <x v="2"/>
    <s v="Lib"/>
    <s v="D"/>
    <x v="1"/>
    <n v="7.77"/>
    <n v="1.0101"/>
    <x v="162"/>
    <n v="6.0606"/>
    <x v="1"/>
  </r>
  <r>
    <x v="652"/>
    <x v="418"/>
    <x v="629"/>
    <s v="R-L-1"/>
    <n v="6"/>
    <s v="Becca Ableson"/>
    <s v="NONE"/>
    <x v="0"/>
    <x v="12"/>
    <s v="Portland"/>
    <x v="0"/>
    <x v="1"/>
    <s v="Rob"/>
    <s v="L"/>
    <x v="0"/>
    <n v="11.95"/>
    <n v="0.71699999999999997"/>
    <x v="144"/>
    <n v="4.3019999999999996"/>
    <x v="1"/>
  </r>
  <r>
    <x v="653"/>
    <x v="122"/>
    <x v="630"/>
    <s v="L-L-2.5"/>
    <n v="2"/>
    <s v="Jeno Druitt"/>
    <s v="jdruittj1@feedburner.com"/>
    <x v="0"/>
    <x v="150"/>
    <s v="Pasadena"/>
    <x v="3"/>
    <x v="1"/>
    <s v="Lib"/>
    <s v="L"/>
    <x v="2"/>
    <n v="36.454999999999998"/>
    <n v="4.7391499999999995"/>
    <x v="37"/>
    <n v="9.4782999999999991"/>
    <x v="0"/>
  </r>
  <r>
    <x v="654"/>
    <x v="423"/>
    <x v="631"/>
    <s v="R-D-0.2"/>
    <n v="3"/>
    <s v="Deonne Shortall"/>
    <s v="dshortallj2@wikipedia.org"/>
    <x v="0"/>
    <x v="102"/>
    <s v="Santa Ana"/>
    <x v="0"/>
    <x v="2"/>
    <s v="Rob"/>
    <s v="D"/>
    <x v="3"/>
    <n v="2.6849999999999996"/>
    <n v="0.16109999999999997"/>
    <x v="36"/>
    <n v="0.4832999999999999"/>
    <x v="0"/>
  </r>
  <r>
    <x v="655"/>
    <x v="463"/>
    <x v="632"/>
    <s v="E-M-0.5"/>
    <n v="2"/>
    <s v="Wilton Cottier"/>
    <s v="wcottierj3@cafepress.com"/>
    <x v="0"/>
    <x v="7"/>
    <s v="San Jose"/>
    <x v="1"/>
    <x v="0"/>
    <s v="Exc"/>
    <s v="M"/>
    <x v="1"/>
    <n v="8.25"/>
    <n v="0.90749999999999997"/>
    <x v="38"/>
    <n v="1.8149999999999999"/>
    <x v="1"/>
  </r>
  <r>
    <x v="656"/>
    <x v="273"/>
    <x v="633"/>
    <s v="A-L-1"/>
    <n v="5"/>
    <s v="Kevan Grinsted"/>
    <s v="kgrinstedj4@google.com.br"/>
    <x v="1"/>
    <x v="316"/>
    <s v="Tallaght"/>
    <x v="2"/>
    <x v="1"/>
    <s v="Ara"/>
    <s v="L"/>
    <x v="0"/>
    <n v="12.95"/>
    <n v="1.1655"/>
    <x v="188"/>
    <n v="5.8274999999999997"/>
    <x v="1"/>
  </r>
  <r>
    <x v="657"/>
    <x v="522"/>
    <x v="634"/>
    <s v="A-M-0.5"/>
    <n v="5"/>
    <s v="Dionne Skyner"/>
    <s v="dskynerj5@hubpages.com"/>
    <x v="0"/>
    <x v="72"/>
    <s v="Colorado Springs"/>
    <x v="2"/>
    <x v="0"/>
    <s v="Ara"/>
    <s v="M"/>
    <x v="1"/>
    <n v="6.75"/>
    <n v="0.60749999999999993"/>
    <x v="65"/>
    <n v="3.0374999999999996"/>
    <x v="1"/>
  </r>
  <r>
    <x v="658"/>
    <x v="523"/>
    <x v="635"/>
    <s v="L-D-2.5"/>
    <n v="6"/>
    <s v="Francesco Dressel"/>
    <s v="NONE"/>
    <x v="0"/>
    <x v="46"/>
    <s v="Toledo"/>
    <x v="3"/>
    <x v="2"/>
    <s v="Lib"/>
    <s v="D"/>
    <x v="2"/>
    <n v="29.784999999999997"/>
    <n v="3.8720499999999998"/>
    <x v="39"/>
    <n v="23.232299999999999"/>
    <x v="1"/>
  </r>
  <r>
    <x v="659"/>
    <x v="260"/>
    <x v="636"/>
    <s v="A-M-1"/>
    <n v="2"/>
    <s v="Jimmy Dymoke"/>
    <s v="jdymokeje@prnewswire.com"/>
    <x v="1"/>
    <x v="98"/>
    <s v="Beaumont"/>
    <x v="2"/>
    <x v="0"/>
    <s v="Ara"/>
    <s v="M"/>
    <x v="0"/>
    <n v="11.25"/>
    <n v="1.0125"/>
    <x v="122"/>
    <n v="2.0249999999999999"/>
    <x v="1"/>
  </r>
  <r>
    <x v="660"/>
    <x v="331"/>
    <x v="637"/>
    <s v="L-D-1"/>
    <n v="1"/>
    <s v="Ambrosio Weinmann"/>
    <s v="aweinmannj8@shinystat.com"/>
    <x v="0"/>
    <x v="161"/>
    <s v="Cincinnati"/>
    <x v="3"/>
    <x v="2"/>
    <s v="Lib"/>
    <s v="D"/>
    <x v="0"/>
    <n v="12.95"/>
    <n v="1.6835"/>
    <x v="2"/>
    <n v="1.6835"/>
    <x v="1"/>
  </r>
  <r>
    <x v="661"/>
    <x v="524"/>
    <x v="638"/>
    <s v="A-M-2.5"/>
    <n v="2"/>
    <s v="Elden Andriessen"/>
    <s v="eandriessenj9@europa.eu"/>
    <x v="0"/>
    <x v="10"/>
    <s v="Saint Louis"/>
    <x v="2"/>
    <x v="0"/>
    <s v="Ara"/>
    <s v="M"/>
    <x v="2"/>
    <n v="25.874999999999996"/>
    <n v="2.3287499999999994"/>
    <x v="95"/>
    <n v="4.6574999999999989"/>
    <x v="0"/>
  </r>
  <r>
    <x v="662"/>
    <x v="525"/>
    <x v="639"/>
    <s v="E-D-0.5"/>
    <n v="5"/>
    <s v="Roxie Deaconson"/>
    <s v="rdeaconsonja@archive.org"/>
    <x v="0"/>
    <x v="317"/>
    <s v="Yonkers"/>
    <x v="1"/>
    <x v="2"/>
    <s v="Exc"/>
    <s v="D"/>
    <x v="1"/>
    <n v="7.29"/>
    <n v="0.80190000000000006"/>
    <x v="114"/>
    <n v="4.0095000000000001"/>
    <x v="1"/>
  </r>
  <r>
    <x v="663"/>
    <x v="526"/>
    <x v="640"/>
    <s v="L-L-2.5"/>
    <n v="5"/>
    <s v="Davida Caro"/>
    <s v="dcarojb@twitter.com"/>
    <x v="0"/>
    <x v="194"/>
    <s v="Baltimore"/>
    <x v="3"/>
    <x v="1"/>
    <s v="Lib"/>
    <s v="L"/>
    <x v="2"/>
    <n v="36.454999999999998"/>
    <n v="4.7391499999999995"/>
    <x v="134"/>
    <n v="23.695749999999997"/>
    <x v="0"/>
  </r>
  <r>
    <x v="664"/>
    <x v="104"/>
    <x v="641"/>
    <s v="L-D-0.5"/>
    <n v="4"/>
    <s v="Johna Bluck"/>
    <s v="jbluckjc@imageshack.us"/>
    <x v="0"/>
    <x v="315"/>
    <s v="Jacksonville"/>
    <x v="3"/>
    <x v="2"/>
    <s v="Lib"/>
    <s v="D"/>
    <x v="1"/>
    <n v="7.77"/>
    <n v="1.0101"/>
    <x v="113"/>
    <n v="4.0404"/>
    <x v="1"/>
  </r>
  <r>
    <x v="665"/>
    <x v="491"/>
    <x v="642"/>
    <s v="A-M-0.5"/>
    <n v="3"/>
    <s v="Myrle Dearden"/>
    <s v="NONE"/>
    <x v="1"/>
    <x v="318"/>
    <s v="Bayside"/>
    <x v="2"/>
    <x v="0"/>
    <s v="Ara"/>
    <s v="M"/>
    <x v="1"/>
    <n v="6.75"/>
    <n v="0.60749999999999993"/>
    <x v="16"/>
    <n v="1.8224999999999998"/>
    <x v="1"/>
  </r>
  <r>
    <x v="666"/>
    <x v="157"/>
    <x v="636"/>
    <s v="L-D-1"/>
    <n v="2"/>
    <s v="Jimmy Dymoke"/>
    <s v="jdymokeje@prnewswire.com"/>
    <x v="1"/>
    <x v="98"/>
    <s v="Beaumont"/>
    <x v="3"/>
    <x v="2"/>
    <s v="Lib"/>
    <s v="D"/>
    <x v="0"/>
    <n v="12.95"/>
    <n v="1.6835"/>
    <x v="109"/>
    <n v="3.367"/>
    <x v="1"/>
  </r>
  <r>
    <x v="667"/>
    <x v="527"/>
    <x v="643"/>
    <s v="A-D-0.5"/>
    <n v="4"/>
    <s v="Orland Tadman"/>
    <s v="otadmanjf@ft.com"/>
    <x v="0"/>
    <x v="220"/>
    <s v="Miami"/>
    <x v="2"/>
    <x v="2"/>
    <s v="Ara"/>
    <s v="D"/>
    <x v="1"/>
    <n v="5.97"/>
    <n v="0.5373"/>
    <x v="86"/>
    <n v="2.1492"/>
    <x v="0"/>
  </r>
  <r>
    <x v="668"/>
    <x v="528"/>
    <x v="644"/>
    <s v="L-L-0.5"/>
    <n v="2"/>
    <s v="Barrett Gudde"/>
    <s v="bguddejg@dailymotion.com"/>
    <x v="0"/>
    <x v="206"/>
    <s v="San Francisco"/>
    <x v="3"/>
    <x v="1"/>
    <s v="Lib"/>
    <s v="L"/>
    <x v="1"/>
    <n v="9.51"/>
    <n v="1.2363"/>
    <x v="81"/>
    <n v="2.4725999999999999"/>
    <x v="1"/>
  </r>
  <r>
    <x v="669"/>
    <x v="99"/>
    <x v="645"/>
    <s v="A-D-0.5"/>
    <n v="5"/>
    <s v="Nathan Sictornes"/>
    <s v="nsictornesjh@buzzfeed.com"/>
    <x v="1"/>
    <x v="203"/>
    <s v="Sandyford"/>
    <x v="2"/>
    <x v="2"/>
    <s v="Ara"/>
    <s v="D"/>
    <x v="1"/>
    <n v="5.97"/>
    <n v="0.5373"/>
    <x v="44"/>
    <n v="2.6865000000000001"/>
    <x v="0"/>
  </r>
  <r>
    <x v="670"/>
    <x v="529"/>
    <x v="646"/>
    <s v="A-L-0.5"/>
    <n v="1"/>
    <s v="Vivyan Dunning"/>
    <s v="vdunningji@independent.co.uk"/>
    <x v="0"/>
    <x v="17"/>
    <s v="Punta Gorda"/>
    <x v="2"/>
    <x v="1"/>
    <s v="Ara"/>
    <s v="L"/>
    <x v="1"/>
    <n v="7.77"/>
    <n v="0.69929999999999992"/>
    <x v="41"/>
    <n v="0.69929999999999992"/>
    <x v="0"/>
  </r>
  <r>
    <x v="671"/>
    <x v="530"/>
    <x v="647"/>
    <s v="L-D-2.5"/>
    <n v="4"/>
    <s v="Doralin Baison"/>
    <s v="NONE"/>
    <x v="1"/>
    <x v="105"/>
    <s v="Ballivor"/>
    <x v="3"/>
    <x v="2"/>
    <s v="Lib"/>
    <s v="D"/>
    <x v="2"/>
    <n v="29.784999999999997"/>
    <n v="3.8720499999999998"/>
    <x v="129"/>
    <n v="15.488199999999999"/>
    <x v="0"/>
  </r>
  <r>
    <x v="672"/>
    <x v="531"/>
    <x v="648"/>
    <s v="E-D-0.2"/>
    <n v="6"/>
    <s v="Josefina Ferens"/>
    <s v="NONE"/>
    <x v="0"/>
    <x v="15"/>
    <s v="New York City"/>
    <x v="1"/>
    <x v="2"/>
    <s v="Exc"/>
    <s v="D"/>
    <x v="3"/>
    <n v="3.645"/>
    <n v="0.40095000000000003"/>
    <x v="6"/>
    <n v="2.4057000000000004"/>
    <x v="0"/>
  </r>
  <r>
    <x v="673"/>
    <x v="210"/>
    <x v="649"/>
    <s v="E-L-0.5"/>
    <n v="2"/>
    <s v="Shelley Gehring"/>
    <s v="sgehringjl@gnu.org"/>
    <x v="0"/>
    <x v="143"/>
    <s v="Spartanburg"/>
    <x v="1"/>
    <x v="1"/>
    <s v="Exc"/>
    <s v="L"/>
    <x v="1"/>
    <n v="8.91"/>
    <n v="0.98009999999999997"/>
    <x v="58"/>
    <n v="1.9601999999999999"/>
    <x v="1"/>
  </r>
  <r>
    <x v="674"/>
    <x v="532"/>
    <x v="650"/>
    <s v="E-M-0.2"/>
    <n v="3"/>
    <s v="Barrie Fallowes"/>
    <s v="bfallowesjm@purevolume.com"/>
    <x v="0"/>
    <x v="319"/>
    <s v="Bakersfield"/>
    <x v="1"/>
    <x v="0"/>
    <s v="Exc"/>
    <s v="M"/>
    <x v="3"/>
    <n v="4.125"/>
    <n v="0.45374999999999999"/>
    <x v="24"/>
    <n v="1.3612500000000001"/>
    <x v="1"/>
  </r>
  <r>
    <x v="675"/>
    <x v="533"/>
    <x v="651"/>
    <s v="L-D-1"/>
    <n v="2"/>
    <s v="Nicolas Aiton"/>
    <s v="NONE"/>
    <x v="1"/>
    <x v="320"/>
    <s v="Dungarvan"/>
    <x v="3"/>
    <x v="2"/>
    <s v="Lib"/>
    <s v="D"/>
    <x v="0"/>
    <n v="12.95"/>
    <n v="1.6835"/>
    <x v="109"/>
    <n v="3.367"/>
    <x v="1"/>
  </r>
  <r>
    <x v="676"/>
    <x v="534"/>
    <x v="652"/>
    <s v="A-M-0.5"/>
    <n v="2"/>
    <s v="Shelli De Banke"/>
    <s v="sdejo@newsvine.com"/>
    <x v="0"/>
    <x v="10"/>
    <s v="Saint Louis"/>
    <x v="2"/>
    <x v="0"/>
    <s v="Ara"/>
    <s v="M"/>
    <x v="1"/>
    <n v="6.75"/>
    <n v="0.60749999999999993"/>
    <x v="72"/>
    <n v="1.2149999999999999"/>
    <x v="0"/>
  </r>
  <r>
    <x v="677"/>
    <x v="535"/>
    <x v="653"/>
    <s v="E-L-0.5"/>
    <n v="2"/>
    <s v="Lyell Murch"/>
    <s v="NONE"/>
    <x v="0"/>
    <x v="52"/>
    <s v="Fort Wayne"/>
    <x v="1"/>
    <x v="1"/>
    <s v="Exc"/>
    <s v="L"/>
    <x v="1"/>
    <n v="8.91"/>
    <n v="0.98009999999999997"/>
    <x v="58"/>
    <n v="1.9601999999999999"/>
    <x v="0"/>
  </r>
  <r>
    <x v="678"/>
    <x v="536"/>
    <x v="654"/>
    <s v="E-M-0.5"/>
    <n v="3"/>
    <s v="Stearne Count"/>
    <s v="scountjq@nba.com"/>
    <x v="0"/>
    <x v="321"/>
    <s v="Young America"/>
    <x v="1"/>
    <x v="0"/>
    <s v="Exc"/>
    <s v="M"/>
    <x v="1"/>
    <n v="8.25"/>
    <n v="0.90749999999999997"/>
    <x v="167"/>
    <n v="2.7225000000000001"/>
    <x v="1"/>
  </r>
  <r>
    <x v="679"/>
    <x v="537"/>
    <x v="655"/>
    <s v="R-M-0.2"/>
    <n v="6"/>
    <s v="Selia Ragles"/>
    <s v="sraglesjr@blogtalkradio.com"/>
    <x v="0"/>
    <x v="322"/>
    <s v="Fort Smith"/>
    <x v="0"/>
    <x v="0"/>
    <s v="Rob"/>
    <s v="M"/>
    <x v="3"/>
    <n v="2.9849999999999999"/>
    <n v="0.17909999999999998"/>
    <x v="8"/>
    <n v="1.0745999999999998"/>
    <x v="1"/>
  </r>
  <r>
    <x v="680"/>
    <x v="61"/>
    <x v="656"/>
    <s v="E-M-0.5"/>
    <n v="2"/>
    <s v="Silas Deehan"/>
    <s v="NONE"/>
    <x v="2"/>
    <x v="219"/>
    <s v="Charlton"/>
    <x v="1"/>
    <x v="0"/>
    <s v="Exc"/>
    <s v="M"/>
    <x v="1"/>
    <n v="8.25"/>
    <n v="0.90749999999999997"/>
    <x v="38"/>
    <n v="1.8149999999999999"/>
    <x v="1"/>
  </r>
  <r>
    <x v="681"/>
    <x v="242"/>
    <x v="657"/>
    <s v="R-M-0.2"/>
    <n v="1"/>
    <s v="Sacha Bruun"/>
    <s v="sbruunjt@blogtalkradio.com"/>
    <x v="0"/>
    <x v="84"/>
    <s v="Stockton"/>
    <x v="0"/>
    <x v="0"/>
    <s v="Rob"/>
    <s v="M"/>
    <x v="3"/>
    <n v="2.9849999999999999"/>
    <n v="0.17909999999999998"/>
    <x v="55"/>
    <n v="0.17909999999999998"/>
    <x v="1"/>
  </r>
  <r>
    <x v="682"/>
    <x v="299"/>
    <x v="658"/>
    <s v="E-D-0.2"/>
    <n v="4"/>
    <s v="Alon Pllu"/>
    <s v="aplluju@dagondesign.com"/>
    <x v="1"/>
    <x v="323"/>
    <s v="Navan"/>
    <x v="1"/>
    <x v="2"/>
    <s v="Exc"/>
    <s v="D"/>
    <x v="3"/>
    <n v="3.645"/>
    <n v="0.40095000000000003"/>
    <x v="20"/>
    <n v="1.6038000000000001"/>
    <x v="0"/>
  </r>
  <r>
    <x v="683"/>
    <x v="343"/>
    <x v="659"/>
    <s v="E-L-1"/>
    <n v="6"/>
    <s v="Gilberto Cornier"/>
    <s v="gcornierjv@techcrunch.com"/>
    <x v="0"/>
    <x v="48"/>
    <s v="Tampa"/>
    <x v="1"/>
    <x v="1"/>
    <s v="Exc"/>
    <s v="L"/>
    <x v="0"/>
    <n v="14.85"/>
    <n v="1.6335"/>
    <x v="146"/>
    <n v="9.8010000000000002"/>
    <x v="1"/>
  </r>
  <r>
    <x v="684"/>
    <x v="538"/>
    <x v="636"/>
    <s v="R-L-1"/>
    <n v="3"/>
    <s v="Jimmy Dymoke"/>
    <s v="jdymokeje@prnewswire.com"/>
    <x v="1"/>
    <x v="25"/>
    <b v="0"/>
    <x v="0"/>
    <x v="1"/>
    <s v="Rob"/>
    <s v="L"/>
    <x v="0"/>
    <n v="11.95"/>
    <n v="0.71699999999999997"/>
    <x v="66"/>
    <n v="2.1509999999999998"/>
    <x v="2"/>
  </r>
  <r>
    <x v="685"/>
    <x v="539"/>
    <x v="660"/>
    <s v="A-D-2.5"/>
    <n v="3"/>
    <s v="Willabella Harvison"/>
    <s v="wharvisonjx@gizmodo.com"/>
    <x v="0"/>
    <x v="11"/>
    <s v="Philadelphia"/>
    <x v="2"/>
    <x v="2"/>
    <s v="Ara"/>
    <s v="D"/>
    <x v="2"/>
    <n v="22.884999999999998"/>
    <n v="2.0596499999999995"/>
    <x v="96"/>
    <n v="6.1789499999999986"/>
    <x v="1"/>
  </r>
  <r>
    <x v="686"/>
    <x v="27"/>
    <x v="661"/>
    <s v="L-D-1"/>
    <n v="3"/>
    <s v="Darice Heaford"/>
    <s v="dheafordjy@twitpic.com"/>
    <x v="0"/>
    <x v="300"/>
    <s v="San Angelo"/>
    <x v="3"/>
    <x v="2"/>
    <s v="Lib"/>
    <s v="D"/>
    <x v="0"/>
    <n v="12.95"/>
    <n v="1.6835"/>
    <x v="5"/>
    <n v="5.0504999999999995"/>
    <x v="1"/>
  </r>
  <r>
    <x v="687"/>
    <x v="540"/>
    <x v="662"/>
    <s v="L-L-1"/>
    <n v="5"/>
    <s v="Granger Fantham"/>
    <s v="gfanthamjz@hexun.com"/>
    <x v="0"/>
    <x v="6"/>
    <s v="Los Angeles"/>
    <x v="3"/>
    <x v="1"/>
    <s v="Lib"/>
    <s v="L"/>
    <x v="0"/>
    <n v="15.85"/>
    <n v="2.0605000000000002"/>
    <x v="180"/>
    <n v="10.302500000000002"/>
    <x v="0"/>
  </r>
  <r>
    <x v="688"/>
    <x v="541"/>
    <x v="663"/>
    <s v="E-D-0.5"/>
    <n v="5"/>
    <s v="Reynolds Crookshanks"/>
    <s v="rcrookshanksk0@unc.edu"/>
    <x v="0"/>
    <x v="135"/>
    <s v="Lansing"/>
    <x v="1"/>
    <x v="2"/>
    <s v="Exc"/>
    <s v="D"/>
    <x v="1"/>
    <n v="7.29"/>
    <n v="0.80190000000000006"/>
    <x v="114"/>
    <n v="4.0095000000000001"/>
    <x v="0"/>
  </r>
  <r>
    <x v="689"/>
    <x v="390"/>
    <x v="664"/>
    <s v="R-M-0.2"/>
    <n v="3"/>
    <s v="Niels Leake"/>
    <s v="nleakek1@cmu.edu"/>
    <x v="0"/>
    <x v="122"/>
    <s v="Clearwater"/>
    <x v="0"/>
    <x v="0"/>
    <s v="Rob"/>
    <s v="M"/>
    <x v="3"/>
    <n v="2.9849999999999999"/>
    <n v="0.17909999999999998"/>
    <x v="169"/>
    <n v="0.53729999999999989"/>
    <x v="0"/>
  </r>
  <r>
    <x v="690"/>
    <x v="396"/>
    <x v="665"/>
    <s v="E-D-1"/>
    <n v="2"/>
    <s v="Hetti Measures"/>
    <s v="NONE"/>
    <x v="0"/>
    <x v="129"/>
    <s v="Whittier"/>
    <x v="1"/>
    <x v="2"/>
    <s v="Exc"/>
    <s v="D"/>
    <x v="0"/>
    <n v="12.15"/>
    <n v="1.3365"/>
    <x v="76"/>
    <n v="2.673"/>
    <x v="1"/>
  </r>
  <r>
    <x v="691"/>
    <x v="185"/>
    <x v="666"/>
    <s v="E-M-2.5"/>
    <n v="2"/>
    <s v="Gay Eilhersen"/>
    <s v="geilhersenk3@networksolutions.com"/>
    <x v="0"/>
    <x v="75"/>
    <s v="Fresno"/>
    <x v="1"/>
    <x v="0"/>
    <s v="Exc"/>
    <s v="M"/>
    <x v="2"/>
    <n v="31.624999999999996"/>
    <n v="3.4787499999999998"/>
    <x v="40"/>
    <n v="6.9574999999999996"/>
    <x v="1"/>
  </r>
  <r>
    <x v="692"/>
    <x v="542"/>
    <x v="667"/>
    <s v="A-M-0.2"/>
    <n v="2"/>
    <s v="Nico Hubert"/>
    <s v="NONE"/>
    <x v="0"/>
    <x v="15"/>
    <s v="New York City"/>
    <x v="2"/>
    <x v="0"/>
    <s v="Ara"/>
    <s v="M"/>
    <x v="3"/>
    <n v="3.375"/>
    <n v="0.30374999999999996"/>
    <x v="52"/>
    <n v="0.60749999999999993"/>
    <x v="0"/>
  </r>
  <r>
    <x v="693"/>
    <x v="117"/>
    <x v="668"/>
    <s v="A-L-0.2"/>
    <n v="6"/>
    <s v="Cristina Aleixo"/>
    <s v="caleixok5@globo.com"/>
    <x v="0"/>
    <x v="72"/>
    <s v="Colorado Springs"/>
    <x v="2"/>
    <x v="1"/>
    <s v="Ara"/>
    <s v="L"/>
    <x v="3"/>
    <n v="3.8849999999999998"/>
    <n v="0.34964999999999996"/>
    <x v="102"/>
    <n v="2.0978999999999997"/>
    <x v="1"/>
  </r>
  <r>
    <x v="694"/>
    <x v="543"/>
    <x v="669"/>
    <s v="L-L-2.5"/>
    <n v="4"/>
    <s v="Derrek Allpress"/>
    <s v="NONE"/>
    <x v="0"/>
    <x v="324"/>
    <s v="Long Beach"/>
    <x v="3"/>
    <x v="1"/>
    <s v="Lib"/>
    <s v="L"/>
    <x v="2"/>
    <n v="36.454999999999998"/>
    <n v="4.7391499999999995"/>
    <x v="43"/>
    <n v="18.956599999999998"/>
    <x v="1"/>
  </r>
  <r>
    <x v="695"/>
    <x v="544"/>
    <x v="670"/>
    <s v="R-M-0.5"/>
    <n v="5"/>
    <s v="Rikki Tomkowicz"/>
    <s v="rtomkowiczk7@bravesites.com"/>
    <x v="1"/>
    <x v="325"/>
    <s v="Lusk"/>
    <x v="0"/>
    <x v="0"/>
    <s v="Rob"/>
    <s v="M"/>
    <x v="1"/>
    <n v="5.97"/>
    <n v="0.35819999999999996"/>
    <x v="44"/>
    <n v="1.7909999999999999"/>
    <x v="0"/>
  </r>
  <r>
    <x v="696"/>
    <x v="545"/>
    <x v="671"/>
    <s v="E-D-0.5"/>
    <n v="3"/>
    <s v="Rochette Huscroft"/>
    <s v="rhuscroftk8@jimdo.com"/>
    <x v="0"/>
    <x v="77"/>
    <s v="Reno"/>
    <x v="1"/>
    <x v="2"/>
    <s v="Exc"/>
    <s v="D"/>
    <x v="1"/>
    <n v="7.29"/>
    <n v="0.80190000000000006"/>
    <x v="6"/>
    <n v="2.4057000000000004"/>
    <x v="0"/>
  </r>
  <r>
    <x v="697"/>
    <x v="546"/>
    <x v="672"/>
    <s v="L-M-0.2"/>
    <n v="1"/>
    <s v="Selle Scurrer"/>
    <s v="sscurrerk9@flavors.me"/>
    <x v="2"/>
    <x v="27"/>
    <s v="Upton"/>
    <x v="3"/>
    <x v="0"/>
    <s v="Lib"/>
    <s v="M"/>
    <x v="3"/>
    <n v="4.3650000000000002"/>
    <n v="0.56745000000000001"/>
    <x v="189"/>
    <n v="0.56745000000000001"/>
    <x v="1"/>
  </r>
  <r>
    <x v="698"/>
    <x v="420"/>
    <x v="673"/>
    <s v="L-L-2.5"/>
    <n v="1"/>
    <s v="Andie Rudram"/>
    <s v="arudramka@prnewswire.com"/>
    <x v="0"/>
    <x v="200"/>
    <s v="Las Vegas"/>
    <x v="3"/>
    <x v="1"/>
    <s v="Lib"/>
    <s v="L"/>
    <x v="2"/>
    <n v="36.454999999999998"/>
    <n v="4.7391499999999995"/>
    <x v="133"/>
    <n v="4.7391499999999995"/>
    <x v="1"/>
  </r>
  <r>
    <x v="699"/>
    <x v="547"/>
    <x v="674"/>
    <s v="L-D-0.2"/>
    <n v="4"/>
    <s v="Leta Clarricoates"/>
    <s v="NONE"/>
    <x v="0"/>
    <x v="326"/>
    <s v="Wilmington"/>
    <x v="3"/>
    <x v="2"/>
    <s v="Lib"/>
    <s v="D"/>
    <x v="3"/>
    <n v="3.8849999999999998"/>
    <n v="0.50505"/>
    <x v="42"/>
    <n v="2.0202"/>
    <x v="0"/>
  </r>
  <r>
    <x v="700"/>
    <x v="548"/>
    <x v="675"/>
    <s v="E-L-0.2"/>
    <n v="2"/>
    <s v="Jacquelyn Maha"/>
    <s v="jmahakc@cyberchimps.com"/>
    <x v="0"/>
    <x v="77"/>
    <s v="Reno"/>
    <x v="1"/>
    <x v="1"/>
    <s v="Exc"/>
    <s v="L"/>
    <x v="3"/>
    <n v="4.4550000000000001"/>
    <n v="0.49004999999999999"/>
    <x v="161"/>
    <n v="0.98009999999999997"/>
    <x v="1"/>
  </r>
  <r>
    <x v="701"/>
    <x v="549"/>
    <x v="676"/>
    <s v="L-M-2.5"/>
    <n v="3"/>
    <s v="Glory Clemon"/>
    <s v="gclemonkd@networksolutions.com"/>
    <x v="0"/>
    <x v="87"/>
    <s v="Tuscaloosa"/>
    <x v="3"/>
    <x v="0"/>
    <s v="Lib"/>
    <s v="M"/>
    <x v="2"/>
    <n v="33.464999999999996"/>
    <n v="4.3504499999999995"/>
    <x v="64"/>
    <n v="13.051349999999999"/>
    <x v="0"/>
  </r>
  <r>
    <x v="702"/>
    <x v="550"/>
    <x v="677"/>
    <s v="R-D-0.2"/>
    <n v="5"/>
    <s v="Alica Kift"/>
    <s v="NONE"/>
    <x v="0"/>
    <x v="327"/>
    <s v="Garden Grove"/>
    <x v="0"/>
    <x v="2"/>
    <s v="Rob"/>
    <s v="D"/>
    <x v="3"/>
    <n v="2.6849999999999996"/>
    <n v="0.16109999999999997"/>
    <x v="148"/>
    <n v="0.80549999999999988"/>
    <x v="1"/>
  </r>
  <r>
    <x v="703"/>
    <x v="551"/>
    <x v="678"/>
    <s v="E-D-0.2"/>
    <n v="6"/>
    <s v="Babb Pollins"/>
    <s v="bpollinskf@shinystat.com"/>
    <x v="0"/>
    <x v="155"/>
    <s v="Shawnee Mission"/>
    <x v="1"/>
    <x v="2"/>
    <s v="Exc"/>
    <s v="D"/>
    <x v="3"/>
    <n v="3.645"/>
    <n v="0.40095000000000003"/>
    <x v="6"/>
    <n v="2.4057000000000004"/>
    <x v="1"/>
  </r>
  <r>
    <x v="704"/>
    <x v="552"/>
    <x v="679"/>
    <s v="L-D-1"/>
    <n v="2"/>
    <s v="Jarret Toye"/>
    <s v="jtoyekg@pinterest.com"/>
    <x v="1"/>
    <x v="105"/>
    <s v="Ballivor"/>
    <x v="3"/>
    <x v="2"/>
    <s v="Lib"/>
    <s v="D"/>
    <x v="0"/>
    <n v="12.95"/>
    <n v="1.6835"/>
    <x v="109"/>
    <n v="3.367"/>
    <x v="0"/>
  </r>
  <r>
    <x v="705"/>
    <x v="553"/>
    <x v="680"/>
    <s v="A-M-1"/>
    <n v="5"/>
    <s v="Carlie Linskill"/>
    <s v="clinskillkh@sphinn.com"/>
    <x v="0"/>
    <x v="161"/>
    <s v="Cincinnati"/>
    <x v="2"/>
    <x v="0"/>
    <s v="Ara"/>
    <s v="M"/>
    <x v="0"/>
    <n v="11.25"/>
    <n v="1.0125"/>
    <x v="126"/>
    <n v="5.0625"/>
    <x v="1"/>
  </r>
  <r>
    <x v="706"/>
    <x v="554"/>
    <x v="681"/>
    <s v="R-L-0.2"/>
    <n v="3"/>
    <s v="Natal Vigrass"/>
    <s v="nvigrasski@ezinearticles.com"/>
    <x v="2"/>
    <x v="147"/>
    <s v="Whitwell"/>
    <x v="0"/>
    <x v="1"/>
    <s v="Rob"/>
    <s v="L"/>
    <x v="3"/>
    <n v="3.5849999999999995"/>
    <n v="0.21509999999999996"/>
    <x v="127"/>
    <n v="0.64529999999999987"/>
    <x v="1"/>
  </r>
  <r>
    <x v="707"/>
    <x v="555"/>
    <x v="636"/>
    <s v="E-D-0.2"/>
    <n v="5"/>
    <s v="Jimmy Dymoke"/>
    <s v="jdymokeje@prnewswire.com"/>
    <x v="1"/>
    <x v="25"/>
    <b v="0"/>
    <x v="1"/>
    <x v="2"/>
    <s v="Exc"/>
    <s v="D"/>
    <x v="3"/>
    <n v="3.645"/>
    <n v="0.40095000000000003"/>
    <x v="94"/>
    <n v="2.00475"/>
    <x v="2"/>
  </r>
  <r>
    <x v="708"/>
    <x v="150"/>
    <x v="682"/>
    <s v="R-L-0.5"/>
    <n v="4"/>
    <s v="Kandace Cragell"/>
    <s v="kcragellkk@google.com"/>
    <x v="1"/>
    <x v="320"/>
    <s v="Dungarvan"/>
    <x v="0"/>
    <x v="1"/>
    <s v="Rob"/>
    <s v="L"/>
    <x v="1"/>
    <n v="7.169999999999999"/>
    <n v="0.43019999999999992"/>
    <x v="139"/>
    <n v="1.7207999999999997"/>
    <x v="1"/>
  </r>
  <r>
    <x v="709"/>
    <x v="556"/>
    <x v="683"/>
    <s v="L-M-0.2"/>
    <n v="2"/>
    <s v="Lyon Ibert"/>
    <s v="libertkl@huffingtonpost.com"/>
    <x v="0"/>
    <x v="305"/>
    <s v="Sunnyvale"/>
    <x v="3"/>
    <x v="0"/>
    <s v="Lib"/>
    <s v="M"/>
    <x v="3"/>
    <n v="4.3650000000000002"/>
    <n v="0.56745000000000001"/>
    <x v="31"/>
    <n v="1.1349"/>
    <x v="1"/>
  </r>
  <r>
    <x v="710"/>
    <x v="327"/>
    <x v="684"/>
    <s v="L-M-1"/>
    <n v="4"/>
    <s v="Reese Lidgey"/>
    <s v="rlidgeykm@vimeo.com"/>
    <x v="0"/>
    <x v="141"/>
    <s v="Memphis"/>
    <x v="3"/>
    <x v="0"/>
    <s v="Lib"/>
    <s v="M"/>
    <x v="0"/>
    <n v="14.55"/>
    <n v="1.8915000000000002"/>
    <x v="125"/>
    <n v="7.5660000000000007"/>
    <x v="1"/>
  </r>
  <r>
    <x v="711"/>
    <x v="557"/>
    <x v="685"/>
    <s v="A-D-0.5"/>
    <n v="3"/>
    <s v="Tersina Castagne"/>
    <s v="tcastagnekn@wikia.com"/>
    <x v="0"/>
    <x v="328"/>
    <s v="Orlando"/>
    <x v="2"/>
    <x v="2"/>
    <s v="Ara"/>
    <s v="D"/>
    <x v="1"/>
    <n v="5.97"/>
    <n v="0.5373"/>
    <x v="8"/>
    <n v="1.6118999999999999"/>
    <x v="1"/>
  </r>
  <r>
    <x v="712"/>
    <x v="333"/>
    <x v="686"/>
    <s v="R-M-0.2"/>
    <n v="6"/>
    <s v="Samuele Klaaassen"/>
    <s v="NONE"/>
    <x v="0"/>
    <x v="137"/>
    <s v="Detroit"/>
    <x v="0"/>
    <x v="0"/>
    <s v="Rob"/>
    <s v="M"/>
    <x v="3"/>
    <n v="2.9849999999999999"/>
    <n v="0.17909999999999998"/>
    <x v="8"/>
    <n v="1.0745999999999998"/>
    <x v="0"/>
  </r>
  <r>
    <x v="713"/>
    <x v="558"/>
    <x v="687"/>
    <s v="E-D-0.5"/>
    <n v="2"/>
    <s v="Jordana Halden"/>
    <s v="jhaldenkp@comcast.net"/>
    <x v="1"/>
    <x v="329"/>
    <s v="Clones"/>
    <x v="1"/>
    <x v="2"/>
    <s v="Exc"/>
    <s v="D"/>
    <x v="1"/>
    <n v="7.29"/>
    <n v="0.80190000000000006"/>
    <x v="20"/>
    <n v="1.6038000000000001"/>
    <x v="1"/>
  </r>
  <r>
    <x v="714"/>
    <x v="559"/>
    <x v="688"/>
    <s v="A-M-1"/>
    <n v="3"/>
    <s v="Hussein Olliff"/>
    <s v="holliffkq@sciencedirect.com"/>
    <x v="1"/>
    <x v="330"/>
    <s v="Stradbally"/>
    <x v="2"/>
    <x v="0"/>
    <s v="Ara"/>
    <s v="M"/>
    <x v="0"/>
    <n v="11.25"/>
    <n v="1.0125"/>
    <x v="65"/>
    <n v="3.0374999999999996"/>
    <x v="1"/>
  </r>
  <r>
    <x v="715"/>
    <x v="310"/>
    <x v="689"/>
    <s v="L-M-0.5"/>
    <n v="4"/>
    <s v="Teddi Quadri"/>
    <s v="tquadrikr@opensource.org"/>
    <x v="1"/>
    <x v="331"/>
    <s v="Ballina"/>
    <x v="3"/>
    <x v="0"/>
    <s v="Lib"/>
    <s v="M"/>
    <x v="1"/>
    <n v="8.73"/>
    <n v="1.1349"/>
    <x v="190"/>
    <n v="4.5396000000000001"/>
    <x v="0"/>
  </r>
  <r>
    <x v="716"/>
    <x v="560"/>
    <x v="690"/>
    <s v="E-D-0.5"/>
    <n v="2"/>
    <s v="Felita Eshmade"/>
    <s v="feshmadeks@umn.edu"/>
    <x v="0"/>
    <x v="8"/>
    <s v="Richmond"/>
    <x v="1"/>
    <x v="2"/>
    <s v="Exc"/>
    <s v="D"/>
    <x v="1"/>
    <n v="7.29"/>
    <n v="0.80190000000000006"/>
    <x v="20"/>
    <n v="1.6038000000000001"/>
    <x v="1"/>
  </r>
  <r>
    <x v="717"/>
    <x v="561"/>
    <x v="691"/>
    <s v="R-D-0.2"/>
    <n v="2"/>
    <s v="Melodie OIlier"/>
    <s v="moilierkt@paginegialle.it"/>
    <x v="1"/>
    <x v="332"/>
    <s v="Glasnevin"/>
    <x v="0"/>
    <x v="2"/>
    <s v="Rob"/>
    <s v="D"/>
    <x v="3"/>
    <n v="2.6849999999999996"/>
    <n v="0.16109999999999997"/>
    <x v="147"/>
    <n v="0.32219999999999993"/>
    <x v="0"/>
  </r>
  <r>
    <x v="718"/>
    <x v="562"/>
    <x v="692"/>
    <s v="R-M-0.5"/>
    <n v="1"/>
    <s v="Hazel Iacopini"/>
    <s v="NONE"/>
    <x v="0"/>
    <x v="58"/>
    <s v="Fort Worth"/>
    <x v="0"/>
    <x v="0"/>
    <s v="Rob"/>
    <s v="M"/>
    <x v="1"/>
    <n v="5.97"/>
    <n v="0.35819999999999996"/>
    <x v="9"/>
    <n v="0.35819999999999996"/>
    <x v="0"/>
  </r>
  <r>
    <x v="719"/>
    <x v="563"/>
    <x v="693"/>
    <s v="L-L-0.5"/>
    <n v="2"/>
    <s v="Vinny Shoebotham"/>
    <s v="vshoebothamkv@redcross.org"/>
    <x v="0"/>
    <x v="132"/>
    <s v="Brooklyn"/>
    <x v="3"/>
    <x v="1"/>
    <s v="Lib"/>
    <s v="L"/>
    <x v="1"/>
    <n v="9.51"/>
    <n v="1.2363"/>
    <x v="81"/>
    <n v="2.4725999999999999"/>
    <x v="1"/>
  </r>
  <r>
    <x v="720"/>
    <x v="564"/>
    <x v="694"/>
    <s v="E-M-1"/>
    <n v="2"/>
    <s v="Bran Sterke"/>
    <s v="bsterkekw@biblegateway.com"/>
    <x v="0"/>
    <x v="58"/>
    <s v="Fort Worth"/>
    <x v="1"/>
    <x v="0"/>
    <s v="Exc"/>
    <s v="M"/>
    <x v="0"/>
    <n v="13.75"/>
    <n v="1.5125"/>
    <x v="3"/>
    <n v="3.0249999999999999"/>
    <x v="0"/>
  </r>
  <r>
    <x v="721"/>
    <x v="565"/>
    <x v="695"/>
    <s v="A-D-0.5"/>
    <n v="5"/>
    <s v="Simone Capon"/>
    <s v="scaponkx@craigslist.org"/>
    <x v="0"/>
    <x v="169"/>
    <s v="Phoenix"/>
    <x v="2"/>
    <x v="2"/>
    <s v="Ara"/>
    <s v="D"/>
    <x v="1"/>
    <n v="5.97"/>
    <n v="0.5373"/>
    <x v="44"/>
    <n v="2.6865000000000001"/>
    <x v="1"/>
  </r>
  <r>
    <x v="722"/>
    <x v="566"/>
    <x v="636"/>
    <s v="A-D-0.2"/>
    <n v="6"/>
    <s v="Jimmy Dymoke"/>
    <s v="jdymokeje@prnewswire.com"/>
    <x v="1"/>
    <x v="25"/>
    <b v="0"/>
    <x v="2"/>
    <x v="2"/>
    <s v="Ara"/>
    <s v="D"/>
    <x v="3"/>
    <n v="2.9849999999999999"/>
    <n v="0.26865"/>
    <x v="8"/>
    <n v="1.6118999999999999"/>
    <x v="2"/>
  </r>
  <r>
    <x v="723"/>
    <x v="160"/>
    <x v="696"/>
    <s v="L-L-0.2"/>
    <n v="6"/>
    <s v="Foster Constance"/>
    <s v="fconstancekz@ifeng.com"/>
    <x v="0"/>
    <x v="69"/>
    <s v="Dallas"/>
    <x v="3"/>
    <x v="1"/>
    <s v="Lib"/>
    <s v="L"/>
    <x v="3"/>
    <n v="4.7549999999999999"/>
    <n v="0.61814999999999998"/>
    <x v="32"/>
    <n v="3.7088999999999999"/>
    <x v="1"/>
  </r>
  <r>
    <x v="724"/>
    <x v="567"/>
    <x v="697"/>
    <s v="R-D-1"/>
    <n v="4"/>
    <s v="Fernando Sulman"/>
    <s v="fsulmanl0@washington.edu"/>
    <x v="0"/>
    <x v="230"/>
    <s v="Asheville"/>
    <x v="0"/>
    <x v="2"/>
    <s v="Rob"/>
    <s v="D"/>
    <x v="0"/>
    <n v="8.9499999999999993"/>
    <n v="0.53699999999999992"/>
    <x v="191"/>
    <n v="2.1479999999999997"/>
    <x v="0"/>
  </r>
  <r>
    <x v="725"/>
    <x v="568"/>
    <x v="698"/>
    <s v="A-D-0.5"/>
    <n v="3"/>
    <s v="Dorotea Hollyman"/>
    <s v="dhollymanl1@ibm.com"/>
    <x v="0"/>
    <x v="333"/>
    <s v="Billings"/>
    <x v="2"/>
    <x v="2"/>
    <s v="Ara"/>
    <s v="D"/>
    <x v="1"/>
    <n v="5.97"/>
    <n v="0.5373"/>
    <x v="8"/>
    <n v="1.6118999999999999"/>
    <x v="0"/>
  </r>
  <r>
    <x v="726"/>
    <x v="569"/>
    <x v="699"/>
    <s v="R-D-1"/>
    <n v="1"/>
    <s v="Lorelei Nardoni"/>
    <s v="lnardonil2@hao123.com"/>
    <x v="0"/>
    <x v="10"/>
    <s v="Saint Louis"/>
    <x v="0"/>
    <x v="2"/>
    <s v="Rob"/>
    <s v="D"/>
    <x v="0"/>
    <n v="8.9499999999999993"/>
    <n v="0.53699999999999992"/>
    <x v="192"/>
    <n v="0.53699999999999992"/>
    <x v="1"/>
  </r>
  <r>
    <x v="727"/>
    <x v="570"/>
    <x v="700"/>
    <s v="L-D-2.5"/>
    <n v="1"/>
    <s v="Dallas Yarham"/>
    <s v="dyarhaml3@moonfruit.com"/>
    <x v="0"/>
    <x v="334"/>
    <s v="Independence"/>
    <x v="3"/>
    <x v="2"/>
    <s v="Lib"/>
    <s v="D"/>
    <x v="2"/>
    <n v="29.784999999999997"/>
    <n v="3.8720499999999998"/>
    <x v="91"/>
    <n v="3.8720499999999998"/>
    <x v="0"/>
  </r>
  <r>
    <x v="728"/>
    <x v="571"/>
    <x v="701"/>
    <s v="E-L-0.5"/>
    <n v="5"/>
    <s v="Arlana Ferrea"/>
    <s v="aferreal4@wikia.com"/>
    <x v="0"/>
    <x v="118"/>
    <s v="Greensboro"/>
    <x v="1"/>
    <x v="1"/>
    <s v="Exc"/>
    <s v="L"/>
    <x v="1"/>
    <n v="8.91"/>
    <n v="0.98009999999999997"/>
    <x v="69"/>
    <n v="4.9005000000000001"/>
    <x v="1"/>
  </r>
  <r>
    <x v="729"/>
    <x v="139"/>
    <x v="702"/>
    <s v="E-L-1"/>
    <n v="6"/>
    <s v="Chuck Kendrick"/>
    <s v="ckendrickl5@webnode.com"/>
    <x v="0"/>
    <x v="335"/>
    <s v="Monroe"/>
    <x v="1"/>
    <x v="1"/>
    <s v="Exc"/>
    <s v="L"/>
    <x v="0"/>
    <n v="14.85"/>
    <n v="1.6335"/>
    <x v="146"/>
    <n v="9.8010000000000002"/>
    <x v="0"/>
  </r>
  <r>
    <x v="730"/>
    <x v="303"/>
    <x v="703"/>
    <s v="L-M-0.5"/>
    <n v="5"/>
    <s v="Sharona Danilchik"/>
    <s v="sdanilchikl6@mit.edu"/>
    <x v="2"/>
    <x v="282"/>
    <s v="Halton"/>
    <x v="3"/>
    <x v="0"/>
    <s v="Lib"/>
    <s v="M"/>
    <x v="1"/>
    <n v="8.73"/>
    <n v="1.1349"/>
    <x v="34"/>
    <n v="5.6745000000000001"/>
    <x v="1"/>
  </r>
  <r>
    <x v="731"/>
    <x v="572"/>
    <x v="704"/>
    <s v="A-L-0.5"/>
    <n v="3"/>
    <s v="Sarajane Potter"/>
    <s v="NONE"/>
    <x v="0"/>
    <x v="58"/>
    <s v="Fort Worth"/>
    <x v="2"/>
    <x v="1"/>
    <s v="Ara"/>
    <s v="L"/>
    <x v="1"/>
    <n v="7.77"/>
    <n v="0.69929999999999992"/>
    <x v="102"/>
    <n v="2.0978999999999997"/>
    <x v="1"/>
  </r>
  <r>
    <x v="732"/>
    <x v="573"/>
    <x v="705"/>
    <s v="A-L-2.5"/>
    <n v="6"/>
    <s v="Bobby Folomkin"/>
    <s v="bfolomkinl8@yolasite.com"/>
    <x v="0"/>
    <x v="99"/>
    <s v="Fargo"/>
    <x v="2"/>
    <x v="1"/>
    <s v="Ara"/>
    <s v="L"/>
    <x v="2"/>
    <n v="29.784999999999997"/>
    <n v="2.6806499999999995"/>
    <x v="39"/>
    <n v="16.083899999999996"/>
    <x v="0"/>
  </r>
  <r>
    <x v="733"/>
    <x v="574"/>
    <x v="706"/>
    <s v="R-M-1"/>
    <n v="6"/>
    <s v="Rafferty Pursglove"/>
    <s v="rpursglovel9@biblegateway.com"/>
    <x v="0"/>
    <x v="134"/>
    <s v="Garland"/>
    <x v="0"/>
    <x v="0"/>
    <s v="Rob"/>
    <s v="M"/>
    <x v="0"/>
    <n v="9.9499999999999993"/>
    <n v="0.59699999999999998"/>
    <x v="33"/>
    <n v="3.5819999999999999"/>
    <x v="0"/>
  </r>
  <r>
    <x v="733"/>
    <x v="574"/>
    <x v="706"/>
    <s v="A-L-0.5"/>
    <n v="2"/>
    <s v="Rafferty Pursglove"/>
    <s v="rpursglovel9@biblegateway.com"/>
    <x v="0"/>
    <x v="134"/>
    <s v="Garland"/>
    <x v="2"/>
    <x v="1"/>
    <s v="Ara"/>
    <s v="L"/>
    <x v="1"/>
    <n v="7.77"/>
    <n v="0.69929999999999992"/>
    <x v="42"/>
    <n v="1.3985999999999998"/>
    <x v="0"/>
  </r>
  <r>
    <x v="734"/>
    <x v="455"/>
    <x v="696"/>
    <s v="A-L-2.5"/>
    <n v="3"/>
    <s v="Foster Constance"/>
    <s v="fconstancekz@ifeng.com"/>
    <x v="0"/>
    <x v="25"/>
    <b v="0"/>
    <x v="2"/>
    <x v="1"/>
    <s v="Ara"/>
    <s v="L"/>
    <x v="2"/>
    <n v="29.784999999999997"/>
    <n v="2.6806499999999995"/>
    <x v="49"/>
    <n v="8.0419499999999982"/>
    <x v="2"/>
  </r>
  <r>
    <x v="735"/>
    <x v="575"/>
    <x v="696"/>
    <s v="R-L-1"/>
    <n v="2"/>
    <s v="Foster Constance"/>
    <s v="fconstancekz@ifeng.com"/>
    <x v="0"/>
    <x v="25"/>
    <b v="0"/>
    <x v="0"/>
    <x v="1"/>
    <s v="Rob"/>
    <s v="L"/>
    <x v="0"/>
    <n v="11.95"/>
    <n v="0.71699999999999997"/>
    <x v="178"/>
    <n v="1.4339999999999999"/>
    <x v="2"/>
  </r>
  <r>
    <x v="736"/>
    <x v="576"/>
    <x v="707"/>
    <s v="R-M-2.5"/>
    <n v="6"/>
    <s v="Dalia Eburah"/>
    <s v="deburahld@google.co.jp"/>
    <x v="2"/>
    <x v="39"/>
    <s v="Birmingham"/>
    <x v="0"/>
    <x v="0"/>
    <s v="Rob"/>
    <s v="M"/>
    <x v="2"/>
    <n v="22.884999999999998"/>
    <n v="1.3730999999999998"/>
    <x v="170"/>
    <n v="8.2385999999999981"/>
    <x v="1"/>
  </r>
  <r>
    <x v="737"/>
    <x v="577"/>
    <x v="708"/>
    <s v="A-D-1"/>
    <n v="1"/>
    <s v="Martie Brimilcombe"/>
    <s v="mbrimilcombele@cnn.com"/>
    <x v="0"/>
    <x v="65"/>
    <s v="Springfield"/>
    <x v="2"/>
    <x v="2"/>
    <s v="Ara"/>
    <s v="D"/>
    <x v="0"/>
    <n v="9.9499999999999993"/>
    <n v="0.89549999999999985"/>
    <x v="138"/>
    <n v="0.89549999999999985"/>
    <x v="1"/>
  </r>
  <r>
    <x v="738"/>
    <x v="578"/>
    <x v="709"/>
    <s v="R-L-0.5"/>
    <n v="3"/>
    <s v="Suzanna Bollam"/>
    <s v="sbollamlf@list-manage.com"/>
    <x v="0"/>
    <x v="336"/>
    <s v="Littleton"/>
    <x v="0"/>
    <x v="1"/>
    <s v="Rob"/>
    <s v="L"/>
    <x v="1"/>
    <n v="7.169999999999999"/>
    <n v="0.43019999999999992"/>
    <x v="137"/>
    <n v="1.2905999999999997"/>
    <x v="1"/>
  </r>
  <r>
    <x v="739"/>
    <x v="579"/>
    <x v="710"/>
    <s v="E-M-1"/>
    <n v="6"/>
    <s v="Mellisa Mebes"/>
    <s v="NONE"/>
    <x v="0"/>
    <x v="194"/>
    <s v="Baltimore"/>
    <x v="1"/>
    <x v="0"/>
    <s v="Exc"/>
    <s v="M"/>
    <x v="0"/>
    <n v="13.75"/>
    <n v="1.5125"/>
    <x v="121"/>
    <n v="9.0749999999999993"/>
    <x v="1"/>
  </r>
  <r>
    <x v="740"/>
    <x v="91"/>
    <x v="711"/>
    <s v="L-M-0.2"/>
    <n v="2"/>
    <s v="Alva Filipczak"/>
    <s v="afilipczaklh@ning.com"/>
    <x v="1"/>
    <x v="67"/>
    <s v="Moycullen"/>
    <x v="3"/>
    <x v="0"/>
    <s v="Lib"/>
    <s v="M"/>
    <x v="3"/>
    <n v="4.3650000000000002"/>
    <n v="0.56745000000000001"/>
    <x v="31"/>
    <n v="1.1349"/>
    <x v="1"/>
  </r>
  <r>
    <x v="741"/>
    <x v="272"/>
    <x v="712"/>
    <s v="R-M-1"/>
    <n v="2"/>
    <s v="Dorette Hinemoor"/>
    <s v="NONE"/>
    <x v="0"/>
    <x v="43"/>
    <s v="Fort Lauderdale"/>
    <x v="0"/>
    <x v="0"/>
    <s v="Rob"/>
    <s v="M"/>
    <x v="0"/>
    <n v="9.9499999999999993"/>
    <n v="0.59699999999999998"/>
    <x v="0"/>
    <n v="1.194"/>
    <x v="0"/>
  </r>
  <r>
    <x v="742"/>
    <x v="65"/>
    <x v="713"/>
    <s v="E-L-0.5"/>
    <n v="2"/>
    <s v="Rhetta Elnaugh"/>
    <s v="relnaughlj@comsenz.com"/>
    <x v="0"/>
    <x v="238"/>
    <s v="San Diego"/>
    <x v="1"/>
    <x v="1"/>
    <s v="Exc"/>
    <s v="L"/>
    <x v="1"/>
    <n v="8.91"/>
    <n v="0.98009999999999997"/>
    <x v="58"/>
    <n v="1.9601999999999999"/>
    <x v="0"/>
  </r>
  <r>
    <x v="743"/>
    <x v="580"/>
    <x v="714"/>
    <s v="A-M-0.5"/>
    <n v="3"/>
    <s v="Jule Deehan"/>
    <s v="jdeehanlk@about.me"/>
    <x v="0"/>
    <x v="69"/>
    <s v="Dallas"/>
    <x v="2"/>
    <x v="0"/>
    <s v="Ara"/>
    <s v="M"/>
    <x v="1"/>
    <n v="6.75"/>
    <n v="0.60749999999999993"/>
    <x v="16"/>
    <n v="1.8224999999999998"/>
    <x v="1"/>
  </r>
  <r>
    <x v="744"/>
    <x v="581"/>
    <x v="715"/>
    <s v="A-L-2.5"/>
    <n v="2"/>
    <s v="Janella Eden"/>
    <s v="jedenll@e-recht24.de"/>
    <x v="0"/>
    <x v="337"/>
    <s v="Joliet"/>
    <x v="2"/>
    <x v="1"/>
    <s v="Ara"/>
    <s v="L"/>
    <x v="2"/>
    <n v="29.784999999999997"/>
    <n v="2.6806499999999995"/>
    <x v="120"/>
    <n v="5.3612999999999991"/>
    <x v="1"/>
  </r>
  <r>
    <x v="745"/>
    <x v="489"/>
    <x v="716"/>
    <s v="L-L-0.5"/>
    <n v="2"/>
    <s v="Cam Jewster"/>
    <s v="cjewsterlu@moonfruit.com"/>
    <x v="0"/>
    <x v="4"/>
    <s v="Dayton"/>
    <x v="3"/>
    <x v="1"/>
    <s v="Lib"/>
    <s v="L"/>
    <x v="1"/>
    <n v="9.51"/>
    <n v="1.2363"/>
    <x v="81"/>
    <n v="2.4725999999999999"/>
    <x v="0"/>
  </r>
  <r>
    <x v="746"/>
    <x v="234"/>
    <x v="717"/>
    <s v="L-D-1"/>
    <n v="6"/>
    <s v="Ugo Southerden"/>
    <s v="usoutherdenln@hao123.com"/>
    <x v="0"/>
    <x v="122"/>
    <s v="Clearwater"/>
    <x v="3"/>
    <x v="2"/>
    <s v="Lib"/>
    <s v="D"/>
    <x v="0"/>
    <n v="12.95"/>
    <n v="1.6835"/>
    <x v="17"/>
    <n v="10.100999999999999"/>
    <x v="0"/>
  </r>
  <r>
    <x v="747"/>
    <x v="175"/>
    <x v="718"/>
    <s v="E-M-1"/>
    <n v="3"/>
    <s v="Verne Dunkerley"/>
    <s v="NONE"/>
    <x v="0"/>
    <x v="31"/>
    <s v="Minneapolis"/>
    <x v="1"/>
    <x v="0"/>
    <s v="Exc"/>
    <s v="M"/>
    <x v="0"/>
    <n v="13.75"/>
    <n v="1.5125"/>
    <x v="1"/>
    <n v="4.5374999999999996"/>
    <x v="1"/>
  </r>
  <r>
    <x v="748"/>
    <x v="582"/>
    <x v="719"/>
    <s v="L-L-2.5"/>
    <n v="4"/>
    <s v="Lacee Burtenshaw"/>
    <s v="lburtenshawlp@shinystat.com"/>
    <x v="0"/>
    <x v="229"/>
    <s v="Lawrenceville"/>
    <x v="3"/>
    <x v="1"/>
    <s v="Lib"/>
    <s v="L"/>
    <x v="2"/>
    <n v="36.454999999999998"/>
    <n v="4.7391499999999995"/>
    <x v="43"/>
    <n v="18.956599999999998"/>
    <x v="1"/>
  </r>
  <r>
    <x v="749"/>
    <x v="583"/>
    <x v="720"/>
    <s v="E-L-0.2"/>
    <n v="6"/>
    <s v="Adorne Gregoratti"/>
    <s v="agregorattilq@vistaprint.com"/>
    <x v="1"/>
    <x v="338"/>
    <s v="Malahide"/>
    <x v="1"/>
    <x v="1"/>
    <s v="Exc"/>
    <s v="L"/>
    <x v="3"/>
    <n v="4.4550000000000001"/>
    <n v="0.49004999999999999"/>
    <x v="149"/>
    <n v="2.9402999999999997"/>
    <x v="1"/>
  </r>
  <r>
    <x v="750"/>
    <x v="548"/>
    <x v="721"/>
    <s v="L-M-0.5"/>
    <n v="5"/>
    <s v="Chris Croster"/>
    <s v="ccrosterlr@gov.uk"/>
    <x v="0"/>
    <x v="48"/>
    <s v="Tampa"/>
    <x v="3"/>
    <x v="0"/>
    <s v="Lib"/>
    <s v="M"/>
    <x v="1"/>
    <n v="8.73"/>
    <n v="1.1349"/>
    <x v="34"/>
    <n v="5.6745000000000001"/>
    <x v="0"/>
  </r>
  <r>
    <x v="751"/>
    <x v="584"/>
    <x v="722"/>
    <s v="L-L-1"/>
    <n v="2"/>
    <s v="Graeme Whitehead"/>
    <s v="gwhiteheadls@hp.com"/>
    <x v="0"/>
    <x v="94"/>
    <s v="Nashville"/>
    <x v="3"/>
    <x v="1"/>
    <s v="Lib"/>
    <s v="L"/>
    <x v="0"/>
    <n v="15.85"/>
    <n v="2.0605000000000002"/>
    <x v="124"/>
    <n v="4.1210000000000004"/>
    <x v="1"/>
  </r>
  <r>
    <x v="752"/>
    <x v="64"/>
    <x v="723"/>
    <s v="A-D-2.5"/>
    <n v="1"/>
    <s v="Haslett Jodrelle"/>
    <s v="hjodrellelt@samsung.com"/>
    <x v="0"/>
    <x v="220"/>
    <s v="Miami"/>
    <x v="2"/>
    <x v="2"/>
    <s v="Ara"/>
    <s v="D"/>
    <x v="2"/>
    <n v="22.884999999999998"/>
    <n v="2.0596499999999995"/>
    <x v="156"/>
    <n v="2.0596499999999995"/>
    <x v="1"/>
  </r>
  <r>
    <x v="753"/>
    <x v="585"/>
    <x v="716"/>
    <s v="E-D-2.5"/>
    <n v="1"/>
    <s v="Cam Jewster"/>
    <s v="cjewsterlu@moonfruit.com"/>
    <x v="0"/>
    <x v="4"/>
    <s v="Dayton"/>
    <x v="1"/>
    <x v="2"/>
    <s v="Exc"/>
    <s v="D"/>
    <x v="2"/>
    <n v="27.945"/>
    <n v="3.07395"/>
    <x v="140"/>
    <n v="3.07395"/>
    <x v="0"/>
  </r>
  <r>
    <x v="754"/>
    <x v="32"/>
    <x v="724"/>
    <s v="E-M-1"/>
    <n v="6"/>
    <s v="Beryl Osborn"/>
    <s v="NONE"/>
    <x v="0"/>
    <x v="55"/>
    <s v="Chicago"/>
    <x v="1"/>
    <x v="0"/>
    <s v="Exc"/>
    <s v="M"/>
    <x v="0"/>
    <n v="13.75"/>
    <n v="1.5125"/>
    <x v="121"/>
    <n v="9.0749999999999993"/>
    <x v="0"/>
  </r>
  <r>
    <x v="755"/>
    <x v="586"/>
    <x v="725"/>
    <s v="R-M-2.5"/>
    <n v="2"/>
    <s v="Kaela Nottram"/>
    <s v="knottramlw@odnoklassniki.ru"/>
    <x v="1"/>
    <x v="339"/>
    <s v="Arklow"/>
    <x v="0"/>
    <x v="0"/>
    <s v="Rob"/>
    <s v="M"/>
    <x v="2"/>
    <n v="22.884999999999998"/>
    <n v="1.3730999999999998"/>
    <x v="135"/>
    <n v="2.7461999999999995"/>
    <x v="0"/>
  </r>
  <r>
    <x v="756"/>
    <x v="535"/>
    <x v="726"/>
    <s v="A-L-1"/>
    <n v="6"/>
    <s v="Nobe Buney"/>
    <s v="nbuneylx@jugem.jp"/>
    <x v="0"/>
    <x v="8"/>
    <s v="Richmond"/>
    <x v="2"/>
    <x v="1"/>
    <s v="Ara"/>
    <s v="L"/>
    <x v="0"/>
    <n v="12.95"/>
    <n v="1.1655"/>
    <x v="17"/>
    <n v="6.9930000000000003"/>
    <x v="1"/>
  </r>
  <r>
    <x v="757"/>
    <x v="587"/>
    <x v="727"/>
    <s v="A-L-0.5"/>
    <n v="3"/>
    <s v="Silvan McShea"/>
    <s v="smcshealy@photobucket.com"/>
    <x v="0"/>
    <x v="340"/>
    <s v="Olympia"/>
    <x v="2"/>
    <x v="1"/>
    <s v="Ara"/>
    <s v="L"/>
    <x v="1"/>
    <n v="7.77"/>
    <n v="0.69929999999999992"/>
    <x v="102"/>
    <n v="2.0978999999999997"/>
    <x v="1"/>
  </r>
  <r>
    <x v="758"/>
    <x v="393"/>
    <x v="728"/>
    <s v="L-L-0.2"/>
    <n v="5"/>
    <s v="Karylin Huddart"/>
    <s v="khuddartlz@about.com"/>
    <x v="0"/>
    <x v="114"/>
    <s v="Arlington"/>
    <x v="3"/>
    <x v="1"/>
    <s v="Lib"/>
    <s v="L"/>
    <x v="3"/>
    <n v="4.7549999999999999"/>
    <n v="0.61814999999999998"/>
    <x v="29"/>
    <n v="3.0907499999999999"/>
    <x v="0"/>
  </r>
  <r>
    <x v="759"/>
    <x v="588"/>
    <x v="729"/>
    <s v="L-M-0.5"/>
    <n v="6"/>
    <s v="Jereme Gippes"/>
    <s v="jgippesm0@cloudflare.com"/>
    <x v="2"/>
    <x v="341"/>
    <s v="Twyford"/>
    <x v="3"/>
    <x v="0"/>
    <s v="Lib"/>
    <s v="M"/>
    <x v="1"/>
    <n v="8.73"/>
    <n v="1.1349"/>
    <x v="28"/>
    <n v="6.8094000000000001"/>
    <x v="0"/>
  </r>
  <r>
    <x v="760"/>
    <x v="15"/>
    <x v="730"/>
    <s v="R-L-0.2"/>
    <n v="5"/>
    <s v="Lukas Whittlesee"/>
    <s v="lwhittleseem1@e-recht24.de"/>
    <x v="0"/>
    <x v="111"/>
    <s v="Roanoke"/>
    <x v="0"/>
    <x v="1"/>
    <s v="Rob"/>
    <s v="L"/>
    <x v="3"/>
    <n v="3.5849999999999995"/>
    <n v="0.21509999999999996"/>
    <x v="131"/>
    <n v="1.0754999999999999"/>
    <x v="1"/>
  </r>
  <r>
    <x v="761"/>
    <x v="507"/>
    <x v="731"/>
    <s v="A-L-2.5"/>
    <n v="5"/>
    <s v="Gregorius Trengrove"/>
    <s v="gtrengrovem2@elpais.com"/>
    <x v="0"/>
    <x v="342"/>
    <s v="New Hyde Park"/>
    <x v="2"/>
    <x v="1"/>
    <s v="Ara"/>
    <s v="L"/>
    <x v="2"/>
    <n v="29.784999999999997"/>
    <n v="2.6806499999999995"/>
    <x v="74"/>
    <n v="13.403249999999998"/>
    <x v="1"/>
  </r>
  <r>
    <x v="762"/>
    <x v="533"/>
    <x v="732"/>
    <s v="R-L-0.5"/>
    <n v="4"/>
    <s v="Wright Caldero"/>
    <s v="wcalderom3@stumbleupon.com"/>
    <x v="0"/>
    <x v="221"/>
    <s v="Anaheim"/>
    <x v="0"/>
    <x v="1"/>
    <s v="Rob"/>
    <s v="L"/>
    <x v="1"/>
    <n v="7.169999999999999"/>
    <n v="0.43019999999999992"/>
    <x v="139"/>
    <n v="1.7207999999999997"/>
    <x v="1"/>
  </r>
  <r>
    <x v="763"/>
    <x v="589"/>
    <x v="733"/>
    <s v="L-L-0.5"/>
    <n v="1"/>
    <s v="Merell Zanazzi"/>
    <s v="NONE"/>
    <x v="0"/>
    <x v="195"/>
    <s v="Lexington"/>
    <x v="3"/>
    <x v="1"/>
    <s v="Lib"/>
    <s v="L"/>
    <x v="1"/>
    <n v="9.51"/>
    <n v="1.2363"/>
    <x v="54"/>
    <n v="1.2363"/>
    <x v="1"/>
  </r>
  <r>
    <x v="764"/>
    <x v="590"/>
    <x v="734"/>
    <s v="A-L-0.5"/>
    <n v="4"/>
    <s v="Jed Kennicott"/>
    <s v="jkennicottm5@yahoo.co.jp"/>
    <x v="0"/>
    <x v="48"/>
    <s v="Tampa"/>
    <x v="2"/>
    <x v="1"/>
    <s v="Ara"/>
    <s v="L"/>
    <x v="1"/>
    <n v="7.77"/>
    <n v="0.69929999999999992"/>
    <x v="113"/>
    <n v="2.7971999999999997"/>
    <x v="1"/>
  </r>
  <r>
    <x v="765"/>
    <x v="457"/>
    <x v="735"/>
    <s v="R-D-0.2"/>
    <n v="3"/>
    <s v="Guenevere Ruggen"/>
    <s v="gruggenm6@nymag.com"/>
    <x v="0"/>
    <x v="7"/>
    <s v="San Jose"/>
    <x v="0"/>
    <x v="2"/>
    <s v="Rob"/>
    <s v="D"/>
    <x v="3"/>
    <n v="2.6849999999999996"/>
    <n v="0.16109999999999997"/>
    <x v="36"/>
    <n v="0.4832999999999999"/>
    <x v="0"/>
  </r>
  <r>
    <x v="766"/>
    <x v="591"/>
    <x v="736"/>
    <s v="E-D-1"/>
    <n v="3"/>
    <s v="Gonzales Cicculi"/>
    <s v="NONE"/>
    <x v="0"/>
    <x v="42"/>
    <s v="Washington"/>
    <x v="1"/>
    <x v="2"/>
    <s v="Exc"/>
    <s v="D"/>
    <x v="0"/>
    <n v="12.15"/>
    <n v="1.3365"/>
    <x v="114"/>
    <n v="4.0095000000000001"/>
    <x v="0"/>
  </r>
  <r>
    <x v="767"/>
    <x v="592"/>
    <x v="737"/>
    <s v="R-D-0.2"/>
    <n v="6"/>
    <s v="Man Fright"/>
    <s v="mfrightm8@harvard.edu"/>
    <x v="1"/>
    <x v="281"/>
    <s v="Daingean"/>
    <x v="0"/>
    <x v="2"/>
    <s v="Rob"/>
    <s v="D"/>
    <x v="3"/>
    <n v="2.6849999999999996"/>
    <n v="0.16109999999999997"/>
    <x v="103"/>
    <n v="0.96659999999999979"/>
    <x v="1"/>
  </r>
  <r>
    <x v="768"/>
    <x v="402"/>
    <x v="738"/>
    <s v="R-D-2.5"/>
    <n v="2"/>
    <s v="Boyce Tarte"/>
    <s v="btartem9@aol.com"/>
    <x v="0"/>
    <x v="340"/>
    <s v="Olympia"/>
    <x v="0"/>
    <x v="2"/>
    <s v="Rob"/>
    <s v="D"/>
    <x v="2"/>
    <n v="20.584999999999997"/>
    <n v="1.2350999999999999"/>
    <x v="13"/>
    <n v="2.4701999999999997"/>
    <x v="0"/>
  </r>
  <r>
    <x v="769"/>
    <x v="593"/>
    <x v="739"/>
    <s v="R-D-0.2"/>
    <n v="4"/>
    <s v="Caddric Krzysztofiak"/>
    <s v="ckrzysztofiakma@skyrock.com"/>
    <x v="0"/>
    <x v="343"/>
    <s v="Mesquite"/>
    <x v="0"/>
    <x v="2"/>
    <s v="Rob"/>
    <s v="D"/>
    <x v="3"/>
    <n v="2.6849999999999996"/>
    <n v="0.16109999999999997"/>
    <x v="175"/>
    <n v="0.64439999999999986"/>
    <x v="1"/>
  </r>
  <r>
    <x v="770"/>
    <x v="594"/>
    <x v="740"/>
    <s v="E-M-2.5"/>
    <n v="4"/>
    <s v="Darn Penquet"/>
    <s v="dpenquetmb@diigo.com"/>
    <x v="0"/>
    <x v="157"/>
    <s v="Sacramento"/>
    <x v="1"/>
    <x v="0"/>
    <s v="Exc"/>
    <s v="M"/>
    <x v="2"/>
    <n v="31.624999999999996"/>
    <n v="3.4787499999999998"/>
    <x v="177"/>
    <n v="13.914999999999999"/>
    <x v="1"/>
  </r>
  <r>
    <x v="771"/>
    <x v="77"/>
    <x v="741"/>
    <s v="R-L-1"/>
    <n v="2"/>
    <s v="Jammie Cloke"/>
    <s v="NONE"/>
    <x v="2"/>
    <x v="178"/>
    <s v="Newton"/>
    <x v="0"/>
    <x v="1"/>
    <s v="Rob"/>
    <s v="L"/>
    <x v="0"/>
    <n v="11.95"/>
    <n v="0.71699999999999997"/>
    <x v="178"/>
    <n v="1.4339999999999999"/>
    <x v="1"/>
  </r>
  <r>
    <x v="772"/>
    <x v="595"/>
    <x v="742"/>
    <s v="R-M-0.5"/>
    <n v="1"/>
    <s v="Chester Clowton"/>
    <s v="NONE"/>
    <x v="0"/>
    <x v="344"/>
    <s v="Monticello"/>
    <x v="0"/>
    <x v="0"/>
    <s v="Rob"/>
    <s v="M"/>
    <x v="1"/>
    <n v="5.97"/>
    <n v="0.35819999999999996"/>
    <x v="9"/>
    <n v="0.35819999999999996"/>
    <x v="1"/>
  </r>
  <r>
    <x v="773"/>
    <x v="596"/>
    <x v="743"/>
    <s v="L-D-0.2"/>
    <n v="2"/>
    <s v="Kathleen Diable"/>
    <s v="NONE"/>
    <x v="2"/>
    <x v="45"/>
    <s v="Kinloch"/>
    <x v="3"/>
    <x v="2"/>
    <s v="Lib"/>
    <s v="D"/>
    <x v="3"/>
    <n v="3.8849999999999998"/>
    <n v="0.50505"/>
    <x v="41"/>
    <n v="1.0101"/>
    <x v="0"/>
  </r>
  <r>
    <x v="774"/>
    <x v="514"/>
    <x v="744"/>
    <s v="L-D-0.5"/>
    <n v="3"/>
    <s v="Koren Ferretti"/>
    <s v="kferrettimf@huffingtonpost.com"/>
    <x v="1"/>
    <x v="234"/>
    <s v="Balrothery"/>
    <x v="3"/>
    <x v="2"/>
    <s v="Lib"/>
    <s v="D"/>
    <x v="1"/>
    <n v="7.77"/>
    <n v="1.0101"/>
    <x v="102"/>
    <n v="3.0303"/>
    <x v="1"/>
  </r>
  <r>
    <x v="775"/>
    <x v="54"/>
    <x v="745"/>
    <s v="R-L-2.5"/>
    <n v="5"/>
    <s v="Allis Wilmore"/>
    <s v="NONE"/>
    <x v="0"/>
    <x v="13"/>
    <s v="Houston"/>
    <x v="0"/>
    <x v="1"/>
    <s v="Rob"/>
    <s v="L"/>
    <x v="2"/>
    <n v="27.484999999999996"/>
    <n v="1.6490999999999998"/>
    <x v="187"/>
    <n v="8.2454999999999998"/>
    <x v="1"/>
  </r>
  <r>
    <x v="776"/>
    <x v="597"/>
    <x v="746"/>
    <s v="R-D-0.2"/>
    <n v="3"/>
    <s v="Chaddie Bennie"/>
    <s v="NONE"/>
    <x v="0"/>
    <x v="88"/>
    <s v="El Paso"/>
    <x v="0"/>
    <x v="2"/>
    <s v="Rob"/>
    <s v="D"/>
    <x v="3"/>
    <n v="2.6849999999999996"/>
    <n v="0.16109999999999997"/>
    <x v="36"/>
    <n v="0.4832999999999999"/>
    <x v="0"/>
  </r>
  <r>
    <x v="777"/>
    <x v="105"/>
    <x v="747"/>
    <s v="L-L-0.5"/>
    <n v="3"/>
    <s v="Alberta Balsdone"/>
    <s v="abalsdonemi@toplist.cz"/>
    <x v="0"/>
    <x v="345"/>
    <s v="Largo"/>
    <x v="3"/>
    <x v="1"/>
    <s v="Lib"/>
    <s v="L"/>
    <x v="1"/>
    <n v="9.51"/>
    <n v="1.2363"/>
    <x v="32"/>
    <n v="3.7088999999999999"/>
    <x v="1"/>
  </r>
  <r>
    <x v="778"/>
    <x v="210"/>
    <x v="748"/>
    <s v="A-M-1"/>
    <n v="6"/>
    <s v="Brice Romera"/>
    <s v="bromeramj@list-manage.com"/>
    <x v="1"/>
    <x v="346"/>
    <s v="Foxrock"/>
    <x v="2"/>
    <x v="0"/>
    <s v="Ara"/>
    <s v="M"/>
    <x v="0"/>
    <n v="11.25"/>
    <n v="1.0125"/>
    <x v="173"/>
    <n v="6.0749999999999993"/>
    <x v="0"/>
  </r>
  <r>
    <x v="778"/>
    <x v="210"/>
    <x v="748"/>
    <s v="L-D-2.5"/>
    <n v="6"/>
    <s v="Brice Romera"/>
    <s v="bromeramj@list-manage.com"/>
    <x v="1"/>
    <x v="346"/>
    <s v="Foxrock"/>
    <x v="3"/>
    <x v="2"/>
    <s v="Lib"/>
    <s v="D"/>
    <x v="2"/>
    <n v="29.784999999999997"/>
    <n v="3.8720499999999998"/>
    <x v="39"/>
    <n v="23.232299999999999"/>
    <x v="0"/>
  </r>
  <r>
    <x v="779"/>
    <x v="598"/>
    <x v="749"/>
    <s v="E-M-2.5"/>
    <n v="1"/>
    <s v="Conchita Bryde"/>
    <s v="cbrydeml@tuttocitta.it"/>
    <x v="0"/>
    <x v="117"/>
    <s v="Oklahoma City"/>
    <x v="1"/>
    <x v="0"/>
    <s v="Exc"/>
    <s v="M"/>
    <x v="2"/>
    <n v="31.624999999999996"/>
    <n v="3.4787499999999998"/>
    <x v="176"/>
    <n v="3.4787499999999998"/>
    <x v="0"/>
  </r>
  <r>
    <x v="780"/>
    <x v="360"/>
    <x v="750"/>
    <s v="E-L-0.2"/>
    <n v="2"/>
    <s v="Silvanus Enefer"/>
    <s v="senefermm@blog.com"/>
    <x v="0"/>
    <x v="42"/>
    <s v="Washington"/>
    <x v="1"/>
    <x v="1"/>
    <s v="Exc"/>
    <s v="L"/>
    <x v="3"/>
    <n v="4.4550000000000001"/>
    <n v="0.49004999999999999"/>
    <x v="161"/>
    <n v="0.98009999999999997"/>
    <x v="1"/>
  </r>
  <r>
    <x v="781"/>
    <x v="62"/>
    <x v="751"/>
    <s v="R-M-0.5"/>
    <n v="6"/>
    <s v="Lenci Haggerstone"/>
    <s v="lhaggerstonemn@independent.co.uk"/>
    <x v="0"/>
    <x v="163"/>
    <s v="Atlanta"/>
    <x v="0"/>
    <x v="0"/>
    <s v="Rob"/>
    <s v="M"/>
    <x v="1"/>
    <n v="5.97"/>
    <n v="0.35819999999999996"/>
    <x v="27"/>
    <n v="2.1491999999999996"/>
    <x v="1"/>
  </r>
  <r>
    <x v="782"/>
    <x v="599"/>
    <x v="752"/>
    <s v="L-L-0.5"/>
    <n v="4"/>
    <s v="Marvin Gundry"/>
    <s v="mgundrymo@omniture.com"/>
    <x v="1"/>
    <x v="120"/>
    <s v="Castlebridge"/>
    <x v="3"/>
    <x v="1"/>
    <s v="Lib"/>
    <s v="L"/>
    <x v="1"/>
    <n v="9.51"/>
    <n v="1.2363"/>
    <x v="82"/>
    <n v="4.9451999999999998"/>
    <x v="1"/>
  </r>
  <r>
    <x v="783"/>
    <x v="600"/>
    <x v="753"/>
    <s v="L-D-0.5"/>
    <n v="2"/>
    <s v="Bayard Wellan"/>
    <s v="bwellanmp@cafepress.com"/>
    <x v="0"/>
    <x v="74"/>
    <s v="Buffalo"/>
    <x v="3"/>
    <x v="2"/>
    <s v="Lib"/>
    <s v="D"/>
    <x v="1"/>
    <n v="7.77"/>
    <n v="1.0101"/>
    <x v="42"/>
    <n v="2.0202"/>
    <x v="1"/>
  </r>
  <r>
    <x v="784"/>
    <x v="601"/>
    <x v="745"/>
    <s v="L-L-1"/>
    <n v="5"/>
    <s v="Allis Wilmore"/>
    <s v="NONE"/>
    <x v="0"/>
    <x v="13"/>
    <s v="Houston"/>
    <x v="3"/>
    <x v="1"/>
    <s v="Lib"/>
    <s v="L"/>
    <x v="0"/>
    <n v="15.85"/>
    <n v="2.0605000000000002"/>
    <x v="180"/>
    <n v="10.302500000000002"/>
    <x v="1"/>
  </r>
  <r>
    <x v="785"/>
    <x v="602"/>
    <x v="754"/>
    <s v="L-L-0.2"/>
    <n v="1"/>
    <s v="Caddric Atcheson"/>
    <s v="catchesonmr@xinhuanet.com"/>
    <x v="0"/>
    <x v="42"/>
    <s v="Washington"/>
    <x v="3"/>
    <x v="1"/>
    <s v="Lib"/>
    <s v="L"/>
    <x v="3"/>
    <n v="4.7549999999999999"/>
    <n v="0.61814999999999998"/>
    <x v="7"/>
    <n v="0.61814999999999998"/>
    <x v="0"/>
  </r>
  <r>
    <x v="786"/>
    <x v="603"/>
    <x v="755"/>
    <s v="E-M-1"/>
    <n v="4"/>
    <s v="Eustace Stenton"/>
    <s v="estentonms@google.it"/>
    <x v="0"/>
    <x v="80"/>
    <s v="Austin"/>
    <x v="1"/>
    <x v="0"/>
    <s v="Exc"/>
    <s v="M"/>
    <x v="0"/>
    <n v="13.75"/>
    <n v="1.5125"/>
    <x v="193"/>
    <n v="6.05"/>
    <x v="0"/>
  </r>
  <r>
    <x v="787"/>
    <x v="604"/>
    <x v="756"/>
    <s v="R-D-0.5"/>
    <n v="5"/>
    <s v="Ericka Tripp"/>
    <s v="etrippmt@wp.com"/>
    <x v="0"/>
    <x v="139"/>
    <s v="Mesa"/>
    <x v="0"/>
    <x v="2"/>
    <s v="Rob"/>
    <s v="D"/>
    <x v="1"/>
    <n v="5.3699999999999992"/>
    <n v="0.32219999999999993"/>
    <x v="51"/>
    <n v="1.6109999999999998"/>
    <x v="1"/>
  </r>
  <r>
    <x v="788"/>
    <x v="605"/>
    <x v="757"/>
    <s v="E-L-2.5"/>
    <n v="4"/>
    <s v="Lyndsey MacManus"/>
    <s v="lmacmanusmu@imdb.com"/>
    <x v="0"/>
    <x v="347"/>
    <s v="Savannah"/>
    <x v="1"/>
    <x v="1"/>
    <s v="Exc"/>
    <s v="L"/>
    <x v="2"/>
    <n v="34.154999999999994"/>
    <n v="3.7570499999999996"/>
    <x v="56"/>
    <n v="15.028199999999998"/>
    <x v="1"/>
  </r>
  <r>
    <x v="789"/>
    <x v="606"/>
    <x v="758"/>
    <s v="L-L-1"/>
    <n v="3"/>
    <s v="Tess Benediktovich"/>
    <s v="tbenediktovichmv@ebay.com"/>
    <x v="0"/>
    <x v="348"/>
    <s v="Albuquerque"/>
    <x v="3"/>
    <x v="1"/>
    <s v="Lib"/>
    <s v="L"/>
    <x v="0"/>
    <n v="15.85"/>
    <n v="2.0605000000000002"/>
    <x v="46"/>
    <n v="6.1815000000000007"/>
    <x v="0"/>
  </r>
  <r>
    <x v="790"/>
    <x v="446"/>
    <x v="759"/>
    <s v="A-M-0.2"/>
    <n v="5"/>
    <s v="Correy Bourner"/>
    <s v="cbournermw@chronoengine.com"/>
    <x v="0"/>
    <x v="64"/>
    <s v="Charlotte"/>
    <x v="2"/>
    <x v="0"/>
    <s v="Ara"/>
    <s v="M"/>
    <x v="3"/>
    <n v="3.375"/>
    <n v="0.30374999999999996"/>
    <x v="19"/>
    <n v="1.5187499999999998"/>
    <x v="0"/>
  </r>
  <r>
    <x v="791"/>
    <x v="18"/>
    <x v="760"/>
    <s v="A-D-1"/>
    <n v="3"/>
    <s v="Odelia Skerme"/>
    <s v="oskermen3@hatena.ne.jp"/>
    <x v="0"/>
    <x v="117"/>
    <s v="Oklahoma City"/>
    <x v="2"/>
    <x v="2"/>
    <s v="Ara"/>
    <s v="D"/>
    <x v="0"/>
    <n v="9.9499999999999993"/>
    <n v="0.89549999999999985"/>
    <x v="44"/>
    <n v="2.6864999999999997"/>
    <x v="0"/>
  </r>
  <r>
    <x v="792"/>
    <x v="180"/>
    <x v="761"/>
    <s v="E-M-0.5"/>
    <n v="5"/>
    <s v="Kandy Heddan"/>
    <s v="kheddanmy@icq.com"/>
    <x v="0"/>
    <x v="49"/>
    <s v="Pensacola"/>
    <x v="1"/>
    <x v="0"/>
    <s v="Exc"/>
    <s v="M"/>
    <x v="1"/>
    <n v="8.25"/>
    <n v="0.90749999999999997"/>
    <x v="1"/>
    <n v="4.5374999999999996"/>
    <x v="0"/>
  </r>
  <r>
    <x v="793"/>
    <x v="580"/>
    <x v="762"/>
    <s v="E-M-0.2"/>
    <n v="5"/>
    <s v="Ibby Charters"/>
    <s v="ichartersmz@abc.net.au"/>
    <x v="0"/>
    <x v="42"/>
    <s v="Washington"/>
    <x v="1"/>
    <x v="0"/>
    <s v="Exc"/>
    <s v="M"/>
    <x v="3"/>
    <n v="4.125"/>
    <n v="0.45374999999999999"/>
    <x v="132"/>
    <n v="2.2687499999999998"/>
    <x v="1"/>
  </r>
  <r>
    <x v="794"/>
    <x v="453"/>
    <x v="763"/>
    <s v="A-D-2.5"/>
    <n v="6"/>
    <s v="Adora Roubert"/>
    <s v="aroubertn0@tmall.com"/>
    <x v="0"/>
    <x v="349"/>
    <s v="Port Saint Lucie"/>
    <x v="2"/>
    <x v="2"/>
    <s v="Ara"/>
    <s v="D"/>
    <x v="2"/>
    <n v="22.884999999999998"/>
    <n v="2.0596499999999995"/>
    <x v="170"/>
    <n v="12.357899999999997"/>
    <x v="0"/>
  </r>
  <r>
    <x v="795"/>
    <x v="259"/>
    <x v="764"/>
    <s v="A-D-0.2"/>
    <n v="1"/>
    <s v="Hillel Mairs"/>
    <s v="hmairsn1@so-net.ne.jp"/>
    <x v="0"/>
    <x v="91"/>
    <s v="Huntington"/>
    <x v="2"/>
    <x v="2"/>
    <s v="Ara"/>
    <s v="D"/>
    <x v="3"/>
    <n v="2.9849999999999999"/>
    <n v="0.26865"/>
    <x v="55"/>
    <n v="0.26865"/>
    <x v="1"/>
  </r>
  <r>
    <x v="796"/>
    <x v="607"/>
    <x v="765"/>
    <s v="E-M-1"/>
    <n v="2"/>
    <s v="Helaina Rainforth"/>
    <s v="hrainforthn2@blog.com"/>
    <x v="0"/>
    <x v="11"/>
    <s v="Philadelphia"/>
    <x v="1"/>
    <x v="0"/>
    <s v="Exc"/>
    <s v="M"/>
    <x v="0"/>
    <n v="13.75"/>
    <n v="1.5125"/>
    <x v="3"/>
    <n v="3.0249999999999999"/>
    <x v="1"/>
  </r>
  <r>
    <x v="796"/>
    <x v="607"/>
    <x v="765"/>
    <s v="A-D-0.2"/>
    <n v="2"/>
    <s v="Helaina Rainforth"/>
    <s v="hrainforthn2@blog.com"/>
    <x v="0"/>
    <x v="11"/>
    <s v="Philadelphia"/>
    <x v="2"/>
    <x v="2"/>
    <s v="Ara"/>
    <s v="D"/>
    <x v="3"/>
    <n v="2.9849999999999999"/>
    <n v="0.26865"/>
    <x v="9"/>
    <n v="0.5373"/>
    <x v="1"/>
  </r>
  <r>
    <x v="797"/>
    <x v="385"/>
    <x v="766"/>
    <s v="R-M-1"/>
    <n v="6"/>
    <s v="Isac Jesper"/>
    <s v="ijespern4@theglobeandmail.com"/>
    <x v="0"/>
    <x v="54"/>
    <s v="Naples"/>
    <x v="0"/>
    <x v="0"/>
    <s v="Rob"/>
    <s v="M"/>
    <x v="0"/>
    <n v="9.9499999999999993"/>
    <n v="0.59699999999999998"/>
    <x v="33"/>
    <n v="3.5819999999999999"/>
    <x v="1"/>
  </r>
  <r>
    <x v="798"/>
    <x v="608"/>
    <x v="767"/>
    <s v="R-D-2.5"/>
    <n v="4"/>
    <s v="Lenette Dwerryhouse"/>
    <s v="ldwerryhousen5@gravatar.com"/>
    <x v="0"/>
    <x v="58"/>
    <s v="Fort Worth"/>
    <x v="0"/>
    <x v="2"/>
    <s v="Rob"/>
    <s v="D"/>
    <x v="2"/>
    <n v="20.584999999999997"/>
    <n v="1.2350999999999999"/>
    <x v="18"/>
    <n v="4.9403999999999995"/>
    <x v="0"/>
  </r>
  <r>
    <x v="799"/>
    <x v="609"/>
    <x v="768"/>
    <s v="A-D-2.5"/>
    <n v="1"/>
    <s v="Nadeen Broomer"/>
    <s v="nbroomern6@examiner.com"/>
    <x v="0"/>
    <x v="350"/>
    <s v="Omaha"/>
    <x v="2"/>
    <x v="2"/>
    <s v="Ara"/>
    <s v="D"/>
    <x v="2"/>
    <n v="22.884999999999998"/>
    <n v="2.0596499999999995"/>
    <x v="156"/>
    <n v="2.0596499999999995"/>
    <x v="1"/>
  </r>
  <r>
    <x v="800"/>
    <x v="147"/>
    <x v="769"/>
    <s v="E-L-0.5"/>
    <n v="1"/>
    <s v="Konstantine Thoumasson"/>
    <s v="kthoumassonn7@bloglovin.com"/>
    <x v="0"/>
    <x v="32"/>
    <s v="Tucson"/>
    <x v="1"/>
    <x v="1"/>
    <s v="Exc"/>
    <s v="L"/>
    <x v="1"/>
    <n v="8.91"/>
    <n v="0.98009999999999997"/>
    <x v="161"/>
    <n v="0.98009999999999997"/>
    <x v="0"/>
  </r>
  <r>
    <x v="801"/>
    <x v="172"/>
    <x v="770"/>
    <s v="A-D-0.2"/>
    <n v="4"/>
    <s v="Frans Habbergham"/>
    <s v="fhabberghamn8@discovery.com"/>
    <x v="0"/>
    <x v="127"/>
    <s v="Sparks"/>
    <x v="2"/>
    <x v="2"/>
    <s v="Ara"/>
    <s v="D"/>
    <x v="3"/>
    <n v="2.9849999999999999"/>
    <n v="0.26865"/>
    <x v="22"/>
    <n v="1.0746"/>
    <x v="1"/>
  </r>
  <r>
    <x v="802"/>
    <x v="610"/>
    <x v="745"/>
    <s v="L-M-2.5"/>
    <n v="3"/>
    <s v="Allis Wilmore"/>
    <s v="NONE"/>
    <x v="0"/>
    <x v="25"/>
    <b v="0"/>
    <x v="3"/>
    <x v="0"/>
    <s v="Lib"/>
    <s v="M"/>
    <x v="2"/>
    <n v="33.464999999999996"/>
    <n v="4.3504499999999995"/>
    <x v="64"/>
    <n v="13.051349999999999"/>
    <x v="2"/>
  </r>
  <r>
    <x v="803"/>
    <x v="611"/>
    <x v="771"/>
    <s v="A-D-2.5"/>
    <n v="5"/>
    <s v="Romain Avrashin"/>
    <s v="ravrashinna@tamu.edu"/>
    <x v="0"/>
    <x v="42"/>
    <s v="Washington"/>
    <x v="2"/>
    <x v="2"/>
    <s v="Ara"/>
    <s v="D"/>
    <x v="2"/>
    <n v="22.884999999999998"/>
    <n v="2.0596499999999995"/>
    <x v="15"/>
    <n v="10.298249999999998"/>
    <x v="1"/>
  </r>
  <r>
    <x v="804"/>
    <x v="612"/>
    <x v="772"/>
    <s v="E-M-0.5"/>
    <n v="5"/>
    <s v="Miran Doidge"/>
    <s v="mdoidgenb@etsy.com"/>
    <x v="0"/>
    <x v="351"/>
    <s v="Salinas"/>
    <x v="1"/>
    <x v="0"/>
    <s v="Exc"/>
    <s v="M"/>
    <x v="1"/>
    <n v="8.25"/>
    <n v="0.90749999999999997"/>
    <x v="1"/>
    <n v="4.5374999999999996"/>
    <x v="1"/>
  </r>
  <r>
    <x v="805"/>
    <x v="613"/>
    <x v="773"/>
    <s v="R-L-0.5"/>
    <n v="4"/>
    <s v="Janeva Edinboro"/>
    <s v="jedinboronc@reverbnation.com"/>
    <x v="0"/>
    <x v="43"/>
    <s v="Fort Lauderdale"/>
    <x v="0"/>
    <x v="1"/>
    <s v="Rob"/>
    <s v="L"/>
    <x v="1"/>
    <n v="7.169999999999999"/>
    <n v="0.43019999999999992"/>
    <x v="139"/>
    <n v="1.7207999999999997"/>
    <x v="0"/>
  </r>
  <r>
    <x v="806"/>
    <x v="611"/>
    <x v="774"/>
    <s v="L-M-0.2"/>
    <n v="1"/>
    <s v="Trumaine Tewelson"/>
    <s v="ttewelsonnd@cdbaby.com"/>
    <x v="0"/>
    <x v="88"/>
    <s v="El Paso"/>
    <x v="3"/>
    <x v="0"/>
    <s v="Lib"/>
    <s v="M"/>
    <x v="3"/>
    <n v="4.3650000000000002"/>
    <n v="0.56745000000000001"/>
    <x v="189"/>
    <n v="0.56745000000000001"/>
    <x v="1"/>
  </r>
  <r>
    <x v="807"/>
    <x v="493"/>
    <x v="760"/>
    <s v="E-M-0.2"/>
    <n v="2"/>
    <s v="Odelia Skerme"/>
    <s v="oskermen3@hatena.ne.jp"/>
    <x v="0"/>
    <x v="25"/>
    <b v="0"/>
    <x v="1"/>
    <x v="0"/>
    <s v="Exc"/>
    <s v="M"/>
    <x v="3"/>
    <n v="4.125"/>
    <n v="0.45374999999999999"/>
    <x v="112"/>
    <n v="0.90749999999999997"/>
    <x v="2"/>
  </r>
  <r>
    <x v="808"/>
    <x v="614"/>
    <x v="775"/>
    <s v="E-M-0.2"/>
    <n v="2"/>
    <s v="De Drewitt"/>
    <s v="ddrewittnf@mapquest.com"/>
    <x v="0"/>
    <x v="119"/>
    <s v="Alexandria"/>
    <x v="1"/>
    <x v="0"/>
    <s v="Exc"/>
    <s v="M"/>
    <x v="3"/>
    <n v="4.125"/>
    <n v="0.45374999999999999"/>
    <x v="112"/>
    <n v="0.90749999999999997"/>
    <x v="0"/>
  </r>
  <r>
    <x v="809"/>
    <x v="151"/>
    <x v="776"/>
    <s v="A-D-0.5"/>
    <n v="6"/>
    <s v="Adelheid Gladhill"/>
    <s v="agladhillng@stanford.edu"/>
    <x v="0"/>
    <x v="194"/>
    <s v="Baltimore"/>
    <x v="2"/>
    <x v="2"/>
    <s v="Ara"/>
    <s v="D"/>
    <x v="1"/>
    <n v="5.97"/>
    <n v="0.5373"/>
    <x v="27"/>
    <n v="3.2237999999999998"/>
    <x v="0"/>
  </r>
  <r>
    <x v="810"/>
    <x v="489"/>
    <x v="777"/>
    <s v="E-D-2.5"/>
    <n v="6"/>
    <s v="Murielle Lorinez"/>
    <s v="mlorineznh@whitehouse.gov"/>
    <x v="0"/>
    <x v="100"/>
    <s v="Evansville"/>
    <x v="1"/>
    <x v="2"/>
    <s v="Exc"/>
    <s v="D"/>
    <x v="2"/>
    <n v="27.945"/>
    <n v="3.07395"/>
    <x v="164"/>
    <n v="18.4437"/>
    <x v="1"/>
  </r>
  <r>
    <x v="811"/>
    <x v="615"/>
    <x v="778"/>
    <s v="A-M-2.5"/>
    <n v="2"/>
    <s v="Edin Mathe"/>
    <s v="NONE"/>
    <x v="0"/>
    <x v="229"/>
    <s v="Lawrenceville"/>
    <x v="2"/>
    <x v="0"/>
    <s v="Ara"/>
    <s v="M"/>
    <x v="2"/>
    <n v="25.874999999999996"/>
    <n v="2.3287499999999994"/>
    <x v="95"/>
    <n v="4.6574999999999989"/>
    <x v="0"/>
  </r>
  <r>
    <x v="812"/>
    <x v="616"/>
    <x v="779"/>
    <s v="A-D-0.2"/>
    <n v="3"/>
    <s v="Mordy Van Der Vlies"/>
    <s v="mvannj@wikipedia.org"/>
    <x v="0"/>
    <x v="352"/>
    <s v="Mobile"/>
    <x v="2"/>
    <x v="2"/>
    <s v="Ara"/>
    <s v="D"/>
    <x v="3"/>
    <n v="2.9849999999999999"/>
    <n v="0.26865"/>
    <x v="169"/>
    <n v="0.80594999999999994"/>
    <x v="0"/>
  </r>
  <r>
    <x v="813"/>
    <x v="578"/>
    <x v="780"/>
    <s v="E-L-0.5"/>
    <n v="6"/>
    <s v="Spencer Wastell"/>
    <s v="NONE"/>
    <x v="0"/>
    <x v="68"/>
    <s v="Midland"/>
    <x v="1"/>
    <x v="1"/>
    <s v="Exc"/>
    <s v="L"/>
    <x v="1"/>
    <n v="8.91"/>
    <n v="0.98009999999999997"/>
    <x v="119"/>
    <n v="5.8805999999999994"/>
    <x v="1"/>
  </r>
  <r>
    <x v="814"/>
    <x v="617"/>
    <x v="781"/>
    <s v="A-L-0.2"/>
    <n v="6"/>
    <s v="Jemimah Ethelston"/>
    <s v="jethelstonnl@creativecommons.org"/>
    <x v="0"/>
    <x v="6"/>
    <s v="Hollywood"/>
    <x v="2"/>
    <x v="1"/>
    <s v="Ara"/>
    <s v="L"/>
    <x v="3"/>
    <n v="3.8849999999999998"/>
    <n v="0.34964999999999996"/>
    <x v="102"/>
    <n v="2.0978999999999997"/>
    <x v="0"/>
  </r>
  <r>
    <x v="814"/>
    <x v="617"/>
    <x v="781"/>
    <s v="A-M-0.2"/>
    <n v="2"/>
    <s v="Jemimah Ethelston"/>
    <s v="jethelstonnl@creativecommons.org"/>
    <x v="0"/>
    <x v="6"/>
    <s v="Hollywood"/>
    <x v="2"/>
    <x v="0"/>
    <s v="Ara"/>
    <s v="M"/>
    <x v="3"/>
    <n v="3.375"/>
    <n v="0.30374999999999996"/>
    <x v="52"/>
    <n v="0.60749999999999993"/>
    <x v="0"/>
  </r>
  <r>
    <x v="815"/>
    <x v="155"/>
    <x v="782"/>
    <s v="L-D-0.5"/>
    <n v="1"/>
    <s v="Perice Eberz"/>
    <s v="peberznn@woothemes.com"/>
    <x v="0"/>
    <x v="233"/>
    <s v="Chico"/>
    <x v="3"/>
    <x v="2"/>
    <s v="Lib"/>
    <s v="D"/>
    <x v="1"/>
    <n v="7.77"/>
    <n v="1.0101"/>
    <x v="41"/>
    <n v="1.0101"/>
    <x v="0"/>
  </r>
  <r>
    <x v="816"/>
    <x v="461"/>
    <x v="783"/>
    <s v="L-D-2.5"/>
    <n v="4"/>
    <s v="Bear Gaish"/>
    <s v="bgaishno@altervista.org"/>
    <x v="0"/>
    <x v="80"/>
    <s v="Austin"/>
    <x v="3"/>
    <x v="2"/>
    <s v="Lib"/>
    <s v="D"/>
    <x v="2"/>
    <n v="29.784999999999997"/>
    <n v="3.8720499999999998"/>
    <x v="129"/>
    <n v="15.488199999999999"/>
    <x v="0"/>
  </r>
  <r>
    <x v="817"/>
    <x v="87"/>
    <x v="784"/>
    <s v="A-D-1"/>
    <n v="2"/>
    <s v="Lynnea Danton"/>
    <s v="ldantonnp@miitbeian.gov.cn"/>
    <x v="0"/>
    <x v="88"/>
    <s v="El Paso"/>
    <x v="2"/>
    <x v="2"/>
    <s v="Ara"/>
    <s v="D"/>
    <x v="0"/>
    <n v="9.9499999999999993"/>
    <n v="0.89549999999999985"/>
    <x v="0"/>
    <n v="1.7909999999999997"/>
    <x v="1"/>
  </r>
  <r>
    <x v="818"/>
    <x v="618"/>
    <x v="785"/>
    <s v="R-L-0.5"/>
    <n v="5"/>
    <s v="Skipton Morrall"/>
    <s v="smorrallnq@answers.com"/>
    <x v="0"/>
    <x v="28"/>
    <s v="Charleston"/>
    <x v="0"/>
    <x v="1"/>
    <s v="Rob"/>
    <s v="L"/>
    <x v="1"/>
    <n v="7.169999999999999"/>
    <n v="0.43019999999999992"/>
    <x v="66"/>
    <n v="2.1509999999999998"/>
    <x v="0"/>
  </r>
  <r>
    <x v="819"/>
    <x v="619"/>
    <x v="786"/>
    <s v="L-D-2.5"/>
    <n v="3"/>
    <s v="Devan Crownshaw"/>
    <s v="dcrownshawnr@photobucket.com"/>
    <x v="0"/>
    <x v="312"/>
    <s v="Allentown"/>
    <x v="3"/>
    <x v="2"/>
    <s v="Lib"/>
    <s v="D"/>
    <x v="2"/>
    <n v="29.784999999999997"/>
    <n v="3.8720499999999998"/>
    <x v="49"/>
    <n v="11.616149999999999"/>
    <x v="1"/>
  </r>
  <r>
    <x v="820"/>
    <x v="440"/>
    <x v="760"/>
    <s v="L-M-0.2"/>
    <n v="2"/>
    <s v="Odelia Skerme"/>
    <s v="oskermen3@hatena.ne.jp"/>
    <x v="0"/>
    <x v="25"/>
    <b v="0"/>
    <x v="3"/>
    <x v="0"/>
    <s v="Lib"/>
    <s v="M"/>
    <x v="3"/>
    <n v="4.3650000000000002"/>
    <n v="0.56745000000000001"/>
    <x v="31"/>
    <n v="1.1349"/>
    <x v="2"/>
  </r>
  <r>
    <x v="821"/>
    <x v="489"/>
    <x v="787"/>
    <s v="R-L-2.5"/>
    <n v="5"/>
    <s v="Joceline Reddoch"/>
    <s v="jreddochnt@sun.com"/>
    <x v="0"/>
    <x v="345"/>
    <s v="Largo"/>
    <x v="0"/>
    <x v="1"/>
    <s v="Rob"/>
    <s v="L"/>
    <x v="2"/>
    <n v="27.484999999999996"/>
    <n v="1.6490999999999998"/>
    <x v="187"/>
    <n v="8.2454999999999998"/>
    <x v="1"/>
  </r>
  <r>
    <x v="822"/>
    <x v="620"/>
    <x v="788"/>
    <s v="L-M-0.5"/>
    <n v="4"/>
    <s v="Shelley Titley"/>
    <s v="stitleynu@whitehouse.gov"/>
    <x v="0"/>
    <x v="99"/>
    <s v="Fargo"/>
    <x v="3"/>
    <x v="0"/>
    <s v="Lib"/>
    <s v="M"/>
    <x v="1"/>
    <n v="8.73"/>
    <n v="1.1349"/>
    <x v="190"/>
    <n v="4.5396000000000001"/>
    <x v="1"/>
  </r>
  <r>
    <x v="823"/>
    <x v="621"/>
    <x v="789"/>
    <s v="A-L-2.5"/>
    <n v="6"/>
    <s v="Redd Simao"/>
    <s v="rsimaonv@simplemachines.org"/>
    <x v="0"/>
    <x v="322"/>
    <s v="Fort Smith"/>
    <x v="2"/>
    <x v="1"/>
    <s v="Ara"/>
    <s v="L"/>
    <x v="2"/>
    <n v="29.784999999999997"/>
    <n v="2.6806499999999995"/>
    <x v="39"/>
    <n v="16.083899999999996"/>
    <x v="1"/>
  </r>
  <r>
    <x v="824"/>
    <x v="374"/>
    <x v="790"/>
    <s v="A-M-2.5"/>
    <n v="1"/>
    <s v="Cece Inker"/>
    <s v="NONE"/>
    <x v="0"/>
    <x v="271"/>
    <s v="Lakeland"/>
    <x v="2"/>
    <x v="0"/>
    <s v="Ara"/>
    <s v="M"/>
    <x v="2"/>
    <n v="25.874999999999996"/>
    <n v="2.3287499999999994"/>
    <x v="145"/>
    <n v="2.3287499999999994"/>
    <x v="1"/>
  </r>
  <r>
    <x v="825"/>
    <x v="345"/>
    <x v="791"/>
    <s v="L-D-1"/>
    <n v="6"/>
    <s v="Noel Chisholm"/>
    <s v="nchisholmnx@example.com"/>
    <x v="0"/>
    <x v="205"/>
    <s v="Knoxville"/>
    <x v="3"/>
    <x v="2"/>
    <s v="Lib"/>
    <s v="D"/>
    <x v="0"/>
    <n v="12.95"/>
    <n v="1.6835"/>
    <x v="17"/>
    <n v="10.100999999999999"/>
    <x v="0"/>
  </r>
  <r>
    <x v="826"/>
    <x v="622"/>
    <x v="792"/>
    <s v="R-M-1"/>
    <n v="1"/>
    <s v="Grazia Oats"/>
    <s v="goatsny@live.com"/>
    <x v="0"/>
    <x v="6"/>
    <s v="Los Angeles"/>
    <x v="0"/>
    <x v="0"/>
    <s v="Rob"/>
    <s v="M"/>
    <x v="0"/>
    <n v="9.9499999999999993"/>
    <n v="0.59699999999999998"/>
    <x v="138"/>
    <n v="0.59699999999999998"/>
    <x v="0"/>
  </r>
  <r>
    <x v="827"/>
    <x v="623"/>
    <x v="793"/>
    <s v="L-M-1"/>
    <n v="2"/>
    <s v="Meade Birkin"/>
    <s v="mbirkinnz@java.com"/>
    <x v="0"/>
    <x v="220"/>
    <s v="Miami"/>
    <x v="3"/>
    <x v="0"/>
    <s v="Lib"/>
    <s v="M"/>
    <x v="0"/>
    <n v="14.55"/>
    <n v="1.8915000000000002"/>
    <x v="194"/>
    <n v="3.7830000000000004"/>
    <x v="0"/>
  </r>
  <r>
    <x v="828"/>
    <x v="354"/>
    <x v="794"/>
    <s v="R-L-0.2"/>
    <n v="6"/>
    <s v="Ronda Pyson"/>
    <s v="rpysono0@constantcontact.com"/>
    <x v="1"/>
    <x v="329"/>
    <s v="Clones"/>
    <x v="0"/>
    <x v="1"/>
    <s v="Rob"/>
    <s v="L"/>
    <x v="3"/>
    <n v="3.5849999999999995"/>
    <n v="0.21509999999999996"/>
    <x v="137"/>
    <n v="1.2905999999999997"/>
    <x v="1"/>
  </r>
  <r>
    <x v="829"/>
    <x v="624"/>
    <x v="795"/>
    <s v="A-M-0.5"/>
    <n v="1"/>
    <s v="Modesty MacConnechie"/>
    <s v="mmacconnechieo9@reuters.com"/>
    <x v="0"/>
    <x v="28"/>
    <s v="Charleston"/>
    <x v="2"/>
    <x v="0"/>
    <s v="Ara"/>
    <s v="M"/>
    <x v="1"/>
    <n v="6.75"/>
    <n v="0.60749999999999993"/>
    <x v="52"/>
    <n v="0.60749999999999993"/>
    <x v="0"/>
  </r>
  <r>
    <x v="830"/>
    <x v="561"/>
    <x v="796"/>
    <s v="A-D-0.5"/>
    <n v="3"/>
    <s v="Rafaela Treacher"/>
    <s v="rtreachero2@usa.gov"/>
    <x v="1"/>
    <x v="353"/>
    <s v="Greystones"/>
    <x v="2"/>
    <x v="2"/>
    <s v="Ara"/>
    <s v="D"/>
    <x v="1"/>
    <n v="5.97"/>
    <n v="0.5373"/>
    <x v="8"/>
    <n v="1.6118999999999999"/>
    <x v="1"/>
  </r>
  <r>
    <x v="831"/>
    <x v="42"/>
    <x v="797"/>
    <s v="A-L-2.5"/>
    <n v="1"/>
    <s v="Bee Fattorini"/>
    <s v="bfattorinio3@quantcast.com"/>
    <x v="1"/>
    <x v="354"/>
    <s v="Monaghan"/>
    <x v="2"/>
    <x v="1"/>
    <s v="Ara"/>
    <s v="L"/>
    <x v="2"/>
    <n v="29.784999999999997"/>
    <n v="2.6806499999999995"/>
    <x v="91"/>
    <n v="2.6806499999999995"/>
    <x v="0"/>
  </r>
  <r>
    <x v="832"/>
    <x v="267"/>
    <x v="798"/>
    <s v="E-M-0.5"/>
    <n v="5"/>
    <s v="Margie Palleske"/>
    <s v="mpalleskeo4@nyu.edu"/>
    <x v="0"/>
    <x v="173"/>
    <s v="Pompano Beach"/>
    <x v="1"/>
    <x v="0"/>
    <s v="Exc"/>
    <s v="M"/>
    <x v="1"/>
    <n v="8.25"/>
    <n v="0.90749999999999997"/>
    <x v="1"/>
    <n v="4.5374999999999996"/>
    <x v="0"/>
  </r>
  <r>
    <x v="833"/>
    <x v="625"/>
    <x v="799"/>
    <s v="R-M-0.5"/>
    <n v="3"/>
    <s v="Alexina Randals"/>
    <s v="NONE"/>
    <x v="0"/>
    <x v="157"/>
    <s v="Sacramento"/>
    <x v="0"/>
    <x v="0"/>
    <s v="Rob"/>
    <s v="M"/>
    <x v="1"/>
    <n v="5.97"/>
    <n v="0.35819999999999996"/>
    <x v="8"/>
    <n v="1.0745999999999998"/>
    <x v="0"/>
  </r>
  <r>
    <x v="834"/>
    <x v="616"/>
    <x v="800"/>
    <s v="E-D-0.5"/>
    <n v="1"/>
    <s v="Filip Antcliffe"/>
    <s v="fantcliffeo6@amazon.co.jp"/>
    <x v="1"/>
    <x v="22"/>
    <s v="Clonskeagh"/>
    <x v="1"/>
    <x v="2"/>
    <s v="Exc"/>
    <s v="D"/>
    <x v="1"/>
    <n v="7.29"/>
    <n v="0.80190000000000006"/>
    <x v="35"/>
    <n v="0.80190000000000006"/>
    <x v="0"/>
  </r>
  <r>
    <x v="835"/>
    <x v="626"/>
    <x v="801"/>
    <s v="E-L-1"/>
    <n v="2"/>
    <s v="Peyter Matignon"/>
    <s v="pmatignono7@harvard.edu"/>
    <x v="2"/>
    <x v="355"/>
    <s v="Kirkton"/>
    <x v="1"/>
    <x v="1"/>
    <s v="Exc"/>
    <s v="L"/>
    <x v="0"/>
    <n v="14.85"/>
    <n v="1.6335"/>
    <x v="195"/>
    <n v="3.2669999999999999"/>
    <x v="0"/>
  </r>
  <r>
    <x v="836"/>
    <x v="52"/>
    <x v="802"/>
    <s v="A-M-1"/>
    <n v="2"/>
    <s v="Claudie Weond"/>
    <s v="cweondo8@theglobeandmail.com"/>
    <x v="0"/>
    <x v="230"/>
    <s v="Asheville"/>
    <x v="2"/>
    <x v="0"/>
    <s v="Ara"/>
    <s v="M"/>
    <x v="0"/>
    <n v="11.25"/>
    <n v="1.0125"/>
    <x v="122"/>
    <n v="2.0249999999999999"/>
    <x v="1"/>
  </r>
  <r>
    <x v="837"/>
    <x v="622"/>
    <x v="795"/>
    <s v="R-M-0.2"/>
    <n v="4"/>
    <s v="Modesty MacConnechie"/>
    <s v="mmacconnechieo9@reuters.com"/>
    <x v="0"/>
    <x v="28"/>
    <s v="Charleston"/>
    <x v="0"/>
    <x v="0"/>
    <s v="Rob"/>
    <s v="M"/>
    <x v="3"/>
    <n v="2.9849999999999999"/>
    <n v="0.17909999999999998"/>
    <x v="22"/>
    <n v="0.71639999999999993"/>
    <x v="0"/>
  </r>
  <r>
    <x v="838"/>
    <x v="627"/>
    <x v="803"/>
    <s v="A-L-1"/>
    <n v="2"/>
    <s v="Jaquenette Skentelbery"/>
    <s v="jskentelberyoa@paypal.com"/>
    <x v="0"/>
    <x v="13"/>
    <s v="Houston"/>
    <x v="2"/>
    <x v="1"/>
    <s v="Ara"/>
    <s v="L"/>
    <x v="0"/>
    <n v="12.95"/>
    <n v="1.1655"/>
    <x v="109"/>
    <n v="2.331"/>
    <x v="1"/>
  </r>
  <r>
    <x v="839"/>
    <x v="628"/>
    <x v="804"/>
    <s v="L-M-0.5"/>
    <n v="5"/>
    <s v="Orazio Comber"/>
    <s v="ocomberob@goo.gl"/>
    <x v="1"/>
    <x v="83"/>
    <s v="Confey"/>
    <x v="3"/>
    <x v="0"/>
    <s v="Lib"/>
    <s v="M"/>
    <x v="1"/>
    <n v="8.73"/>
    <n v="1.1349"/>
    <x v="34"/>
    <n v="5.6745000000000001"/>
    <x v="1"/>
  </r>
  <r>
    <x v="839"/>
    <x v="628"/>
    <x v="804"/>
    <s v="A-L-0.5"/>
    <n v="6"/>
    <s v="Orazio Comber"/>
    <s v="ocomberob@goo.gl"/>
    <x v="1"/>
    <x v="83"/>
    <s v="Confey"/>
    <x v="2"/>
    <x v="1"/>
    <s v="Ara"/>
    <s v="L"/>
    <x v="1"/>
    <n v="7.77"/>
    <n v="0.69929999999999992"/>
    <x v="162"/>
    <n v="4.1957999999999993"/>
    <x v="1"/>
  </r>
  <r>
    <x v="840"/>
    <x v="629"/>
    <x v="805"/>
    <s v="L-L-0.5"/>
    <n v="3"/>
    <s v="Zachary Tramel"/>
    <s v="ztramelod@netlog.com"/>
    <x v="0"/>
    <x v="56"/>
    <s v="Newark"/>
    <x v="3"/>
    <x v="1"/>
    <s v="Lib"/>
    <s v="L"/>
    <x v="1"/>
    <n v="9.51"/>
    <n v="1.2363"/>
    <x v="32"/>
    <n v="3.7088999999999999"/>
    <x v="1"/>
  </r>
  <r>
    <x v="841"/>
    <x v="630"/>
    <x v="806"/>
    <s v="R-L-2.5"/>
    <n v="1"/>
    <s v="Izaak Primak"/>
    <s v="NONE"/>
    <x v="0"/>
    <x v="210"/>
    <s v="Seattle"/>
    <x v="0"/>
    <x v="1"/>
    <s v="Rob"/>
    <s v="L"/>
    <x v="2"/>
    <n v="27.484999999999996"/>
    <n v="1.6490999999999998"/>
    <x v="142"/>
    <n v="1.6490999999999998"/>
    <x v="0"/>
  </r>
  <r>
    <x v="842"/>
    <x v="631"/>
    <x v="807"/>
    <s v="E-D-0.2"/>
    <n v="3"/>
    <s v="Brittani Thoresbie"/>
    <s v="NONE"/>
    <x v="0"/>
    <x v="19"/>
    <s v="Englewood"/>
    <x v="1"/>
    <x v="2"/>
    <s v="Exc"/>
    <s v="D"/>
    <x v="3"/>
    <n v="3.645"/>
    <n v="0.40095000000000003"/>
    <x v="47"/>
    <n v="1.2028500000000002"/>
    <x v="1"/>
  </r>
  <r>
    <x v="843"/>
    <x v="229"/>
    <x v="808"/>
    <s v="R-L-0.2"/>
    <n v="2"/>
    <s v="Constanta Hatfull"/>
    <s v="chatfullog@ebay.com"/>
    <x v="0"/>
    <x v="356"/>
    <s v="Rockford"/>
    <x v="0"/>
    <x v="1"/>
    <s v="Rob"/>
    <s v="L"/>
    <x v="3"/>
    <n v="3.5849999999999995"/>
    <n v="0.21509999999999996"/>
    <x v="53"/>
    <n v="0.43019999999999992"/>
    <x v="1"/>
  </r>
  <r>
    <x v="844"/>
    <x v="632"/>
    <x v="809"/>
    <s v="A-L-0.2"/>
    <n v="6"/>
    <s v="Bobbe Castagneto"/>
    <s v="NONE"/>
    <x v="0"/>
    <x v="333"/>
    <s v="Billings"/>
    <x v="2"/>
    <x v="1"/>
    <s v="Ara"/>
    <s v="L"/>
    <x v="3"/>
    <n v="3.8849999999999998"/>
    <n v="0.34964999999999996"/>
    <x v="102"/>
    <n v="2.0978999999999997"/>
    <x v="0"/>
  </r>
  <r>
    <x v="845"/>
    <x v="633"/>
    <x v="810"/>
    <s v="A-D-2.5"/>
    <n v="5"/>
    <s v="Kippie Marrison"/>
    <s v="kmarrisonoq@dropbox.com"/>
    <x v="0"/>
    <x v="30"/>
    <s v="Denver"/>
    <x v="2"/>
    <x v="2"/>
    <s v="Ara"/>
    <s v="D"/>
    <x v="2"/>
    <n v="22.884999999999998"/>
    <n v="2.0596499999999995"/>
    <x v="15"/>
    <n v="10.298249999999998"/>
    <x v="0"/>
  </r>
  <r>
    <x v="846"/>
    <x v="95"/>
    <x v="811"/>
    <s v="A-M-2.5"/>
    <n v="3"/>
    <s v="Lindon Agnolo"/>
    <s v="lagnolooj@pinterest.com"/>
    <x v="0"/>
    <x v="136"/>
    <s v="Tulsa"/>
    <x v="2"/>
    <x v="0"/>
    <s v="Ara"/>
    <s v="M"/>
    <x v="2"/>
    <n v="25.874999999999996"/>
    <n v="2.3287499999999994"/>
    <x v="57"/>
    <n v="6.9862499999999983"/>
    <x v="0"/>
  </r>
  <r>
    <x v="847"/>
    <x v="521"/>
    <x v="812"/>
    <s v="R-D-0.5"/>
    <n v="1"/>
    <s v="Delainey Kiddy"/>
    <s v="dkiddyok@fda.gov"/>
    <x v="0"/>
    <x v="75"/>
    <s v="Fresno"/>
    <x v="0"/>
    <x v="2"/>
    <s v="Rob"/>
    <s v="D"/>
    <x v="1"/>
    <n v="5.3699999999999992"/>
    <n v="0.32219999999999993"/>
    <x v="147"/>
    <n v="0.32219999999999993"/>
    <x v="0"/>
  </r>
  <r>
    <x v="848"/>
    <x v="76"/>
    <x v="813"/>
    <s v="R-D-2.5"/>
    <n v="6"/>
    <s v="Helli Petroulis"/>
    <s v="hpetroulisol@state.tx.us"/>
    <x v="1"/>
    <x v="357"/>
    <s v="Mullagh"/>
    <x v="0"/>
    <x v="2"/>
    <s v="Rob"/>
    <s v="D"/>
    <x v="2"/>
    <n v="20.584999999999997"/>
    <n v="1.2350999999999999"/>
    <x v="99"/>
    <n v="7.4105999999999987"/>
    <x v="1"/>
  </r>
  <r>
    <x v="849"/>
    <x v="634"/>
    <x v="814"/>
    <s v="L-M-0.5"/>
    <n v="2"/>
    <s v="Marty Scholl"/>
    <s v="mschollom@taobao.com"/>
    <x v="0"/>
    <x v="206"/>
    <s v="San Francisco"/>
    <x v="3"/>
    <x v="0"/>
    <s v="Lib"/>
    <s v="M"/>
    <x v="1"/>
    <n v="8.73"/>
    <n v="1.1349"/>
    <x v="92"/>
    <n v="2.2698"/>
    <x v="1"/>
  </r>
  <r>
    <x v="850"/>
    <x v="635"/>
    <x v="815"/>
    <s v="E-L-0.2"/>
    <n v="3"/>
    <s v="Kienan Ferson"/>
    <s v="kfersonon@g.co"/>
    <x v="0"/>
    <x v="352"/>
    <s v="Mobile"/>
    <x v="1"/>
    <x v="1"/>
    <s v="Exc"/>
    <s v="L"/>
    <x v="3"/>
    <n v="4.4550000000000001"/>
    <n v="0.49004999999999999"/>
    <x v="77"/>
    <n v="1.4701499999999998"/>
    <x v="1"/>
  </r>
  <r>
    <x v="851"/>
    <x v="636"/>
    <x v="816"/>
    <s v="A-L-0.2"/>
    <n v="2"/>
    <s v="Blake Kelloway"/>
    <s v="bkellowayoo@omniture.com"/>
    <x v="0"/>
    <x v="206"/>
    <s v="San Francisco"/>
    <x v="2"/>
    <x v="1"/>
    <s v="Ara"/>
    <s v="L"/>
    <x v="3"/>
    <n v="3.8849999999999998"/>
    <n v="0.34964999999999996"/>
    <x v="41"/>
    <n v="0.69929999999999992"/>
    <x v="0"/>
  </r>
  <r>
    <x v="852"/>
    <x v="637"/>
    <x v="817"/>
    <s v="R-D-0.2"/>
    <n v="1"/>
    <s v="Scarlett Oliffe"/>
    <s v="soliffeop@yellowbook.com"/>
    <x v="0"/>
    <x v="170"/>
    <s v="Jamaica"/>
    <x v="0"/>
    <x v="2"/>
    <s v="Rob"/>
    <s v="D"/>
    <x v="3"/>
    <n v="2.6849999999999996"/>
    <n v="0.16109999999999997"/>
    <x v="97"/>
    <n v="0.16109999999999997"/>
    <x v="0"/>
  </r>
  <r>
    <x v="853"/>
    <x v="182"/>
    <x v="810"/>
    <s v="R-D-2.5"/>
    <n v="1"/>
    <s v="Kippie Marrison"/>
    <s v="kmarrisonoq@dropbox.com"/>
    <x v="0"/>
    <x v="30"/>
    <s v="Denver"/>
    <x v="0"/>
    <x v="2"/>
    <s v="Rob"/>
    <s v="D"/>
    <x v="2"/>
    <n v="20.584999999999997"/>
    <n v="1.2350999999999999"/>
    <x v="123"/>
    <n v="1.2350999999999999"/>
    <x v="0"/>
  </r>
  <r>
    <x v="854"/>
    <x v="479"/>
    <x v="818"/>
    <s v="A-D-2.5"/>
    <n v="5"/>
    <s v="Celestia Dolohunty"/>
    <s v="cdolohuntyor@dailymail.co.uk"/>
    <x v="0"/>
    <x v="238"/>
    <s v="San Diego"/>
    <x v="2"/>
    <x v="2"/>
    <s v="Ara"/>
    <s v="D"/>
    <x v="2"/>
    <n v="22.884999999999998"/>
    <n v="2.0596499999999995"/>
    <x v="15"/>
    <n v="10.298249999999998"/>
    <x v="0"/>
  </r>
  <r>
    <x v="855"/>
    <x v="638"/>
    <x v="819"/>
    <s v="E-M-0.2"/>
    <n v="5"/>
    <s v="Patsy Vasilenko"/>
    <s v="pvasilenkoos@addtoany.com"/>
    <x v="2"/>
    <x v="231"/>
    <s v="Preston"/>
    <x v="1"/>
    <x v="0"/>
    <s v="Exc"/>
    <s v="M"/>
    <x v="3"/>
    <n v="4.125"/>
    <n v="0.45374999999999999"/>
    <x v="132"/>
    <n v="2.2687499999999998"/>
    <x v="1"/>
  </r>
  <r>
    <x v="856"/>
    <x v="639"/>
    <x v="820"/>
    <s v="L-L-0.5"/>
    <n v="6"/>
    <s v="Raphaela Schankelborg"/>
    <s v="rschankelborgot@ameblo.jp"/>
    <x v="0"/>
    <x v="292"/>
    <s v="Pittsburgh"/>
    <x v="3"/>
    <x v="1"/>
    <s v="Lib"/>
    <s v="L"/>
    <x v="1"/>
    <n v="9.51"/>
    <n v="1.2363"/>
    <x v="30"/>
    <n v="7.4177999999999997"/>
    <x v="0"/>
  </r>
  <r>
    <x v="857"/>
    <x v="640"/>
    <x v="821"/>
    <s v="R-D-2.5"/>
    <n v="4"/>
    <s v="Sharity Wickens"/>
    <s v="NONE"/>
    <x v="1"/>
    <x v="358"/>
    <s v="Cavan"/>
    <x v="0"/>
    <x v="2"/>
    <s v="Rob"/>
    <s v="D"/>
    <x v="2"/>
    <n v="20.584999999999997"/>
    <n v="1.2350999999999999"/>
    <x v="18"/>
    <n v="4.9403999999999995"/>
    <x v="0"/>
  </r>
  <r>
    <x v="858"/>
    <x v="612"/>
    <x v="822"/>
    <s v="E-M-2.5"/>
    <n v="5"/>
    <s v="Derick Snow"/>
    <s v="NONE"/>
    <x v="0"/>
    <x v="15"/>
    <s v="New York City"/>
    <x v="1"/>
    <x v="0"/>
    <s v="Exc"/>
    <s v="M"/>
    <x v="2"/>
    <n v="31.624999999999996"/>
    <n v="3.4787499999999998"/>
    <x v="196"/>
    <n v="17.393749999999997"/>
    <x v="1"/>
  </r>
  <r>
    <x v="859"/>
    <x v="641"/>
    <x v="823"/>
    <s v="R-D-0.5"/>
    <n v="6"/>
    <s v="Baxy Cargen"/>
    <s v="bcargenow@geocities.jp"/>
    <x v="0"/>
    <x v="210"/>
    <s v="Seattle"/>
    <x v="0"/>
    <x v="2"/>
    <s v="Rob"/>
    <s v="D"/>
    <x v="1"/>
    <n v="5.3699999999999992"/>
    <n v="0.32219999999999993"/>
    <x v="111"/>
    <n v="1.9331999999999996"/>
    <x v="0"/>
  </r>
  <r>
    <x v="860"/>
    <x v="36"/>
    <x v="824"/>
    <s v="E-D-1"/>
    <n v="2"/>
    <s v="Ryann Stickler"/>
    <s v="rsticklerox@printfriendly.com"/>
    <x v="2"/>
    <x v="39"/>
    <s v="Birmingham"/>
    <x v="1"/>
    <x v="2"/>
    <s v="Exc"/>
    <s v="D"/>
    <x v="0"/>
    <n v="12.15"/>
    <n v="1.3365"/>
    <x v="76"/>
    <n v="2.673"/>
    <x v="1"/>
  </r>
  <r>
    <x v="861"/>
    <x v="642"/>
    <x v="825"/>
    <s v="R-L-0.5"/>
    <n v="5"/>
    <s v="Daryn Cassius"/>
    <s v="NONE"/>
    <x v="0"/>
    <x v="359"/>
    <s v="Battle Creek"/>
    <x v="0"/>
    <x v="1"/>
    <s v="Rob"/>
    <s v="L"/>
    <x v="1"/>
    <n v="7.169999999999999"/>
    <n v="0.43019999999999992"/>
    <x v="66"/>
    <n v="2.1509999999999998"/>
    <x v="1"/>
  </r>
  <r>
    <x v="862"/>
    <x v="219"/>
    <x v="822"/>
    <s v="L-M-1"/>
    <n v="5"/>
    <s v="Derick Snow"/>
    <s v="NONE"/>
    <x v="0"/>
    <x v="25"/>
    <b v="0"/>
    <x v="3"/>
    <x v="0"/>
    <s v="Lib"/>
    <s v="M"/>
    <x v="0"/>
    <n v="14.55"/>
    <n v="1.8915000000000002"/>
    <x v="45"/>
    <n v="9.4575000000000014"/>
    <x v="2"/>
  </r>
  <r>
    <x v="863"/>
    <x v="643"/>
    <x v="826"/>
    <s v="L-L-1"/>
    <n v="3"/>
    <s v="Skelly Dolohunty"/>
    <s v="NONE"/>
    <x v="1"/>
    <x v="360"/>
    <s v="Ballymun"/>
    <x v="3"/>
    <x v="1"/>
    <s v="Lib"/>
    <s v="L"/>
    <x v="0"/>
    <n v="15.85"/>
    <n v="2.0605000000000002"/>
    <x v="46"/>
    <n v="6.1815000000000007"/>
    <x v="1"/>
  </r>
  <r>
    <x v="864"/>
    <x v="644"/>
    <x v="827"/>
    <s v="R-L-0.2"/>
    <n v="1"/>
    <s v="Drake Jevon"/>
    <s v="djevonp1@ibm.com"/>
    <x v="0"/>
    <x v="13"/>
    <s v="Houston"/>
    <x v="0"/>
    <x v="1"/>
    <s v="Rob"/>
    <s v="L"/>
    <x v="3"/>
    <n v="3.5849999999999995"/>
    <n v="0.21509999999999996"/>
    <x v="60"/>
    <n v="0.21509999999999996"/>
    <x v="0"/>
  </r>
  <r>
    <x v="865"/>
    <x v="136"/>
    <x v="828"/>
    <s v="E-M-2.5"/>
    <n v="5"/>
    <s v="Hall Ranner"/>
    <s v="hrannerp2@omniture.com"/>
    <x v="0"/>
    <x v="161"/>
    <s v="Cincinnati"/>
    <x v="1"/>
    <x v="0"/>
    <s v="Exc"/>
    <s v="M"/>
    <x v="2"/>
    <n v="31.624999999999996"/>
    <n v="3.4787499999999998"/>
    <x v="196"/>
    <n v="17.393749999999997"/>
    <x v="1"/>
  </r>
  <r>
    <x v="866"/>
    <x v="645"/>
    <x v="829"/>
    <s v="L-M-0.5"/>
    <n v="2"/>
    <s v="Berkly Imrie"/>
    <s v="bimriep3@addtoany.com"/>
    <x v="0"/>
    <x v="75"/>
    <s v="Fresno"/>
    <x v="3"/>
    <x v="0"/>
    <s v="Lib"/>
    <s v="M"/>
    <x v="1"/>
    <n v="8.73"/>
    <n v="1.1349"/>
    <x v="92"/>
    <n v="2.2698"/>
    <x v="1"/>
  </r>
  <r>
    <x v="867"/>
    <x v="646"/>
    <x v="830"/>
    <s v="A-L-2.5"/>
    <n v="5"/>
    <s v="Dorey Sopper"/>
    <s v="dsopperp4@eventbrite.com"/>
    <x v="0"/>
    <x v="51"/>
    <s v="Saint Paul"/>
    <x v="2"/>
    <x v="1"/>
    <s v="Ara"/>
    <s v="L"/>
    <x v="2"/>
    <n v="29.784999999999997"/>
    <n v="2.6806499999999995"/>
    <x v="74"/>
    <n v="13.403249999999998"/>
    <x v="1"/>
  </r>
  <r>
    <x v="868"/>
    <x v="647"/>
    <x v="831"/>
    <s v="A-M-0.5"/>
    <n v="6"/>
    <s v="Darcy Lochran"/>
    <s v="NONE"/>
    <x v="0"/>
    <x v="88"/>
    <s v="El Paso"/>
    <x v="2"/>
    <x v="0"/>
    <s v="Ara"/>
    <s v="M"/>
    <x v="1"/>
    <n v="6.75"/>
    <n v="0.60749999999999993"/>
    <x v="61"/>
    <n v="3.6449999999999996"/>
    <x v="0"/>
  </r>
  <r>
    <x v="869"/>
    <x v="591"/>
    <x v="832"/>
    <s v="A-M-0.5"/>
    <n v="4"/>
    <s v="Lauritz Ledgley"/>
    <s v="lledgleyp6@de.vu"/>
    <x v="0"/>
    <x v="112"/>
    <s v="Des Moines"/>
    <x v="2"/>
    <x v="0"/>
    <s v="Ara"/>
    <s v="M"/>
    <x v="1"/>
    <n v="6.75"/>
    <n v="0.60749999999999993"/>
    <x v="25"/>
    <n v="2.4299999999999997"/>
    <x v="0"/>
  </r>
  <r>
    <x v="870"/>
    <x v="648"/>
    <x v="833"/>
    <s v="L-D-1"/>
    <n v="3"/>
    <s v="Tawnya Menary"/>
    <s v="tmenaryp7@phoca.cz"/>
    <x v="0"/>
    <x v="12"/>
    <s v="Portland"/>
    <x v="3"/>
    <x v="2"/>
    <s v="Lib"/>
    <s v="D"/>
    <x v="0"/>
    <n v="12.95"/>
    <n v="1.6835"/>
    <x v="5"/>
    <n v="5.0504999999999995"/>
    <x v="1"/>
  </r>
  <r>
    <x v="871"/>
    <x v="191"/>
    <x v="834"/>
    <s v="R-L-1"/>
    <n v="5"/>
    <s v="Gustaf Ciccotti"/>
    <s v="gciccottip8@so-net.ne.jp"/>
    <x v="0"/>
    <x v="13"/>
    <s v="Houston"/>
    <x v="0"/>
    <x v="1"/>
    <s v="Rob"/>
    <s v="L"/>
    <x v="0"/>
    <n v="11.95"/>
    <n v="0.71699999999999997"/>
    <x v="143"/>
    <n v="3.585"/>
    <x v="1"/>
  </r>
  <r>
    <x v="872"/>
    <x v="649"/>
    <x v="835"/>
    <s v="R-L-0.2"/>
    <n v="3"/>
    <s v="Bobbe Renner"/>
    <s v="NONE"/>
    <x v="0"/>
    <x v="286"/>
    <s v="Durham"/>
    <x v="0"/>
    <x v="1"/>
    <s v="Rob"/>
    <s v="L"/>
    <x v="3"/>
    <n v="3.5849999999999995"/>
    <n v="0.21509999999999996"/>
    <x v="127"/>
    <n v="0.64529999999999987"/>
    <x v="1"/>
  </r>
  <r>
    <x v="873"/>
    <x v="553"/>
    <x v="836"/>
    <s v="A-D-2.5"/>
    <n v="4"/>
    <s v="Wilton Jallin"/>
    <s v="wjallinpa@pcworld.com"/>
    <x v="0"/>
    <x v="36"/>
    <s v="Boston"/>
    <x v="2"/>
    <x v="2"/>
    <s v="Ara"/>
    <s v="D"/>
    <x v="2"/>
    <n v="22.884999999999998"/>
    <n v="2.0596499999999995"/>
    <x v="21"/>
    <n v="8.2385999999999981"/>
    <x v="1"/>
  </r>
  <r>
    <x v="874"/>
    <x v="584"/>
    <x v="837"/>
    <s v="A-M-1"/>
    <n v="4"/>
    <s v="Mindy Bogey"/>
    <s v="mbogeypb@thetimes.co.uk"/>
    <x v="0"/>
    <x v="42"/>
    <s v="Washington"/>
    <x v="2"/>
    <x v="0"/>
    <s v="Ara"/>
    <s v="M"/>
    <x v="0"/>
    <n v="11.25"/>
    <n v="1.0125"/>
    <x v="157"/>
    <n v="4.05"/>
    <x v="0"/>
  </r>
  <r>
    <x v="875"/>
    <x v="650"/>
    <x v="838"/>
    <s v="R-M-2.5"/>
    <n v="6"/>
    <s v="Paulie Fonzone"/>
    <s v="NONE"/>
    <x v="0"/>
    <x v="142"/>
    <s v="Albany"/>
    <x v="0"/>
    <x v="0"/>
    <s v="Rob"/>
    <s v="M"/>
    <x v="2"/>
    <n v="22.884999999999998"/>
    <n v="1.3730999999999998"/>
    <x v="170"/>
    <n v="8.2385999999999981"/>
    <x v="0"/>
  </r>
  <r>
    <x v="876"/>
    <x v="121"/>
    <x v="839"/>
    <s v="A-M-0.5"/>
    <n v="1"/>
    <s v="Merrile Cobbledick"/>
    <s v="mcobbledickpd@ucsd.edu"/>
    <x v="0"/>
    <x v="32"/>
    <s v="Tucson"/>
    <x v="2"/>
    <x v="0"/>
    <s v="Ara"/>
    <s v="M"/>
    <x v="1"/>
    <n v="6.75"/>
    <n v="0.60749999999999993"/>
    <x v="52"/>
    <n v="0.60749999999999993"/>
    <x v="1"/>
  </r>
  <r>
    <x v="877"/>
    <x v="472"/>
    <x v="840"/>
    <s v="A-M-1"/>
    <n v="4"/>
    <s v="Antonius Lewry"/>
    <s v="alewrype@whitehouse.gov"/>
    <x v="0"/>
    <x v="126"/>
    <s v="Montgomery"/>
    <x v="2"/>
    <x v="0"/>
    <s v="Ara"/>
    <s v="M"/>
    <x v="0"/>
    <n v="11.25"/>
    <n v="1.0125"/>
    <x v="157"/>
    <n v="4.05"/>
    <x v="1"/>
  </r>
  <r>
    <x v="878"/>
    <x v="594"/>
    <x v="841"/>
    <s v="E-D-2.5"/>
    <n v="3"/>
    <s v="Isis Hessel"/>
    <s v="ihesselpf@ox.ac.uk"/>
    <x v="0"/>
    <x v="361"/>
    <s v="Fairbanks"/>
    <x v="1"/>
    <x v="2"/>
    <s v="Exc"/>
    <s v="D"/>
    <x v="2"/>
    <n v="27.945"/>
    <n v="3.07395"/>
    <x v="171"/>
    <n v="9.2218499999999999"/>
    <x v="0"/>
  </r>
  <r>
    <x v="879"/>
    <x v="89"/>
    <x v="842"/>
    <s v="E-D-0.2"/>
    <n v="1"/>
    <s v="Harland Trematick"/>
    <s v="NONE"/>
    <x v="1"/>
    <x v="246"/>
    <s v="Monasterevin"/>
    <x v="1"/>
    <x v="2"/>
    <s v="Exc"/>
    <s v="D"/>
    <x v="3"/>
    <n v="3.645"/>
    <n v="0.40095000000000003"/>
    <x v="186"/>
    <n v="0.40095000000000003"/>
    <x v="0"/>
  </r>
  <r>
    <x v="880"/>
    <x v="651"/>
    <x v="843"/>
    <s v="A-M-0.5"/>
    <n v="1"/>
    <s v="Chloris Sorrell"/>
    <s v="csorrellph@amazon.com"/>
    <x v="2"/>
    <x v="186"/>
    <s v="Norton"/>
    <x v="2"/>
    <x v="0"/>
    <s v="Ara"/>
    <s v="M"/>
    <x v="1"/>
    <n v="6.75"/>
    <n v="0.60749999999999993"/>
    <x v="52"/>
    <n v="0.60749999999999993"/>
    <x v="1"/>
  </r>
  <r>
    <x v="880"/>
    <x v="651"/>
    <x v="843"/>
    <s v="E-D-0.5"/>
    <n v="3"/>
    <s v="Chloris Sorrell"/>
    <s v="csorrellph@amazon.com"/>
    <x v="2"/>
    <x v="186"/>
    <s v="Norton"/>
    <x v="1"/>
    <x v="2"/>
    <s v="Exc"/>
    <s v="D"/>
    <x v="1"/>
    <n v="7.29"/>
    <n v="0.80190000000000006"/>
    <x v="6"/>
    <n v="2.4057000000000004"/>
    <x v="1"/>
  </r>
  <r>
    <x v="881"/>
    <x v="249"/>
    <x v="844"/>
    <s v="R-D-0.2"/>
    <n v="5"/>
    <s v="Quintina Heavyside"/>
    <s v="qheavysidepj@unc.edu"/>
    <x v="0"/>
    <x v="195"/>
    <s v="Lexington"/>
    <x v="0"/>
    <x v="2"/>
    <s v="Rob"/>
    <s v="D"/>
    <x v="3"/>
    <n v="2.6849999999999996"/>
    <n v="0.16109999999999997"/>
    <x v="148"/>
    <n v="0.80549999999999988"/>
    <x v="0"/>
  </r>
  <r>
    <x v="882"/>
    <x v="652"/>
    <x v="845"/>
    <s v="R-D-2.5"/>
    <n v="6"/>
    <s v="Hadley Reuven"/>
    <s v="hreuvenpk@whitehouse.gov"/>
    <x v="0"/>
    <x v="16"/>
    <s v="Grand Rapids"/>
    <x v="0"/>
    <x v="2"/>
    <s v="Rob"/>
    <s v="D"/>
    <x v="2"/>
    <n v="20.584999999999997"/>
    <n v="1.2350999999999999"/>
    <x v="99"/>
    <n v="7.4105999999999987"/>
    <x v="1"/>
  </r>
  <r>
    <x v="883"/>
    <x v="653"/>
    <x v="846"/>
    <s v="L-D-0.2"/>
    <n v="2"/>
    <s v="Mitch Attwool"/>
    <s v="mattwoolpl@nba.com"/>
    <x v="0"/>
    <x v="112"/>
    <s v="Des Moines"/>
    <x v="3"/>
    <x v="2"/>
    <s v="Lib"/>
    <s v="D"/>
    <x v="3"/>
    <n v="3.8849999999999998"/>
    <n v="0.50505"/>
    <x v="41"/>
    <n v="1.0101"/>
    <x v="1"/>
  </r>
  <r>
    <x v="884"/>
    <x v="177"/>
    <x v="847"/>
    <s v="A-M-1"/>
    <n v="6"/>
    <s v="Charin Maplethorp"/>
    <s v="NONE"/>
    <x v="0"/>
    <x v="326"/>
    <s v="Wilmington"/>
    <x v="2"/>
    <x v="0"/>
    <s v="Ara"/>
    <s v="M"/>
    <x v="0"/>
    <n v="11.25"/>
    <n v="1.0125"/>
    <x v="173"/>
    <n v="6.0749999999999993"/>
    <x v="0"/>
  </r>
  <r>
    <x v="885"/>
    <x v="22"/>
    <x v="848"/>
    <s v="E-D-2.5"/>
    <n v="1"/>
    <s v="Goldie Wynes"/>
    <s v="gwynespn@dagondesign.com"/>
    <x v="0"/>
    <x v="80"/>
    <s v="Austin"/>
    <x v="1"/>
    <x v="2"/>
    <s v="Exc"/>
    <s v="D"/>
    <x v="2"/>
    <n v="27.945"/>
    <n v="3.07395"/>
    <x v="140"/>
    <n v="3.07395"/>
    <x v="1"/>
  </r>
  <r>
    <x v="886"/>
    <x v="508"/>
    <x v="849"/>
    <s v="A-L-2.5"/>
    <n v="3"/>
    <s v="Celie MacCourt"/>
    <s v="cmaccourtpo@amazon.com"/>
    <x v="0"/>
    <x v="328"/>
    <s v="Orlando"/>
    <x v="2"/>
    <x v="1"/>
    <s v="Ara"/>
    <s v="L"/>
    <x v="2"/>
    <n v="29.784999999999997"/>
    <n v="2.6806499999999995"/>
    <x v="49"/>
    <n v="8.0419499999999982"/>
    <x v="1"/>
  </r>
  <r>
    <x v="887"/>
    <x v="654"/>
    <x v="822"/>
    <s v="A-M-0.5"/>
    <n v="3"/>
    <s v="Derick Snow"/>
    <s v="NONE"/>
    <x v="0"/>
    <x v="25"/>
    <b v="0"/>
    <x v="2"/>
    <x v="0"/>
    <s v="Ara"/>
    <s v="M"/>
    <x v="1"/>
    <n v="6.75"/>
    <n v="0.60749999999999993"/>
    <x v="16"/>
    <n v="1.8224999999999998"/>
    <x v="2"/>
  </r>
  <r>
    <x v="888"/>
    <x v="524"/>
    <x v="850"/>
    <s v="A-M-0.5"/>
    <n v="5"/>
    <s v="Evy Wilsone"/>
    <s v="ewilsonepq@eepurl.com"/>
    <x v="0"/>
    <x v="42"/>
    <s v="Washington"/>
    <x v="2"/>
    <x v="0"/>
    <s v="Ara"/>
    <s v="M"/>
    <x v="1"/>
    <n v="6.75"/>
    <n v="0.60749999999999993"/>
    <x v="65"/>
    <n v="3.0374999999999996"/>
    <x v="0"/>
  </r>
  <r>
    <x v="889"/>
    <x v="655"/>
    <x v="851"/>
    <s v="E-D-2.5"/>
    <n v="4"/>
    <s v="Dolores Duffie"/>
    <s v="dduffiepr@time.com"/>
    <x v="0"/>
    <x v="12"/>
    <s v="Portland"/>
    <x v="1"/>
    <x v="2"/>
    <s v="Exc"/>
    <s v="D"/>
    <x v="2"/>
    <n v="27.945"/>
    <n v="3.07395"/>
    <x v="150"/>
    <n v="12.2958"/>
    <x v="1"/>
  </r>
  <r>
    <x v="890"/>
    <x v="523"/>
    <x v="852"/>
    <s v="E-M-2.5"/>
    <n v="2"/>
    <s v="Mathilda Matiasek"/>
    <s v="mmatiasekps@ucoz.ru"/>
    <x v="0"/>
    <x v="15"/>
    <s v="New York City"/>
    <x v="1"/>
    <x v="0"/>
    <s v="Exc"/>
    <s v="M"/>
    <x v="2"/>
    <n v="31.624999999999996"/>
    <n v="3.4787499999999998"/>
    <x v="40"/>
    <n v="6.9574999999999996"/>
    <x v="0"/>
  </r>
  <r>
    <x v="891"/>
    <x v="656"/>
    <x v="853"/>
    <s v="E-L-0.2"/>
    <n v="2"/>
    <s v="Jarred Camillo"/>
    <s v="jcamillopt@shinystat.com"/>
    <x v="0"/>
    <x v="42"/>
    <s v="Washington"/>
    <x v="1"/>
    <x v="1"/>
    <s v="Exc"/>
    <s v="L"/>
    <x v="3"/>
    <n v="4.4550000000000001"/>
    <n v="0.49004999999999999"/>
    <x v="161"/>
    <n v="0.98009999999999997"/>
    <x v="0"/>
  </r>
  <r>
    <x v="892"/>
    <x v="657"/>
    <x v="854"/>
    <s v="E-D-1"/>
    <n v="1"/>
    <s v="Kameko Philbrick"/>
    <s v="kphilbrickpu@cdc.gov"/>
    <x v="0"/>
    <x v="42"/>
    <s v="Washington"/>
    <x v="1"/>
    <x v="2"/>
    <s v="Exc"/>
    <s v="D"/>
    <x v="0"/>
    <n v="12.15"/>
    <n v="1.3365"/>
    <x v="87"/>
    <n v="1.3365"/>
    <x v="0"/>
  </r>
  <r>
    <x v="893"/>
    <x v="658"/>
    <x v="855"/>
    <s v="A-D-0.5"/>
    <n v="4"/>
    <s v="Mallory Shrimpling"/>
    <s v="NONE"/>
    <x v="0"/>
    <x v="312"/>
    <s v="Allentown"/>
    <x v="2"/>
    <x v="2"/>
    <s v="Ara"/>
    <s v="D"/>
    <x v="1"/>
    <n v="5.97"/>
    <n v="0.5373"/>
    <x v="86"/>
    <n v="2.1492"/>
    <x v="0"/>
  </r>
  <r>
    <x v="894"/>
    <x v="659"/>
    <x v="856"/>
    <s v="E-M-1"/>
    <n v="4"/>
    <s v="Barnett Sillis"/>
    <s v="bsillispw@istockphoto.com"/>
    <x v="0"/>
    <x v="220"/>
    <s v="Miami"/>
    <x v="1"/>
    <x v="0"/>
    <s v="Exc"/>
    <s v="M"/>
    <x v="0"/>
    <n v="13.75"/>
    <n v="1.5125"/>
    <x v="193"/>
    <n v="6.05"/>
    <x v="1"/>
  </r>
  <r>
    <x v="895"/>
    <x v="558"/>
    <x v="857"/>
    <s v="R-D-1"/>
    <n v="3"/>
    <s v="Brenn Dundredge"/>
    <s v="NONE"/>
    <x v="0"/>
    <x v="117"/>
    <s v="Oklahoma City"/>
    <x v="0"/>
    <x v="2"/>
    <s v="Rob"/>
    <s v="D"/>
    <x v="0"/>
    <n v="8.9499999999999993"/>
    <n v="0.53699999999999992"/>
    <x v="166"/>
    <n v="1.6109999999999998"/>
    <x v="0"/>
  </r>
  <r>
    <x v="896"/>
    <x v="660"/>
    <x v="858"/>
    <s v="R-M-2.5"/>
    <n v="5"/>
    <s v="Read Cutts"/>
    <s v="rcuttspy@techcrunch.com"/>
    <x v="0"/>
    <x v="356"/>
    <s v="Rockford"/>
    <x v="0"/>
    <x v="0"/>
    <s v="Rob"/>
    <s v="M"/>
    <x v="2"/>
    <n v="22.884999999999998"/>
    <n v="1.3730999999999998"/>
    <x v="15"/>
    <n v="6.865499999999999"/>
    <x v="1"/>
  </r>
  <r>
    <x v="897"/>
    <x v="661"/>
    <x v="859"/>
    <s v="A-M-2.5"/>
    <n v="6"/>
    <s v="Michale Delves"/>
    <s v="mdelvespz@nature.com"/>
    <x v="0"/>
    <x v="126"/>
    <s v="Montgomery"/>
    <x v="2"/>
    <x v="0"/>
    <s v="Ara"/>
    <s v="M"/>
    <x v="2"/>
    <n v="25.874999999999996"/>
    <n v="2.3287499999999994"/>
    <x v="71"/>
    <n v="13.972499999999997"/>
    <x v="0"/>
  </r>
  <r>
    <x v="898"/>
    <x v="662"/>
    <x v="860"/>
    <s v="L-D-0.5"/>
    <n v="3"/>
    <s v="Devland Gritton"/>
    <s v="dgrittonq0@nydailynews.com"/>
    <x v="0"/>
    <x v="150"/>
    <s v="Pasadena"/>
    <x v="3"/>
    <x v="2"/>
    <s v="Lib"/>
    <s v="D"/>
    <x v="1"/>
    <n v="7.77"/>
    <n v="1.0101"/>
    <x v="102"/>
    <n v="3.0303"/>
    <x v="0"/>
  </r>
  <r>
    <x v="898"/>
    <x v="662"/>
    <x v="860"/>
    <s v="R-M-2.5"/>
    <n v="4"/>
    <s v="Devland Gritton"/>
    <s v="dgrittonq0@nydailynews.com"/>
    <x v="0"/>
    <x v="150"/>
    <s v="Pasadena"/>
    <x v="0"/>
    <x v="0"/>
    <s v="Rob"/>
    <s v="M"/>
    <x v="2"/>
    <n v="22.884999999999998"/>
    <n v="1.3730999999999998"/>
    <x v="21"/>
    <n v="5.4923999999999991"/>
    <x v="0"/>
  </r>
  <r>
    <x v="899"/>
    <x v="184"/>
    <x v="861"/>
    <s v="E-L-1"/>
    <n v="5"/>
    <s v="Dell Gut"/>
    <s v="dgutq2@umich.edu"/>
    <x v="0"/>
    <x v="13"/>
    <s v="Houston"/>
    <x v="1"/>
    <x v="1"/>
    <s v="Exc"/>
    <s v="L"/>
    <x v="0"/>
    <n v="14.85"/>
    <n v="1.6335"/>
    <x v="159"/>
    <n v="8.1675000000000004"/>
    <x v="0"/>
  </r>
  <r>
    <x v="900"/>
    <x v="663"/>
    <x v="862"/>
    <s v="L-L-0.2"/>
    <n v="6"/>
    <s v="Willy Pummery"/>
    <s v="wpummeryq3@topsy.com"/>
    <x v="0"/>
    <x v="362"/>
    <s v="Muskegon"/>
    <x v="3"/>
    <x v="1"/>
    <s v="Lib"/>
    <s v="L"/>
    <x v="3"/>
    <n v="4.7549999999999999"/>
    <n v="0.61814999999999998"/>
    <x v="32"/>
    <n v="3.7088999999999999"/>
    <x v="1"/>
  </r>
  <r>
    <x v="901"/>
    <x v="334"/>
    <x v="863"/>
    <s v="R-L-0.5"/>
    <n v="2"/>
    <s v="Geoffrey Siuda"/>
    <s v="gsiudaq4@nytimes.com"/>
    <x v="0"/>
    <x v="42"/>
    <s v="Washington"/>
    <x v="0"/>
    <x v="1"/>
    <s v="Rob"/>
    <s v="L"/>
    <x v="1"/>
    <n v="7.169999999999999"/>
    <n v="0.43019999999999992"/>
    <x v="79"/>
    <n v="0.86039999999999983"/>
    <x v="0"/>
  </r>
  <r>
    <x v="902"/>
    <x v="664"/>
    <x v="864"/>
    <s v="A-L-0.5"/>
    <n v="2"/>
    <s v="Henderson Crowne"/>
    <s v="hcrowneq5@wufoo.com"/>
    <x v="1"/>
    <x v="363"/>
    <s v="Sallins"/>
    <x v="2"/>
    <x v="1"/>
    <s v="Ara"/>
    <s v="L"/>
    <x v="1"/>
    <n v="7.77"/>
    <n v="0.69929999999999992"/>
    <x v="42"/>
    <n v="1.3985999999999998"/>
    <x v="0"/>
  </r>
  <r>
    <x v="903"/>
    <x v="24"/>
    <x v="865"/>
    <s v="R-L-1"/>
    <n v="3"/>
    <s v="Vernor Pawsey"/>
    <s v="vpawseyq6@tiny.cc"/>
    <x v="0"/>
    <x v="128"/>
    <s v="Macon"/>
    <x v="0"/>
    <x v="1"/>
    <s v="Rob"/>
    <s v="L"/>
    <x v="0"/>
    <n v="11.95"/>
    <n v="0.71699999999999997"/>
    <x v="66"/>
    <n v="2.1509999999999998"/>
    <x v="1"/>
  </r>
  <r>
    <x v="904"/>
    <x v="12"/>
    <x v="866"/>
    <s v="A-L-0.5"/>
    <n v="6"/>
    <s v="Augustin Waterhouse"/>
    <s v="awaterhouseq7@istockphoto.com"/>
    <x v="0"/>
    <x v="214"/>
    <s v="Shreveport"/>
    <x v="2"/>
    <x v="1"/>
    <s v="Ara"/>
    <s v="L"/>
    <x v="1"/>
    <n v="7.77"/>
    <n v="0.69929999999999992"/>
    <x v="162"/>
    <n v="4.1957999999999993"/>
    <x v="1"/>
  </r>
  <r>
    <x v="905"/>
    <x v="105"/>
    <x v="867"/>
    <s v="R-L-0.5"/>
    <n v="5"/>
    <s v="Fanchon Haughian"/>
    <s v="fhaughianq8@1688.com"/>
    <x v="0"/>
    <x v="176"/>
    <s v="Tacoma"/>
    <x v="0"/>
    <x v="1"/>
    <s v="Rob"/>
    <s v="L"/>
    <x v="1"/>
    <n v="7.169999999999999"/>
    <n v="0.43019999999999992"/>
    <x v="66"/>
    <n v="2.1509999999999998"/>
    <x v="1"/>
  </r>
  <r>
    <x v="906"/>
    <x v="665"/>
    <x v="868"/>
    <s v="L-D-2.5"/>
    <n v="4"/>
    <s v="Jaimie Hatz"/>
    <s v="NONE"/>
    <x v="0"/>
    <x v="88"/>
    <s v="El Paso"/>
    <x v="3"/>
    <x v="2"/>
    <s v="Lib"/>
    <s v="D"/>
    <x v="2"/>
    <n v="29.784999999999997"/>
    <n v="3.8720499999999998"/>
    <x v="129"/>
    <n v="15.488199999999999"/>
    <x v="1"/>
  </r>
  <r>
    <x v="907"/>
    <x v="44"/>
    <x v="869"/>
    <s v="L-D-0.5"/>
    <n v="3"/>
    <s v="Edeline Edney"/>
    <s v="NONE"/>
    <x v="0"/>
    <x v="39"/>
    <s v="Birmingham"/>
    <x v="3"/>
    <x v="2"/>
    <s v="Lib"/>
    <s v="D"/>
    <x v="1"/>
    <n v="7.77"/>
    <n v="1.0101"/>
    <x v="102"/>
    <n v="3.0303"/>
    <x v="1"/>
  </r>
  <r>
    <x v="908"/>
    <x v="171"/>
    <x v="870"/>
    <s v="A-M-1"/>
    <n v="1"/>
    <s v="Rickie Faltin"/>
    <s v="rfaltinqb@topsy.com"/>
    <x v="1"/>
    <x v="106"/>
    <s v="Portumna"/>
    <x v="2"/>
    <x v="0"/>
    <s v="Ara"/>
    <s v="M"/>
    <x v="0"/>
    <n v="11.25"/>
    <n v="1.0125"/>
    <x v="23"/>
    <n v="1.0125"/>
    <x v="1"/>
  </r>
  <r>
    <x v="909"/>
    <x v="328"/>
    <x v="871"/>
    <s v="E-D-2.5"/>
    <n v="3"/>
    <s v="Gnni Cheeke"/>
    <s v="gcheekeqc@sitemeter.com"/>
    <x v="2"/>
    <x v="283"/>
    <s v="London"/>
    <x v="1"/>
    <x v="2"/>
    <s v="Exc"/>
    <s v="D"/>
    <x v="2"/>
    <n v="27.945"/>
    <n v="3.07395"/>
    <x v="171"/>
    <n v="9.2218499999999999"/>
    <x v="0"/>
  </r>
  <r>
    <x v="910"/>
    <x v="648"/>
    <x v="872"/>
    <s v="R-L-2.5"/>
    <n v="4"/>
    <s v="Gwenni Ratt"/>
    <s v="grattqd@phpbb.com"/>
    <x v="1"/>
    <x v="364"/>
    <s v="Castlemartyr"/>
    <x v="0"/>
    <x v="1"/>
    <s v="Rob"/>
    <s v="L"/>
    <x v="2"/>
    <n v="27.484999999999996"/>
    <n v="1.6490999999999998"/>
    <x v="108"/>
    <n v="6.5963999999999992"/>
    <x v="1"/>
  </r>
  <r>
    <x v="911"/>
    <x v="666"/>
    <x v="873"/>
    <s v="R-L-0.2"/>
    <n v="4"/>
    <s v="Johnath Fairebrother"/>
    <s v="NONE"/>
    <x v="0"/>
    <x v="326"/>
    <s v="Wilmington"/>
    <x v="0"/>
    <x v="1"/>
    <s v="Rob"/>
    <s v="L"/>
    <x v="3"/>
    <n v="3.5849999999999995"/>
    <n v="0.21509999999999996"/>
    <x v="79"/>
    <n v="0.86039999999999983"/>
    <x v="0"/>
  </r>
  <r>
    <x v="912"/>
    <x v="577"/>
    <x v="874"/>
    <s v="R-L-0.2"/>
    <n v="6"/>
    <s v="Ingamar Eberlein"/>
    <s v="ieberleinqf@hc360.com"/>
    <x v="0"/>
    <x v="227"/>
    <s v="Harrisburg"/>
    <x v="0"/>
    <x v="1"/>
    <s v="Rob"/>
    <s v="L"/>
    <x v="3"/>
    <n v="3.5849999999999995"/>
    <n v="0.21509999999999996"/>
    <x v="137"/>
    <n v="1.2905999999999997"/>
    <x v="1"/>
  </r>
  <r>
    <x v="913"/>
    <x v="114"/>
    <x v="875"/>
    <s v="A-M-1"/>
    <n v="2"/>
    <s v="Jilly Dreng"/>
    <s v="jdrengqg@uiuc.edu"/>
    <x v="1"/>
    <x v="363"/>
    <s v="Sallins"/>
    <x v="2"/>
    <x v="0"/>
    <s v="Ara"/>
    <s v="M"/>
    <x v="0"/>
    <n v="11.25"/>
    <n v="1.0125"/>
    <x v="122"/>
    <n v="2.0249999999999999"/>
    <x v="0"/>
  </r>
  <r>
    <x v="914"/>
    <x v="4"/>
    <x v="857"/>
    <s v="A-L-0.2"/>
    <n v="1"/>
    <s v="Brenn Dundredge"/>
    <s v="NONE"/>
    <x v="0"/>
    <x v="25"/>
    <b v="0"/>
    <x v="2"/>
    <x v="1"/>
    <s v="Ara"/>
    <s v="L"/>
    <x v="3"/>
    <n v="3.8849999999999998"/>
    <n v="0.34964999999999996"/>
    <x v="84"/>
    <n v="0.34964999999999996"/>
    <x v="2"/>
  </r>
  <r>
    <x v="915"/>
    <x v="667"/>
    <x v="857"/>
    <s v="E-D-2.5"/>
    <n v="1"/>
    <s v="Brenn Dundredge"/>
    <s v="NONE"/>
    <x v="0"/>
    <x v="25"/>
    <b v="0"/>
    <x v="1"/>
    <x v="2"/>
    <s v="Exc"/>
    <s v="D"/>
    <x v="2"/>
    <n v="27.945"/>
    <n v="3.07395"/>
    <x v="140"/>
    <n v="3.07395"/>
    <x v="2"/>
  </r>
  <r>
    <x v="916"/>
    <x v="110"/>
    <x v="857"/>
    <s v="E-L-2.5"/>
    <n v="5"/>
    <s v="Brenn Dundredge"/>
    <s v="NONE"/>
    <x v="0"/>
    <x v="25"/>
    <b v="0"/>
    <x v="1"/>
    <x v="1"/>
    <s v="Exc"/>
    <s v="L"/>
    <x v="2"/>
    <n v="34.154999999999994"/>
    <n v="3.7570499999999996"/>
    <x v="11"/>
    <n v="18.785249999999998"/>
    <x v="2"/>
  </r>
  <r>
    <x v="916"/>
    <x v="110"/>
    <x v="857"/>
    <s v="R-L-2.5"/>
    <n v="2"/>
    <s v="Brenn Dundredge"/>
    <s v="NONE"/>
    <x v="0"/>
    <x v="25"/>
    <b v="0"/>
    <x v="0"/>
    <x v="1"/>
    <s v="Rob"/>
    <s v="L"/>
    <x v="2"/>
    <n v="27.484999999999996"/>
    <n v="1.6490999999999998"/>
    <x v="4"/>
    <n v="3.2981999999999996"/>
    <x v="2"/>
  </r>
  <r>
    <x v="916"/>
    <x v="110"/>
    <x v="857"/>
    <s v="E-L-1"/>
    <n v="1"/>
    <s v="Brenn Dundredge"/>
    <s v="NONE"/>
    <x v="0"/>
    <x v="25"/>
    <b v="0"/>
    <x v="1"/>
    <x v="1"/>
    <s v="Exc"/>
    <s v="L"/>
    <x v="0"/>
    <n v="14.85"/>
    <n v="1.6335"/>
    <x v="151"/>
    <n v="1.6335"/>
    <x v="2"/>
  </r>
  <r>
    <x v="916"/>
    <x v="110"/>
    <x v="857"/>
    <s v="A-L-0.2"/>
    <n v="2"/>
    <s v="Brenn Dundredge"/>
    <s v="NONE"/>
    <x v="0"/>
    <x v="25"/>
    <b v="0"/>
    <x v="2"/>
    <x v="1"/>
    <s v="Ara"/>
    <s v="L"/>
    <x v="3"/>
    <n v="3.8849999999999998"/>
    <n v="0.34964999999999996"/>
    <x v="41"/>
    <n v="0.69929999999999992"/>
    <x v="2"/>
  </r>
  <r>
    <x v="917"/>
    <x v="668"/>
    <x v="876"/>
    <s v="L-L-0.2"/>
    <n v="5"/>
    <s v="Rhodie Strathern"/>
    <s v="rstrathernqn@devhub.com"/>
    <x v="0"/>
    <x v="29"/>
    <s v="Little Rock"/>
    <x v="3"/>
    <x v="1"/>
    <s v="Lib"/>
    <s v="L"/>
    <x v="3"/>
    <n v="4.7549999999999999"/>
    <n v="0.61814999999999998"/>
    <x v="29"/>
    <n v="3.0907499999999999"/>
    <x v="0"/>
  </r>
  <r>
    <x v="918"/>
    <x v="422"/>
    <x v="877"/>
    <s v="L-L-1"/>
    <n v="5"/>
    <s v="Chad Miguel"/>
    <s v="cmiguelqo@exblog.jp"/>
    <x v="0"/>
    <x v="365"/>
    <s v="Hagerstown"/>
    <x v="3"/>
    <x v="1"/>
    <s v="Lib"/>
    <s v="L"/>
    <x v="0"/>
    <n v="15.85"/>
    <n v="2.0605000000000002"/>
    <x v="180"/>
    <n v="10.302500000000002"/>
    <x v="0"/>
  </r>
  <r>
    <x v="919"/>
    <x v="669"/>
    <x v="878"/>
    <s v="A-D-2.5"/>
    <n v="2"/>
    <s v="Florinda Matusovsky"/>
    <s v="NONE"/>
    <x v="0"/>
    <x v="142"/>
    <s v="Albany"/>
    <x v="2"/>
    <x v="2"/>
    <s v="Ara"/>
    <s v="D"/>
    <x v="2"/>
    <n v="22.884999999999998"/>
    <n v="2.0596499999999995"/>
    <x v="135"/>
    <n v="4.1192999999999991"/>
    <x v="0"/>
  </r>
  <r>
    <x v="920"/>
    <x v="670"/>
    <x v="879"/>
    <s v="R-D-1"/>
    <n v="1"/>
    <s v="Morly Rocks"/>
    <s v="mrocksqq@exblog.jp"/>
    <x v="1"/>
    <x v="366"/>
    <s v="Crossmolina"/>
    <x v="0"/>
    <x v="2"/>
    <s v="Rob"/>
    <s v="D"/>
    <x v="0"/>
    <n v="8.9499999999999993"/>
    <n v="0.53699999999999992"/>
    <x v="192"/>
    <n v="0.53699999999999992"/>
    <x v="0"/>
  </r>
  <r>
    <x v="921"/>
    <x v="341"/>
    <x v="880"/>
    <s v="R-M-0.5"/>
    <n v="4"/>
    <s v="Yuri Burrells"/>
    <s v="yburrellsqr@vinaora.com"/>
    <x v="0"/>
    <x v="195"/>
    <s v="Lexington"/>
    <x v="0"/>
    <x v="0"/>
    <s v="Rob"/>
    <s v="M"/>
    <x v="1"/>
    <n v="5.97"/>
    <n v="0.35819999999999996"/>
    <x v="86"/>
    <n v="1.4327999999999999"/>
    <x v="0"/>
  </r>
  <r>
    <x v="922"/>
    <x v="671"/>
    <x v="881"/>
    <s v="E-L-0.2"/>
    <n v="5"/>
    <s v="Cleopatra Goodrum"/>
    <s v="cgoodrumqs@goodreads.com"/>
    <x v="0"/>
    <x v="238"/>
    <s v="San Diego"/>
    <x v="1"/>
    <x v="1"/>
    <s v="Exc"/>
    <s v="L"/>
    <x v="3"/>
    <n v="4.4550000000000001"/>
    <n v="0.49004999999999999"/>
    <x v="110"/>
    <n v="2.45025"/>
    <x v="1"/>
  </r>
  <r>
    <x v="923"/>
    <x v="672"/>
    <x v="882"/>
    <s v="R-M-1"/>
    <n v="3"/>
    <s v="Joey Jefferys"/>
    <s v="jjefferysqt@blog.com"/>
    <x v="0"/>
    <x v="6"/>
    <s v="Los Angeles"/>
    <x v="0"/>
    <x v="0"/>
    <s v="Rob"/>
    <s v="M"/>
    <x v="0"/>
    <n v="9.9499999999999993"/>
    <n v="0.59699999999999998"/>
    <x v="44"/>
    <n v="1.7909999999999999"/>
    <x v="0"/>
  </r>
  <r>
    <x v="924"/>
    <x v="673"/>
    <x v="883"/>
    <s v="E-L-0.5"/>
    <n v="6"/>
    <s v="Bearnard Wardell"/>
    <s v="bwardellqu@adobe.com"/>
    <x v="0"/>
    <x v="132"/>
    <s v="Brooklyn"/>
    <x v="1"/>
    <x v="1"/>
    <s v="Exc"/>
    <s v="L"/>
    <x v="1"/>
    <n v="8.91"/>
    <n v="0.98009999999999997"/>
    <x v="119"/>
    <n v="5.8805999999999994"/>
    <x v="0"/>
  </r>
  <r>
    <x v="925"/>
    <x v="674"/>
    <x v="884"/>
    <s v="R-D-0.2"/>
    <n v="1"/>
    <s v="Zeke Walisiak"/>
    <s v="zwalisiakqv@ucsd.edu"/>
    <x v="1"/>
    <x v="367"/>
    <s v="Booterstown"/>
    <x v="0"/>
    <x v="2"/>
    <s v="Rob"/>
    <s v="D"/>
    <x v="3"/>
    <n v="2.6849999999999996"/>
    <n v="0.16109999999999997"/>
    <x v="97"/>
    <n v="0.16109999999999997"/>
    <x v="0"/>
  </r>
  <r>
    <x v="926"/>
    <x v="675"/>
    <x v="885"/>
    <s v="R-M-0.2"/>
    <n v="2"/>
    <s v="Wiley Leopold"/>
    <s v="wleopoldqw@blogspot.com"/>
    <x v="0"/>
    <x v="368"/>
    <s v="Gainesville"/>
    <x v="0"/>
    <x v="0"/>
    <s v="Rob"/>
    <s v="M"/>
    <x v="3"/>
    <n v="2.9849999999999999"/>
    <n v="0.17909999999999998"/>
    <x v="9"/>
    <n v="0.35819999999999996"/>
    <x v="1"/>
  </r>
  <r>
    <x v="927"/>
    <x v="539"/>
    <x v="886"/>
    <s v="L-D-1"/>
    <n v="1"/>
    <s v="Chiarra Shalders"/>
    <s v="cshaldersqx@cisco.com"/>
    <x v="0"/>
    <x v="122"/>
    <s v="Clearwater"/>
    <x v="3"/>
    <x v="2"/>
    <s v="Lib"/>
    <s v="D"/>
    <x v="0"/>
    <n v="12.95"/>
    <n v="1.6835"/>
    <x v="2"/>
    <n v="1.6835"/>
    <x v="0"/>
  </r>
  <r>
    <x v="928"/>
    <x v="676"/>
    <x v="887"/>
    <s v="E-M-0.5"/>
    <n v="1"/>
    <s v="Sharl Southerill"/>
    <s v="NONE"/>
    <x v="0"/>
    <x v="280"/>
    <s v="Amarillo"/>
    <x v="1"/>
    <x v="0"/>
    <s v="Exc"/>
    <s v="M"/>
    <x v="1"/>
    <n v="8.25"/>
    <n v="0.90749999999999997"/>
    <x v="112"/>
    <n v="0.90749999999999997"/>
    <x v="1"/>
  </r>
  <r>
    <x v="929"/>
    <x v="677"/>
    <x v="888"/>
    <s v="A-L-2.5"/>
    <n v="5"/>
    <s v="Noni Furber"/>
    <s v="nfurberqz@jugem.jp"/>
    <x v="0"/>
    <x v="58"/>
    <s v="Fort Worth"/>
    <x v="2"/>
    <x v="1"/>
    <s v="Ara"/>
    <s v="L"/>
    <x v="2"/>
    <n v="29.784999999999997"/>
    <n v="2.6806499999999995"/>
    <x v="74"/>
    <n v="13.403249999999998"/>
    <x v="1"/>
  </r>
  <r>
    <x v="930"/>
    <x v="629"/>
    <x v="889"/>
    <s v="A-L-2.5"/>
    <n v="3"/>
    <s v="Dinah Crutcher"/>
    <s v="NONE"/>
    <x v="1"/>
    <x v="325"/>
    <s v="Lusk"/>
    <x v="2"/>
    <x v="1"/>
    <s v="Ara"/>
    <s v="L"/>
    <x v="2"/>
    <n v="29.784999999999997"/>
    <n v="2.6806499999999995"/>
    <x v="49"/>
    <n v="8.0419499999999982"/>
    <x v="0"/>
  </r>
  <r>
    <x v="931"/>
    <x v="662"/>
    <x v="890"/>
    <s v="L-M-1"/>
    <n v="6"/>
    <s v="Charlean Keave"/>
    <s v="ckeaver1@ucoz.com"/>
    <x v="0"/>
    <x v="49"/>
    <s v="Pensacola"/>
    <x v="3"/>
    <x v="0"/>
    <s v="Lib"/>
    <s v="M"/>
    <x v="0"/>
    <n v="14.55"/>
    <n v="1.8915000000000002"/>
    <x v="75"/>
    <n v="11.349"/>
    <x v="1"/>
  </r>
  <r>
    <x v="932"/>
    <x v="102"/>
    <x v="891"/>
    <s v="R-D-0.5"/>
    <n v="1"/>
    <s v="Sada Roseborough"/>
    <s v="sroseboroughr2@virginia.edu"/>
    <x v="0"/>
    <x v="176"/>
    <s v="Tacoma"/>
    <x v="0"/>
    <x v="2"/>
    <s v="Rob"/>
    <s v="D"/>
    <x v="1"/>
    <n v="5.3699999999999992"/>
    <n v="0.32219999999999993"/>
    <x v="147"/>
    <n v="0.32219999999999993"/>
    <x v="0"/>
  </r>
  <r>
    <x v="933"/>
    <x v="678"/>
    <x v="892"/>
    <s v="A-D-0.2"/>
    <n v="3"/>
    <s v="Clayton Kingwell"/>
    <s v="ckingwellr3@squarespace.com"/>
    <x v="1"/>
    <x v="369"/>
    <s v="Rathnew"/>
    <x v="2"/>
    <x v="2"/>
    <s v="Ara"/>
    <s v="D"/>
    <x v="3"/>
    <n v="2.9849999999999999"/>
    <n v="0.26865"/>
    <x v="169"/>
    <n v="0.80594999999999994"/>
    <x v="0"/>
  </r>
  <r>
    <x v="934"/>
    <x v="679"/>
    <x v="893"/>
    <s v="R-L-2.5"/>
    <n v="5"/>
    <s v="Kacy Canto"/>
    <s v="kcantor4@gmpg.org"/>
    <x v="0"/>
    <x v="52"/>
    <s v="Fort Wayne"/>
    <x v="0"/>
    <x v="1"/>
    <s v="Rob"/>
    <s v="L"/>
    <x v="2"/>
    <n v="27.484999999999996"/>
    <n v="1.6490999999999998"/>
    <x v="187"/>
    <n v="8.2454999999999998"/>
    <x v="0"/>
  </r>
  <r>
    <x v="935"/>
    <x v="112"/>
    <x v="894"/>
    <s v="R-L-1"/>
    <n v="5"/>
    <s v="Mab Blakemore"/>
    <s v="mblakemorer5@nsw.gov.au"/>
    <x v="0"/>
    <x v="280"/>
    <s v="Amarillo"/>
    <x v="0"/>
    <x v="1"/>
    <s v="Rob"/>
    <s v="L"/>
    <x v="0"/>
    <n v="11.95"/>
    <n v="0.71699999999999997"/>
    <x v="143"/>
    <n v="3.585"/>
    <x v="1"/>
  </r>
  <r>
    <x v="936"/>
    <x v="55"/>
    <x v="890"/>
    <s v="A-L-0.5"/>
    <n v="3"/>
    <s v="Charlean Keave"/>
    <s v="ckeaver1@ucoz.com"/>
    <x v="0"/>
    <x v="25"/>
    <b v="0"/>
    <x v="2"/>
    <x v="1"/>
    <s v="Ara"/>
    <s v="L"/>
    <x v="1"/>
    <n v="7.77"/>
    <n v="0.69929999999999992"/>
    <x v="102"/>
    <n v="2.0978999999999997"/>
    <x v="2"/>
  </r>
  <r>
    <x v="937"/>
    <x v="680"/>
    <x v="895"/>
    <s v="R-D-0.5"/>
    <n v="2"/>
    <s v="Javier Causnett"/>
    <s v="NONE"/>
    <x v="0"/>
    <x v="370"/>
    <s v="Silver Spring"/>
    <x v="0"/>
    <x v="2"/>
    <s v="Rob"/>
    <s v="D"/>
    <x v="1"/>
    <n v="5.3699999999999992"/>
    <n v="0.32219999999999993"/>
    <x v="175"/>
    <n v="0.64439999999999986"/>
    <x v="1"/>
  </r>
  <r>
    <x v="938"/>
    <x v="94"/>
    <x v="896"/>
    <s v="E-D-2.5"/>
    <n v="6"/>
    <s v="Demetris Micheli"/>
    <s v="NONE"/>
    <x v="0"/>
    <x v="240"/>
    <s v="Madison"/>
    <x v="1"/>
    <x v="2"/>
    <s v="Exc"/>
    <s v="D"/>
    <x v="2"/>
    <n v="27.945"/>
    <n v="3.07395"/>
    <x v="164"/>
    <n v="18.4437"/>
    <x v="0"/>
  </r>
  <r>
    <x v="939"/>
    <x v="160"/>
    <x v="897"/>
    <s v="E-D-0.2"/>
    <n v="6"/>
    <s v="Chloette Bernardot"/>
    <s v="cbernardotr9@wix.com"/>
    <x v="0"/>
    <x v="371"/>
    <s v="Conroe"/>
    <x v="1"/>
    <x v="2"/>
    <s v="Exc"/>
    <s v="D"/>
    <x v="3"/>
    <n v="3.645"/>
    <n v="0.40095000000000003"/>
    <x v="6"/>
    <n v="2.4057000000000004"/>
    <x v="0"/>
  </r>
  <r>
    <x v="940"/>
    <x v="681"/>
    <x v="898"/>
    <s v="R-L-1"/>
    <n v="2"/>
    <s v="Kim Kemery"/>
    <s v="kkemeryra@t.co"/>
    <x v="0"/>
    <x v="179"/>
    <s v="Denton"/>
    <x v="0"/>
    <x v="1"/>
    <s v="Rob"/>
    <s v="L"/>
    <x v="0"/>
    <n v="11.95"/>
    <n v="0.71699999999999997"/>
    <x v="178"/>
    <n v="1.4339999999999999"/>
    <x v="0"/>
  </r>
  <r>
    <x v="941"/>
    <x v="502"/>
    <x v="899"/>
    <s v="A-M-0.2"/>
    <n v="2"/>
    <s v="Fanchette Parlot"/>
    <s v="fparlotrb@forbes.com"/>
    <x v="0"/>
    <x v="62"/>
    <s v="Columbus"/>
    <x v="2"/>
    <x v="0"/>
    <s v="Ara"/>
    <s v="M"/>
    <x v="3"/>
    <n v="3.375"/>
    <n v="0.30374999999999996"/>
    <x v="52"/>
    <n v="0.60749999999999993"/>
    <x v="0"/>
  </r>
  <r>
    <x v="942"/>
    <x v="682"/>
    <x v="900"/>
    <s v="E-M-2.5"/>
    <n v="1"/>
    <s v="Ramon Cheak"/>
    <s v="rcheakrc@tripadvisor.com"/>
    <x v="1"/>
    <x v="372"/>
    <s v="Bundoran"/>
    <x v="1"/>
    <x v="0"/>
    <s v="Exc"/>
    <s v="M"/>
    <x v="2"/>
    <n v="31.624999999999996"/>
    <n v="3.4787499999999998"/>
    <x v="176"/>
    <n v="3.4787499999999998"/>
    <x v="0"/>
  </r>
  <r>
    <x v="943"/>
    <x v="683"/>
    <x v="901"/>
    <s v="R-L-1"/>
    <n v="4"/>
    <s v="Koressa O'Geneay"/>
    <s v="kogeneayrd@utexas.edu"/>
    <x v="0"/>
    <x v="24"/>
    <s v="Aurora"/>
    <x v="0"/>
    <x v="1"/>
    <s v="Rob"/>
    <s v="L"/>
    <x v="0"/>
    <n v="11.95"/>
    <n v="0.71699999999999997"/>
    <x v="62"/>
    <n v="2.8679999999999999"/>
    <x v="1"/>
  </r>
  <r>
    <x v="944"/>
    <x v="594"/>
    <x v="902"/>
    <s v="L-M-2.5"/>
    <n v="1"/>
    <s v="Claudell Ayre"/>
    <s v="cayrere@symantec.com"/>
    <x v="0"/>
    <x v="373"/>
    <s v="Daytona Beach"/>
    <x v="3"/>
    <x v="0"/>
    <s v="Lib"/>
    <s v="M"/>
    <x v="2"/>
    <n v="33.464999999999996"/>
    <n v="4.3504499999999995"/>
    <x v="116"/>
    <n v="4.3504499999999995"/>
    <x v="1"/>
  </r>
  <r>
    <x v="945"/>
    <x v="389"/>
    <x v="903"/>
    <s v="A-D-0.5"/>
    <n v="5"/>
    <s v="Lorianne Kyneton"/>
    <s v="lkynetonrf@macromedia.com"/>
    <x v="2"/>
    <x v="260"/>
    <s v="Seaton"/>
    <x v="2"/>
    <x v="2"/>
    <s v="Ara"/>
    <s v="D"/>
    <x v="1"/>
    <n v="5.97"/>
    <n v="0.5373"/>
    <x v="44"/>
    <n v="2.6865000000000001"/>
    <x v="0"/>
  </r>
  <r>
    <x v="946"/>
    <x v="583"/>
    <x v="904"/>
    <s v="R-M-1"/>
    <n v="3"/>
    <s v="Adele McFayden"/>
    <s v="NONE"/>
    <x v="2"/>
    <x v="374"/>
    <s v="Wirral"/>
    <x v="0"/>
    <x v="0"/>
    <s v="Rob"/>
    <s v="M"/>
    <x v="0"/>
    <n v="9.9499999999999993"/>
    <n v="0.59699999999999998"/>
    <x v="44"/>
    <n v="1.7909999999999999"/>
    <x v="0"/>
  </r>
  <r>
    <x v="947"/>
    <x v="647"/>
    <x v="905"/>
    <s v="A-M-2.5"/>
    <n v="6"/>
    <s v="Herta Layne"/>
    <s v="NONE"/>
    <x v="0"/>
    <x v="10"/>
    <s v="Saint Louis"/>
    <x v="2"/>
    <x v="0"/>
    <s v="Ara"/>
    <s v="M"/>
    <x v="2"/>
    <n v="25.874999999999996"/>
    <n v="2.3287499999999994"/>
    <x v="71"/>
    <n v="13.972499999999997"/>
    <x v="0"/>
  </r>
  <r>
    <x v="948"/>
    <x v="366"/>
    <x v="906"/>
    <s v="E-D-0.2"/>
    <n v="5"/>
    <s v="Marguerite Graves"/>
    <s v="NONE"/>
    <x v="0"/>
    <x v="322"/>
    <s v="Fort Smith"/>
    <x v="1"/>
    <x v="2"/>
    <s v="Exc"/>
    <s v="D"/>
    <x v="3"/>
    <n v="3.645"/>
    <n v="0.40095000000000003"/>
    <x v="94"/>
    <n v="2.00475"/>
    <x v="1"/>
  </r>
  <r>
    <x v="948"/>
    <x v="366"/>
    <x v="906"/>
    <s v="L-D-0.5"/>
    <n v="2"/>
    <s v="Marguerite Graves"/>
    <s v="NONE"/>
    <x v="0"/>
    <x v="322"/>
    <s v="Fort Smith"/>
    <x v="3"/>
    <x v="2"/>
    <s v="Lib"/>
    <s v="D"/>
    <x v="1"/>
    <n v="7.77"/>
    <n v="1.0101"/>
    <x v="42"/>
    <n v="2.0202"/>
    <x v="1"/>
  </r>
  <r>
    <x v="949"/>
    <x v="684"/>
    <x v="907"/>
    <s v="L-L-2.5"/>
    <n v="3"/>
    <s v="Desdemona Eye"/>
    <s v="NONE"/>
    <x v="1"/>
    <x v="250"/>
    <s v="Bagenalstown"/>
    <x v="3"/>
    <x v="1"/>
    <s v="Lib"/>
    <s v="L"/>
    <x v="2"/>
    <n v="36.454999999999998"/>
    <n v="4.7391499999999995"/>
    <x v="63"/>
    <n v="14.217449999999999"/>
    <x v="1"/>
  </r>
  <r>
    <x v="950"/>
    <x v="506"/>
    <x v="908"/>
    <s v="A-L-1"/>
    <n v="6"/>
    <s v="Margarette Sterland"/>
    <s v="NONE"/>
    <x v="0"/>
    <x v="11"/>
    <s v="Philadelphia"/>
    <x v="2"/>
    <x v="1"/>
    <s v="Ara"/>
    <s v="L"/>
    <x v="0"/>
    <n v="12.95"/>
    <n v="1.1655"/>
    <x v="17"/>
    <n v="6.9930000000000003"/>
    <x v="1"/>
  </r>
  <r>
    <x v="951"/>
    <x v="685"/>
    <x v="909"/>
    <s v="A-D-0.2"/>
    <n v="3"/>
    <s v="Catharine Scoines"/>
    <s v="NONE"/>
    <x v="1"/>
    <x v="245"/>
    <s v="Watergrasshill"/>
    <x v="2"/>
    <x v="2"/>
    <s v="Ara"/>
    <s v="D"/>
    <x v="3"/>
    <n v="2.9849999999999999"/>
    <n v="0.26865"/>
    <x v="169"/>
    <n v="0.80594999999999994"/>
    <x v="1"/>
  </r>
  <r>
    <x v="952"/>
    <x v="191"/>
    <x v="910"/>
    <s v="R-L-2.5"/>
    <n v="1"/>
    <s v="Jennica Tewelson"/>
    <s v="jtewelsonrn@samsung.com"/>
    <x v="0"/>
    <x v="69"/>
    <s v="Dallas"/>
    <x v="0"/>
    <x v="1"/>
    <s v="Rob"/>
    <s v="L"/>
    <x v="2"/>
    <n v="27.484999999999996"/>
    <n v="1.6490999999999998"/>
    <x v="142"/>
    <n v="1.6490999999999998"/>
    <x v="1"/>
  </r>
  <r>
    <x v="953"/>
    <x v="686"/>
    <x v="906"/>
    <s v="R-M-0.5"/>
    <n v="5"/>
    <s v="Marguerite Graves"/>
    <s v="NONE"/>
    <x v="0"/>
    <x v="322"/>
    <s v="Fort Smith"/>
    <x v="0"/>
    <x v="0"/>
    <s v="Rob"/>
    <s v="M"/>
    <x v="1"/>
    <n v="5.97"/>
    <n v="0.35819999999999996"/>
    <x v="44"/>
    <n v="1.7909999999999999"/>
    <x v="1"/>
  </r>
  <r>
    <x v="954"/>
    <x v="687"/>
    <x v="906"/>
    <s v="A-M-0.5"/>
    <n v="4"/>
    <s v="Marguerite Graves"/>
    <s v="NONE"/>
    <x v="0"/>
    <x v="322"/>
    <s v="Fort Smith"/>
    <x v="2"/>
    <x v="0"/>
    <s v="Ara"/>
    <s v="M"/>
    <x v="1"/>
    <n v="6.75"/>
    <n v="0.60749999999999993"/>
    <x v="25"/>
    <n v="2.4299999999999997"/>
    <x v="1"/>
  </r>
  <r>
    <x v="955"/>
    <x v="629"/>
    <x v="911"/>
    <s v="A-D-1"/>
    <n v="1"/>
    <s v="Nicolina Jenny"/>
    <s v="njennyrq@bigcartel.com"/>
    <x v="0"/>
    <x v="129"/>
    <s v="Whittier"/>
    <x v="2"/>
    <x v="2"/>
    <s v="Ara"/>
    <s v="D"/>
    <x v="0"/>
    <n v="9.9499999999999993"/>
    <n v="0.89549999999999985"/>
    <x v="138"/>
    <n v="0.89549999999999985"/>
    <x v="1"/>
  </r>
  <r>
    <x v="956"/>
    <x v="688"/>
    <x v="912"/>
    <s v="E-M-0.2"/>
    <n v="3"/>
    <s v="Vidovic Antonelli"/>
    <s v="NONE"/>
    <x v="2"/>
    <x v="283"/>
    <s v="London"/>
    <x v="1"/>
    <x v="0"/>
    <s v="Exc"/>
    <s v="M"/>
    <x v="3"/>
    <n v="4.125"/>
    <n v="0.45374999999999999"/>
    <x v="24"/>
    <n v="1.3612500000000001"/>
    <x v="0"/>
  </r>
</pivotCacheRecords>
</file>

<file path=xl/pivotTables/_rels/pivotTable1.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5BA845-0778-2544-94A1-1317EAA99E40}" name="PivotTable7"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O2:P3" firstHeaderRow="0" firstDataRow="1" firstDataCol="0"/>
  <pivotFields count="23">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numFmtId="167" showAll="0"/>
    <pivotField numFmtId="167" showAll="0"/>
    <pivotField dataField="1" numFmtId="167" showAll="0"/>
    <pivotField dataField="1" numFmtId="167" showAll="0"/>
    <pivotField showAll="0"/>
    <pivotField showAll="0" defaultSubtotal="0"/>
    <pivotField showAll="0" defaultSubtotal="0">
      <items count="6">
        <item x="0"/>
        <item x="1"/>
        <item x="2"/>
        <item x="3"/>
        <item x="4"/>
        <item x="5"/>
      </items>
    </pivotField>
    <pivotField dragToRow="0" dragToCol="0" dragToPage="0" showAll="0" defaultSubtotal="0"/>
  </pivotFields>
  <rowItems count="1">
    <i/>
  </rowItems>
  <colFields count="1">
    <field x="-2"/>
  </colFields>
  <colItems count="2">
    <i>
      <x/>
    </i>
    <i i="1">
      <x v="1"/>
    </i>
  </colItems>
  <dataFields count="2">
    <dataField name="WHOLE SALES" fld="17" baseField="0" baseItem="0"/>
    <dataField name="WHOLE PROFIT" fld="18" baseField="0" baseItem="0"/>
  </dataFields>
  <formats count="21">
    <format dxfId="63">
      <pivotArea dataOnly="0" labelOnly="1" outline="0" fieldPosition="0">
        <references count="1">
          <reference field="4294967294" count="2">
            <x v="0"/>
            <x v="1"/>
          </reference>
        </references>
      </pivotArea>
    </format>
    <format dxfId="64">
      <pivotArea dataOnly="0" labelOnly="1" outline="0" fieldPosition="0">
        <references count="1">
          <reference field="4294967294" count="2">
            <x v="0"/>
            <x v="1"/>
          </reference>
        </references>
      </pivotArea>
    </format>
    <format dxfId="65">
      <pivotArea outline="0" collapsedLevelsAreSubtotals="1" fieldPosition="0"/>
    </format>
    <format dxfId="66">
      <pivotArea outline="0" collapsedLevelsAreSubtotals="1" fieldPosition="0"/>
    </format>
    <format dxfId="67">
      <pivotArea outline="0" collapsedLevelsAreSubtotals="1" fieldPosition="0"/>
    </format>
    <format dxfId="68">
      <pivotArea outline="0" collapsedLevelsAreSubtotals="1" fieldPosition="0"/>
    </format>
    <format dxfId="62">
      <pivotArea type="all" dataOnly="0" outline="0" fieldPosition="0"/>
    </format>
    <format dxfId="61">
      <pivotArea outline="0" collapsedLevelsAreSubtotals="1" fieldPosition="0"/>
    </format>
    <format dxfId="60">
      <pivotArea dataOnly="0" labelOnly="1" outline="0" fieldPosition="0">
        <references count="1">
          <reference field="4294967294" count="2">
            <x v="0"/>
            <x v="1"/>
          </reference>
        </references>
      </pivotArea>
    </format>
    <format dxfId="59">
      <pivotArea type="all" dataOnly="0" outline="0" fieldPosition="0"/>
    </format>
    <format dxfId="58">
      <pivotArea outline="0" collapsedLevelsAreSubtotals="1" fieldPosition="0"/>
    </format>
    <format dxfId="57">
      <pivotArea dataOnly="0" labelOnly="1" outline="0" fieldPosition="0">
        <references count="1">
          <reference field="4294967294" count="2">
            <x v="0"/>
            <x v="1"/>
          </reference>
        </references>
      </pivotArea>
    </format>
    <format dxfId="56">
      <pivotArea type="all" dataOnly="0" outline="0" fieldPosition="0"/>
    </format>
    <format dxfId="55">
      <pivotArea outline="0" collapsedLevelsAreSubtotals="1" fieldPosition="0"/>
    </format>
    <format dxfId="54">
      <pivotArea dataOnly="0" labelOnly="1" outline="0" fieldPosition="0">
        <references count="1">
          <reference field="4294967294" count="2">
            <x v="0"/>
            <x v="1"/>
          </reference>
        </references>
      </pivotArea>
    </format>
    <format dxfId="53">
      <pivotArea outline="0" collapsedLevelsAreSubtotals="1" fieldPosition="0"/>
    </format>
    <format dxfId="52">
      <pivotArea outline="0" collapsedLevelsAreSubtotals="1" fieldPosition="0">
        <references count="1">
          <reference field="4294967294" count="1" selected="0">
            <x v="0"/>
          </reference>
        </references>
      </pivotArea>
    </format>
    <format dxfId="51">
      <pivotArea dataOnly="0" labelOnly="1" outline="0" fieldPosition="0">
        <references count="1">
          <reference field="4294967294" count="1">
            <x v="0"/>
          </reference>
        </references>
      </pivotArea>
    </format>
    <format dxfId="50">
      <pivotArea outline="0" collapsedLevelsAreSubtotals="1" fieldPosition="0">
        <references count="1">
          <reference field="4294967294" count="1" selected="0">
            <x v="1"/>
          </reference>
        </references>
      </pivotArea>
    </format>
    <format dxfId="49">
      <pivotArea dataOnly="0" labelOnly="1" outline="0" fieldPosition="0">
        <references count="1">
          <reference field="4294967294" count="1">
            <x v="1"/>
          </reference>
        </references>
      </pivotArea>
    </format>
    <format dxfId="46">
      <pivotArea dataOnly="0" labelOnly="1"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061543-A6AD-A747-AE68-E474DBE599BC}" name="TotalSales"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F53" firstHeaderRow="1" firstDataRow="2" firstDataCol="1"/>
  <pivotFields count="23">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axis="axisCol" showAll="0">
      <items count="5">
        <item x="2"/>
        <item x="1"/>
        <item x="3"/>
        <item x="0"/>
        <item t="default"/>
      </items>
    </pivotField>
    <pivotField showAll="0">
      <items count="4">
        <item x="2"/>
        <item x="1"/>
        <item x="0"/>
        <item t="default"/>
      </items>
    </pivotField>
    <pivotField showAll="0"/>
    <pivotField showAll="0"/>
    <pivotField numFmtId="167" showAll="0">
      <items count="5">
        <item x="3"/>
        <item x="1"/>
        <item x="0"/>
        <item x="2"/>
        <item t="default"/>
      </items>
    </pivotField>
    <pivotField numFmtId="167" showAll="0"/>
    <pivotField numFmtId="167" showAll="0"/>
    <pivotField dataField="1" showAll="0"/>
    <pivotField numFmtId="167" showAll="0"/>
    <pivotField showAll="0">
      <items count="4">
        <item x="1"/>
        <item x="0"/>
        <item x="2"/>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dragToRow="0" dragToCol="0" dragToPage="0" showAll="0" defaultSubtotal="0"/>
  </pivotFields>
  <rowFields count="2">
    <field x="21"/>
    <field x="20"/>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0"/>
  </colFields>
  <colItems count="5">
    <i>
      <x/>
    </i>
    <i>
      <x v="1"/>
    </i>
    <i>
      <x v="2"/>
    </i>
    <i>
      <x v="3"/>
    </i>
    <i t="grand">
      <x/>
    </i>
  </colItems>
  <dataFields count="1">
    <dataField name="Sum of Sales" fld="17" baseField="0" baseItem="0" numFmtId="164"/>
  </dataFields>
  <formats count="2">
    <format dxfId="47">
      <pivotArea collapsedLevelsAreSubtotals="1" fieldPosition="0">
        <references count="3">
          <reference field="10" count="1" selected="0">
            <x v="2"/>
          </reference>
          <reference field="20" count="1">
            <x v="2"/>
          </reference>
          <reference field="21" count="1" selected="0">
            <x v="1"/>
          </reference>
        </references>
      </pivotArea>
    </format>
    <format dxfId="48">
      <pivotArea outline="0" fieldPosition="0">
        <references count="1">
          <reference field="4294967294" count="1">
            <x v="0"/>
          </reference>
        </references>
      </pivotArea>
    </format>
  </formats>
  <chartFormats count="5">
    <chartFormat chart="4" format="9" series="1">
      <pivotArea type="data" outline="0" fieldPosition="0">
        <references count="2">
          <reference field="4294967294" count="1" selected="0">
            <x v="0"/>
          </reference>
          <reference field="10" count="1" selected="0">
            <x v="0"/>
          </reference>
        </references>
      </pivotArea>
    </chartFormat>
    <chartFormat chart="4" format="10" series="1">
      <pivotArea type="data" outline="0" fieldPosition="0">
        <references count="2">
          <reference field="4294967294" count="1" selected="0">
            <x v="0"/>
          </reference>
          <reference field="10" count="1" selected="0">
            <x v="1"/>
          </reference>
        </references>
      </pivotArea>
    </chartFormat>
    <chartFormat chart="4" format="11" series="1">
      <pivotArea type="data" outline="0" fieldPosition="0">
        <references count="2">
          <reference field="4294967294" count="1" selected="0">
            <x v="0"/>
          </reference>
          <reference field="10" count="1" selected="0">
            <x v="2"/>
          </reference>
        </references>
      </pivotArea>
    </chartFormat>
    <chartFormat chart="4" format="12" series="1">
      <pivotArea type="data" outline="0" fieldPosition="0">
        <references count="2">
          <reference field="4294967294" count="1" selected="0">
            <x v="0"/>
          </reference>
          <reference field="10"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0129D0-E1A2-9349-93E9-4E7A5F47D789}"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F8" firstHeaderRow="1" firstDataRow="2" firstDataCol="1"/>
  <pivotFields count="23">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axis="axisCol" showAll="0">
      <items count="5">
        <item x="2"/>
        <item x="1"/>
        <item x="3"/>
        <item x="0"/>
        <item t="default"/>
      </items>
    </pivotField>
    <pivotField showAll="0">
      <items count="4">
        <item x="2"/>
        <item x="1"/>
        <item x="0"/>
        <item t="default"/>
      </items>
    </pivotField>
    <pivotField showAll="0"/>
    <pivotField showAll="0"/>
    <pivotField numFmtId="166" showAll="0">
      <items count="5">
        <item x="3"/>
        <item x="1"/>
        <item x="0"/>
        <item x="2"/>
        <item t="default"/>
      </items>
    </pivotField>
    <pivotField numFmtId="167" showAll="0"/>
    <pivotField numFmtId="167" showAll="0"/>
    <pivotField dataField="1" numFmtId="167" showAll="0"/>
    <pivotField numFmtId="167" showAll="0"/>
    <pivotField showAll="0">
      <items count="4">
        <item x="1"/>
        <item x="0"/>
        <item x="2"/>
        <item t="default"/>
      </items>
    </pivotField>
    <pivotField showAll="0" defaultSubtotal="0"/>
    <pivotField showAll="0" defaultSubtotal="0">
      <items count="6">
        <item x="0"/>
        <item x="1"/>
        <item x="2"/>
        <item x="3"/>
        <item x="4"/>
        <item x="5"/>
      </items>
    </pivotField>
    <pivotField dragToRow="0" dragToCol="0" dragToPage="0" showAll="0" defaultSubtotal="0"/>
  </pivotFields>
  <rowFields count="1">
    <field x="7"/>
  </rowFields>
  <rowItems count="4">
    <i>
      <x/>
    </i>
    <i>
      <x v="1"/>
    </i>
    <i>
      <x v="2"/>
    </i>
    <i t="grand">
      <x/>
    </i>
  </rowItems>
  <colFields count="1">
    <field x="10"/>
  </colFields>
  <colItems count="5">
    <i>
      <x/>
    </i>
    <i>
      <x v="1"/>
    </i>
    <i>
      <x v="2"/>
    </i>
    <i>
      <x v="3"/>
    </i>
    <i t="grand">
      <x/>
    </i>
  </colItems>
  <dataFields count="1">
    <dataField name="Sum of Sales" fld="17" baseField="0" baseItem="0"/>
  </dataFields>
  <chartFormats count="5">
    <chartFormat chart="3" format="36" series="1">
      <pivotArea type="data" outline="0" fieldPosition="0">
        <references count="2">
          <reference field="4294967294" count="1" selected="0">
            <x v="0"/>
          </reference>
          <reference field="10" count="1" selected="0">
            <x v="0"/>
          </reference>
        </references>
      </pivotArea>
    </chartFormat>
    <chartFormat chart="3" format="37" series="1">
      <pivotArea type="data" outline="0" fieldPosition="0">
        <references count="2">
          <reference field="4294967294" count="1" selected="0">
            <x v="0"/>
          </reference>
          <reference field="10" count="1" selected="0">
            <x v="1"/>
          </reference>
        </references>
      </pivotArea>
    </chartFormat>
    <chartFormat chart="3" format="38" series="1">
      <pivotArea type="data" outline="0" fieldPosition="0">
        <references count="2">
          <reference field="4294967294" count="1" selected="0">
            <x v="0"/>
          </reference>
          <reference field="10" count="1" selected="0">
            <x v="2"/>
          </reference>
        </references>
      </pivotArea>
    </chartFormat>
    <chartFormat chart="3" format="39" series="1">
      <pivotArea type="data" outline="0" fieldPosition="0">
        <references count="2">
          <reference field="4294967294" count="1" selected="0">
            <x v="0"/>
          </reference>
          <reference field="10" count="1" selected="0">
            <x v="3"/>
          </reference>
        </references>
      </pivotArea>
    </chartFormat>
    <chartFormat chart="3" format="4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E95EE1-D3A9-7D42-B13A-A5D1179EE844}"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79" firstHeaderRow="1" firstDataRow="1" firstDataCol="1"/>
  <pivotFields count="23">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Row" showAll="0">
      <items count="376">
        <item x="285"/>
        <item x="24"/>
        <item x="244"/>
        <item x="188"/>
        <item x="302"/>
        <item x="219"/>
        <item x="83"/>
        <item x="160"/>
        <item x="196"/>
        <item x="253"/>
        <item x="299"/>
        <item x="282"/>
        <item x="9"/>
        <item x="354"/>
        <item x="335"/>
        <item x="166"/>
        <item x="178"/>
        <item x="81"/>
        <item x="186"/>
        <item x="131"/>
        <item x="260"/>
        <item x="288"/>
        <item x="226"/>
        <item x="301"/>
        <item x="261"/>
        <item x="27"/>
        <item x="53"/>
        <item x="25"/>
        <item x="0"/>
        <item x="1"/>
        <item x="2"/>
        <item x="3"/>
        <item x="4"/>
        <item x="5"/>
        <item x="6"/>
        <item x="7"/>
        <item x="8"/>
        <item x="10"/>
        <item x="11"/>
        <item x="12"/>
        <item x="13"/>
        <item x="14"/>
        <item x="15"/>
        <item x="16"/>
        <item x="17"/>
        <item x="18"/>
        <item x="19"/>
        <item x="20"/>
        <item x="21"/>
        <item x="22"/>
        <item x="23"/>
        <item x="26"/>
        <item x="28"/>
        <item x="29"/>
        <item x="30"/>
        <item x="31"/>
        <item x="32"/>
        <item x="33"/>
        <item x="34"/>
        <item x="35"/>
        <item x="36"/>
        <item x="37"/>
        <item x="38"/>
        <item x="39"/>
        <item x="40"/>
        <item x="41"/>
        <item x="42"/>
        <item x="43"/>
        <item x="44"/>
        <item x="45"/>
        <item x="46"/>
        <item x="47"/>
        <item x="48"/>
        <item x="49"/>
        <item x="50"/>
        <item x="51"/>
        <item x="52"/>
        <item x="54"/>
        <item x="55"/>
        <item x="56"/>
        <item x="57"/>
        <item x="58"/>
        <item x="59"/>
        <item x="60"/>
        <item x="61"/>
        <item x="62"/>
        <item x="63"/>
        <item x="64"/>
        <item x="65"/>
        <item x="66"/>
        <item x="67"/>
        <item x="68"/>
        <item x="69"/>
        <item x="70"/>
        <item x="71"/>
        <item x="72"/>
        <item x="73"/>
        <item x="74"/>
        <item x="75"/>
        <item x="76"/>
        <item x="77"/>
        <item x="78"/>
        <item x="79"/>
        <item x="80"/>
        <item x="82"/>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1"/>
        <item x="162"/>
        <item x="163"/>
        <item x="164"/>
        <item x="165"/>
        <item x="167"/>
        <item x="168"/>
        <item x="169"/>
        <item x="170"/>
        <item x="171"/>
        <item x="172"/>
        <item x="173"/>
        <item x="174"/>
        <item x="175"/>
        <item x="176"/>
        <item x="177"/>
        <item x="179"/>
        <item x="180"/>
        <item x="181"/>
        <item x="182"/>
        <item x="183"/>
        <item x="184"/>
        <item x="185"/>
        <item x="187"/>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20"/>
        <item x="221"/>
        <item x="222"/>
        <item x="223"/>
        <item x="224"/>
        <item x="225"/>
        <item x="227"/>
        <item x="228"/>
        <item x="229"/>
        <item x="230"/>
        <item x="231"/>
        <item x="232"/>
        <item x="233"/>
        <item x="234"/>
        <item x="235"/>
        <item x="236"/>
        <item x="237"/>
        <item x="238"/>
        <item x="239"/>
        <item x="240"/>
        <item x="241"/>
        <item x="242"/>
        <item x="243"/>
        <item x="245"/>
        <item x="246"/>
        <item x="247"/>
        <item x="248"/>
        <item x="249"/>
        <item x="250"/>
        <item x="251"/>
        <item x="252"/>
        <item x="254"/>
        <item x="255"/>
        <item x="256"/>
        <item x="257"/>
        <item x="258"/>
        <item x="259"/>
        <item x="262"/>
        <item x="263"/>
        <item x="264"/>
        <item x="265"/>
        <item x="266"/>
        <item x="267"/>
        <item x="268"/>
        <item x="269"/>
        <item x="270"/>
        <item x="271"/>
        <item x="272"/>
        <item x="273"/>
        <item x="274"/>
        <item x="275"/>
        <item x="276"/>
        <item x="277"/>
        <item x="278"/>
        <item x="279"/>
        <item x="280"/>
        <item x="281"/>
        <item x="283"/>
        <item x="284"/>
        <item x="286"/>
        <item x="287"/>
        <item x="289"/>
        <item x="290"/>
        <item x="291"/>
        <item x="292"/>
        <item x="293"/>
        <item x="294"/>
        <item x="295"/>
        <item x="296"/>
        <item x="297"/>
        <item x="298"/>
        <item x="300"/>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6"/>
        <item x="337"/>
        <item x="338"/>
        <item x="339"/>
        <item x="340"/>
        <item x="341"/>
        <item x="342"/>
        <item x="343"/>
        <item x="344"/>
        <item x="345"/>
        <item x="346"/>
        <item x="347"/>
        <item x="348"/>
        <item x="349"/>
        <item x="350"/>
        <item x="351"/>
        <item x="352"/>
        <item x="353"/>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pivotField showAll="0"/>
    <pivotField showAll="0"/>
    <pivotField numFmtId="166" showAll="0"/>
    <pivotField numFmtId="167" showAll="0"/>
    <pivotField numFmtId="167" showAll="0"/>
    <pivotField dataField="1" numFmtId="167" showAll="0"/>
    <pivotField numFmtId="167" showAll="0"/>
    <pivotField showAll="0"/>
    <pivotField showAll="0" defaultSubtotal="0"/>
    <pivotField showAll="0" defaultSubtotal="0">
      <items count="6">
        <item x="0"/>
        <item x="1"/>
        <item x="2"/>
        <item x="3"/>
        <item x="4"/>
        <item x="5"/>
      </items>
    </pivotField>
    <pivotField dragToRow="0" dragToCol="0" dragToPage="0" showAll="0" defaultSubtotal="0"/>
  </pivotFields>
  <rowFields count="1">
    <field x="8"/>
  </rowFields>
  <rowItems count="3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t="grand">
      <x/>
    </i>
  </rowItems>
  <colItems count="1">
    <i/>
  </colItems>
  <dataFields count="1">
    <dataField name="Sum of Sales" fld="17"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BA9687-1563-934F-BC86-A765A0234A6E}" name="PivotTable5"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4" firstHeaderRow="0" firstDataRow="1" firstDataCol="0"/>
  <pivotFields count="23">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numFmtId="167" showAll="0"/>
    <pivotField numFmtId="167" showAll="0"/>
    <pivotField dataField="1" numFmtId="167" showAll="0"/>
    <pivotField dataField="1" numFmtId="167" showAll="0"/>
    <pivotField showAll="0"/>
    <pivotField showAll="0" defaultSubtotal="0"/>
    <pivotField showAll="0" defaultSubtotal="0">
      <items count="6">
        <item x="0"/>
        <item x="1"/>
        <item x="2"/>
        <item x="3"/>
        <item x="4"/>
        <item x="5"/>
      </items>
    </pivotField>
    <pivotField dragToRow="0" dragToCol="0" dragToPage="0" showAll="0" defaultSubtotal="0"/>
  </pivotFields>
  <rowItems count="1">
    <i/>
  </rowItems>
  <colFields count="1">
    <field x="-2"/>
  </colFields>
  <colItems count="2">
    <i>
      <x/>
    </i>
    <i i="1">
      <x v="1"/>
    </i>
  </colItems>
  <dataFields count="2">
    <dataField name="Sum of Sales" fld="17" baseField="0" baseItem="0"/>
    <dataField name="Sum of Total Profit" fld="18"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0D356B-4164-D446-B487-ACE279D640CE}"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C917" firstHeaderRow="0" firstDataRow="1" firstDataCol="1"/>
  <pivotFields count="23">
    <pivotField dataField="1"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axis="axisRow" showAll="0" sortType="descending">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items count="5">
        <item x="2"/>
        <item x="1"/>
        <item x="3"/>
        <item x="0"/>
        <item t="default"/>
      </items>
    </pivotField>
    <pivotField showAll="0">
      <items count="4">
        <item x="2"/>
        <item x="1"/>
        <item x="0"/>
        <item t="default"/>
      </items>
    </pivotField>
    <pivotField showAll="0"/>
    <pivotField showAll="0"/>
    <pivotField numFmtId="166" showAll="0">
      <items count="5">
        <item x="3"/>
        <item x="1"/>
        <item x="0"/>
        <item x="2"/>
        <item t="default"/>
      </items>
    </pivotField>
    <pivotField numFmtId="167" showAll="0"/>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numFmtId="167" showAll="0"/>
    <pivotField showAll="0">
      <items count="4">
        <item x="1"/>
        <item x="0"/>
        <item x="2"/>
        <item t="default"/>
      </items>
    </pivotField>
    <pivotField showAll="0" defaultSubtotal="0"/>
    <pivotField showAll="0" defaultSubtotal="0">
      <items count="6">
        <item x="0"/>
        <item x="1"/>
        <item x="2"/>
        <item x="3"/>
        <item x="4"/>
        <item x="5"/>
      </items>
    </pivotField>
    <pivotField dragToRow="0" dragToCol="0" dragToPage="0" showAll="0" defaultSubtotal="0"/>
  </pivotFields>
  <rowFields count="1">
    <field x="2"/>
  </rowFields>
  <rowItems count="914">
    <i>
      <x v="256"/>
    </i>
    <i>
      <x v="785"/>
    </i>
    <i>
      <x v="157"/>
    </i>
    <i>
      <x v="158"/>
    </i>
    <i>
      <x v="181"/>
    </i>
    <i>
      <x v="513"/>
    </i>
    <i>
      <x v="14"/>
    </i>
    <i>
      <x v="655"/>
    </i>
    <i>
      <x v="248"/>
    </i>
    <i>
      <x v="750"/>
    </i>
    <i>
      <x v="716"/>
    </i>
    <i>
      <x v="564"/>
    </i>
    <i>
      <x v="480"/>
    </i>
    <i>
      <x v="38"/>
    </i>
    <i>
      <x v="152"/>
    </i>
    <i>
      <x v="203"/>
    </i>
    <i>
      <x v="670"/>
    </i>
    <i>
      <x v="553"/>
    </i>
    <i>
      <x v="40"/>
    </i>
    <i>
      <x v="22"/>
    </i>
    <i>
      <x v="290"/>
    </i>
    <i>
      <x v="770"/>
    </i>
    <i>
      <x v="700"/>
    </i>
    <i>
      <x v="485"/>
    </i>
    <i>
      <x/>
    </i>
    <i>
      <x v="39"/>
    </i>
    <i>
      <x v="79"/>
    </i>
    <i>
      <x v="76"/>
    </i>
    <i>
      <x v="432"/>
    </i>
    <i>
      <x v="674"/>
    </i>
    <i>
      <x v="897"/>
    </i>
    <i>
      <x v="385"/>
    </i>
    <i>
      <x v="576"/>
    </i>
    <i>
      <x v="2"/>
    </i>
    <i>
      <x v="295"/>
    </i>
    <i>
      <x v="378"/>
    </i>
    <i>
      <x v="595"/>
    </i>
    <i>
      <x v="153"/>
    </i>
    <i>
      <x v="778"/>
    </i>
    <i>
      <x v="828"/>
    </i>
    <i>
      <x v="759"/>
    </i>
    <i>
      <x v="388"/>
    </i>
    <i>
      <x v="364"/>
    </i>
    <i>
      <x v="108"/>
    </i>
    <i>
      <x v="28"/>
    </i>
    <i>
      <x v="460"/>
    </i>
    <i>
      <x v="834"/>
    </i>
    <i>
      <x v="800"/>
    </i>
    <i>
      <x v="383"/>
    </i>
    <i>
      <x v="413"/>
    </i>
    <i>
      <x v="386"/>
    </i>
    <i>
      <x v="200"/>
    </i>
    <i>
      <x v="25"/>
    </i>
    <i>
      <x v="253"/>
    </i>
    <i>
      <x v="3"/>
    </i>
    <i>
      <x v="690"/>
    </i>
    <i>
      <x v="819"/>
    </i>
    <i>
      <x v="708"/>
    </i>
    <i>
      <x v="476"/>
    </i>
    <i>
      <x v="80"/>
    </i>
    <i>
      <x v="232"/>
    </i>
    <i>
      <x v="768"/>
    </i>
    <i>
      <x v="87"/>
    </i>
    <i>
      <x v="62"/>
    </i>
    <i>
      <x v="623"/>
    </i>
    <i>
      <x v="61"/>
    </i>
    <i>
      <x v="841"/>
    </i>
    <i>
      <x v="519"/>
    </i>
    <i>
      <x v="343"/>
    </i>
    <i>
      <x v="622"/>
    </i>
    <i>
      <x v="636"/>
    </i>
    <i>
      <x v="445"/>
    </i>
    <i>
      <x v="588"/>
    </i>
    <i>
      <x v="668"/>
    </i>
    <i>
      <x v="324"/>
    </i>
    <i>
      <x v="241"/>
    </i>
    <i>
      <x v="69"/>
    </i>
    <i>
      <x v="833"/>
    </i>
    <i>
      <x v="461"/>
    </i>
    <i>
      <x v="43"/>
    </i>
    <i>
      <x v="269"/>
    </i>
    <i>
      <x v="664"/>
    </i>
    <i>
      <x v="486"/>
    </i>
    <i>
      <x v="105"/>
    </i>
    <i>
      <x v="865"/>
    </i>
    <i>
      <x v="651"/>
    </i>
    <i>
      <x v="630"/>
    </i>
    <i>
      <x v="336"/>
    </i>
    <i>
      <x v="305"/>
    </i>
    <i>
      <x v="350"/>
    </i>
    <i>
      <x v="468"/>
    </i>
    <i>
      <x v="125"/>
    </i>
    <i>
      <x v="144"/>
    </i>
    <i>
      <x v="424"/>
    </i>
    <i>
      <x v="860"/>
    </i>
    <i>
      <x v="680"/>
    </i>
    <i>
      <x v="521"/>
    </i>
    <i>
      <x v="73"/>
    </i>
    <i>
      <x v="235"/>
    </i>
    <i>
      <x v="117"/>
    </i>
    <i>
      <x v="13"/>
    </i>
    <i>
      <x v="213"/>
    </i>
    <i>
      <x v="306"/>
    </i>
    <i>
      <x v="609"/>
    </i>
    <i>
      <x v="155"/>
    </i>
    <i>
      <x v="760"/>
    </i>
    <i>
      <x v="451"/>
    </i>
    <i>
      <x v="637"/>
    </i>
    <i>
      <x v="342"/>
    </i>
    <i>
      <x v="98"/>
    </i>
    <i>
      <x v="254"/>
    </i>
    <i>
      <x v="140"/>
    </i>
    <i>
      <x v="641"/>
    </i>
    <i>
      <x v="692"/>
    </i>
    <i>
      <x v="582"/>
    </i>
    <i>
      <x v="524"/>
    </i>
    <i>
      <x v="277"/>
    </i>
    <i>
      <x v="275"/>
    </i>
    <i>
      <x v="469"/>
    </i>
    <i>
      <x v="246"/>
    </i>
    <i>
      <x v="614"/>
    </i>
    <i>
      <x v="356"/>
    </i>
    <i>
      <x v="281"/>
    </i>
    <i>
      <x v="740"/>
    </i>
    <i>
      <x v="515"/>
    </i>
    <i>
      <x v="400"/>
    </i>
    <i>
      <x v="227"/>
    </i>
    <i>
      <x v="299"/>
    </i>
    <i>
      <x v="507"/>
    </i>
    <i>
      <x v="21"/>
    </i>
    <i>
      <x v="210"/>
    </i>
    <i>
      <x v="545"/>
    </i>
    <i>
      <x v="719"/>
    </i>
    <i>
      <x v="815"/>
    </i>
    <i>
      <x v="376"/>
    </i>
    <i>
      <x v="335"/>
    </i>
    <i>
      <x v="147"/>
    </i>
    <i>
      <x v="558"/>
    </i>
    <i>
      <x v="761"/>
    </i>
    <i>
      <x v="428"/>
    </i>
    <i>
      <x v="510"/>
    </i>
    <i>
      <x v="41"/>
    </i>
    <i>
      <x v="122"/>
    </i>
    <i>
      <x v="289"/>
    </i>
    <i>
      <x v="139"/>
    </i>
    <i>
      <x v="628"/>
    </i>
    <i>
      <x v="503"/>
    </i>
    <i>
      <x v="325"/>
    </i>
    <i>
      <x v="530"/>
    </i>
    <i>
      <x v="426"/>
    </i>
    <i>
      <x v="303"/>
    </i>
    <i>
      <x v="624"/>
    </i>
    <i>
      <x v="685"/>
    </i>
    <i>
      <x v="514"/>
    </i>
    <i>
      <x v="130"/>
    </i>
    <i>
      <x v="902"/>
    </i>
    <i>
      <x v="605"/>
    </i>
    <i>
      <x v="357"/>
    </i>
    <i>
      <x v="118"/>
    </i>
    <i>
      <x v="15"/>
    </i>
    <i>
      <x v="220"/>
    </i>
    <i>
      <x v="809"/>
    </i>
    <i>
      <x v="842"/>
    </i>
    <i>
      <x v="308"/>
    </i>
    <i>
      <x v="516"/>
    </i>
    <i>
      <x v="604"/>
    </i>
    <i>
      <x v="512"/>
    </i>
    <i>
      <x v="132"/>
    </i>
    <i>
      <x v="221"/>
    </i>
    <i>
      <x v="273"/>
    </i>
    <i>
      <x v="747"/>
    </i>
    <i>
      <x v="709"/>
    </i>
    <i>
      <x v="444"/>
    </i>
    <i>
      <x v="408"/>
    </i>
    <i>
      <x v="796"/>
    </i>
    <i>
      <x v="900"/>
    </i>
    <i>
      <x v="711"/>
    </i>
    <i>
      <x v="797"/>
    </i>
    <i>
      <x v="555"/>
    </i>
    <i>
      <x v="489"/>
    </i>
    <i>
      <x v="301"/>
    </i>
    <i>
      <x v="93"/>
    </i>
    <i>
      <x v="120"/>
    </i>
    <i>
      <x v="64"/>
    </i>
    <i>
      <x v="682"/>
    </i>
    <i>
      <x v="866"/>
    </i>
    <i>
      <x v="701"/>
    </i>
    <i>
      <x v="533"/>
    </i>
    <i>
      <x v="313"/>
    </i>
    <i>
      <x v="412"/>
    </i>
    <i>
      <x v="415"/>
    </i>
    <i>
      <x v="71"/>
    </i>
    <i>
      <x v="577"/>
    </i>
    <i>
      <x v="463"/>
    </i>
    <i>
      <x v="159"/>
    </i>
    <i>
      <x v="30"/>
    </i>
    <i>
      <x v="149"/>
    </i>
    <i>
      <x v="191"/>
    </i>
    <i>
      <x v="94"/>
    </i>
    <i>
      <x v="688"/>
    </i>
    <i>
      <x v="419"/>
    </i>
    <i>
      <x v="268"/>
    </i>
    <i>
      <x v="292"/>
    </i>
    <i>
      <x v="205"/>
    </i>
    <i>
      <x v="821"/>
    </i>
    <i>
      <x v="7"/>
    </i>
    <i>
      <x v="112"/>
    </i>
    <i>
      <x v="355"/>
    </i>
    <i>
      <x v="766"/>
    </i>
    <i>
      <x v="20"/>
    </i>
    <i>
      <x v="150"/>
    </i>
    <i>
      <x v="893"/>
    </i>
    <i>
      <x v="898"/>
    </i>
    <i>
      <x v="219"/>
    </i>
    <i>
      <x v="107"/>
    </i>
    <i>
      <x v="11"/>
    </i>
    <i>
      <x v="869"/>
    </i>
    <i>
      <x v="354"/>
    </i>
    <i>
      <x v="182"/>
    </i>
    <i>
      <x v="799"/>
    </i>
    <i>
      <x v="398"/>
    </i>
    <i>
      <x v="404"/>
    </i>
    <i>
      <x v="288"/>
    </i>
    <i>
      <x v="911"/>
    </i>
    <i>
      <x v="613"/>
    </i>
    <i>
      <x v="234"/>
    </i>
    <i>
      <x v="464"/>
    </i>
    <i>
      <x v="390"/>
    </i>
    <i>
      <x v="578"/>
    </i>
    <i>
      <x v="285"/>
    </i>
    <i>
      <x v="758"/>
    </i>
    <i>
      <x v="646"/>
    </i>
    <i>
      <x v="734"/>
    </i>
    <i>
      <x v="774"/>
    </i>
    <i>
      <x v="782"/>
    </i>
    <i>
      <x v="315"/>
    </i>
    <i>
      <x v="455"/>
    </i>
    <i>
      <x v="96"/>
    </i>
    <i>
      <x v="259"/>
    </i>
    <i>
      <x v="141"/>
    </i>
    <i>
      <x v="166"/>
    </i>
    <i>
      <x v="840"/>
    </i>
    <i>
      <x v="754"/>
    </i>
    <i>
      <x v="696"/>
    </i>
    <i>
      <x v="713"/>
    </i>
    <i>
      <x v="889"/>
    </i>
    <i>
      <x v="673"/>
    </i>
    <i>
      <x v="847"/>
    </i>
    <i>
      <x v="467"/>
    </i>
    <i>
      <x v="293"/>
    </i>
    <i>
      <x v="659"/>
    </i>
    <i>
      <x v="440"/>
    </i>
    <i>
      <x v="214"/>
    </i>
    <i>
      <x v="211"/>
    </i>
    <i>
      <x v="255"/>
    </i>
    <i>
      <x v="129"/>
    </i>
    <i>
      <x v="505"/>
    </i>
    <i>
      <x v="456"/>
    </i>
    <i>
      <x v="47"/>
    </i>
    <i>
      <x v="731"/>
    </i>
    <i>
      <x v="878"/>
    </i>
    <i>
      <x v="391"/>
    </i>
    <i>
      <x v="418"/>
    </i>
    <i>
      <x v="240"/>
    </i>
    <i>
      <x v="907"/>
    </i>
    <i>
      <x v="322"/>
    </i>
    <i>
      <x v="19"/>
    </i>
    <i>
      <x v="838"/>
    </i>
    <i>
      <x v="855"/>
    </i>
    <i>
      <x v="599"/>
    </i>
    <i>
      <x v="392"/>
    </i>
    <i>
      <x v="74"/>
    </i>
    <i>
      <x v="899"/>
    </i>
    <i>
      <x v="411"/>
    </i>
    <i>
      <x v="173"/>
    </i>
    <i>
      <x v="167"/>
    </i>
    <i>
      <x v="830"/>
    </i>
    <i>
      <x v="751"/>
    </i>
    <i>
      <x v="472"/>
    </i>
    <i>
      <x v="662"/>
    </i>
    <i>
      <x v="746"/>
    </i>
    <i>
      <x v="262"/>
    </i>
    <i>
      <x v="53"/>
    </i>
    <i>
      <x v="615"/>
    </i>
    <i>
      <x v="764"/>
    </i>
    <i>
      <x v="504"/>
    </i>
    <i>
      <x v="204"/>
    </i>
    <i>
      <x v="85"/>
    </i>
    <i>
      <x v="170"/>
    </i>
    <i>
      <x v="886"/>
    </i>
    <i>
      <x v="337"/>
    </i>
    <i>
      <x v="600"/>
    </i>
    <i>
      <x v="346"/>
    </i>
    <i>
      <x v="316"/>
    </i>
    <i>
      <x v="215"/>
    </i>
    <i>
      <x v="873"/>
    </i>
    <i>
      <x v="765"/>
    </i>
    <i>
      <x v="666"/>
    </i>
    <i>
      <x v="798"/>
    </i>
    <i>
      <x v="481"/>
    </i>
    <i>
      <x v="459"/>
    </i>
    <i>
      <x v="111"/>
    </i>
    <i>
      <x v="706"/>
    </i>
    <i>
      <x v="603"/>
    </i>
    <i>
      <x v="304"/>
    </i>
    <i>
      <x v="307"/>
    </i>
    <i>
      <x v="836"/>
    </i>
    <i>
      <x v="648"/>
    </i>
    <i>
      <x v="606"/>
    </i>
    <i>
      <x v="488"/>
    </i>
    <i>
      <x v="8"/>
    </i>
    <i>
      <x v="175"/>
    </i>
    <i>
      <x v="787"/>
    </i>
    <i>
      <x v="901"/>
    </i>
    <i>
      <x v="435"/>
    </i>
    <i>
      <x v="478"/>
    </i>
    <i>
      <x v="457"/>
    </i>
    <i>
      <x v="88"/>
    </i>
    <i>
      <x v="216"/>
    </i>
    <i>
      <x v="272"/>
    </i>
    <i>
      <x v="769"/>
    </i>
    <i>
      <x v="16"/>
    </i>
    <i>
      <x v="487"/>
    </i>
    <i>
      <x v="852"/>
    </i>
    <i>
      <x v="618"/>
    </i>
    <i>
      <x v="532"/>
    </i>
    <i>
      <x v="534"/>
    </i>
    <i>
      <x v="549"/>
    </i>
    <i>
      <x v="875"/>
    </i>
    <i>
      <x v="859"/>
    </i>
    <i>
      <x v="818"/>
    </i>
    <i>
      <x v="438"/>
    </i>
    <i>
      <x v="462"/>
    </i>
    <i>
      <x v="454"/>
    </i>
    <i>
      <x v="113"/>
    </i>
    <i>
      <x v="868"/>
    </i>
    <i>
      <x v="612"/>
    </i>
    <i>
      <x v="561"/>
    </i>
    <i>
      <x v="261"/>
    </i>
    <i>
      <x v="892"/>
    </i>
    <i>
      <x v="414"/>
    </i>
    <i>
      <x v="45"/>
    </i>
    <i>
      <x v="790"/>
    </i>
    <i>
      <x v="843"/>
    </i>
    <i>
      <x v="341"/>
    </i>
    <i>
      <x v="353"/>
    </i>
    <i>
      <x v="198"/>
    </i>
    <i>
      <x v="162"/>
    </i>
    <i>
      <x v="863"/>
    </i>
    <i>
      <x v="691"/>
    </i>
    <i>
      <x v="619"/>
    </i>
    <i>
      <x v="698"/>
    </i>
    <i>
      <x v="864"/>
    </i>
    <i>
      <x v="672"/>
    </i>
    <i>
      <x v="590"/>
    </i>
    <i>
      <x v="362"/>
    </i>
    <i>
      <x v="171"/>
    </i>
    <i>
      <x v="284"/>
    </i>
    <i>
      <x v="294"/>
    </i>
    <i>
      <x v="199"/>
    </i>
    <i>
      <x v="274"/>
    </i>
    <i>
      <x v="909"/>
    </i>
    <i>
      <x v="560"/>
    </i>
    <i>
      <x v="589"/>
    </i>
    <i>
      <x v="471"/>
    </i>
    <i>
      <x v="475"/>
    </i>
    <i>
      <x v="169"/>
    </i>
    <i>
      <x v="291"/>
    </i>
    <i>
      <x v="65"/>
    </i>
    <i>
      <x v="280"/>
    </i>
    <i>
      <x v="310"/>
    </i>
    <i>
      <x v="349"/>
    </i>
    <i>
      <x v="448"/>
    </i>
    <i>
      <x v="217"/>
    </i>
    <i>
      <x v="154"/>
    </i>
    <i>
      <x v="824"/>
    </i>
    <i>
      <x v="861"/>
    </i>
    <i>
      <x v="891"/>
    </i>
    <i>
      <x v="565"/>
    </i>
    <i>
      <x v="1"/>
    </i>
    <i>
      <x v="686"/>
    </i>
    <i>
      <x v="403"/>
    </i>
    <i>
      <x v="131"/>
    </i>
    <i>
      <x v="54"/>
    </i>
    <i>
      <x v="223"/>
    </i>
    <i>
      <x v="727"/>
    </i>
    <i>
      <x v="839"/>
    </i>
    <i>
      <x v="712"/>
    </i>
    <i>
      <x v="890"/>
    </i>
    <i>
      <x v="784"/>
    </i>
    <i>
      <x v="580"/>
    </i>
    <i>
      <x v="360"/>
    </i>
    <i>
      <x v="529"/>
    </i>
    <i>
      <x v="394"/>
    </i>
    <i>
      <x v="520"/>
    </i>
    <i>
      <x v="300"/>
    </i>
    <i>
      <x v="242"/>
    </i>
    <i>
      <x v="757"/>
    </i>
    <i>
      <x v="653"/>
    </i>
    <i>
      <x v="573"/>
    </i>
    <i>
      <x v="66"/>
    </i>
    <i>
      <x v="286"/>
    </i>
    <i>
      <x v="330"/>
    </i>
    <i>
      <x v="771"/>
    </i>
    <i>
      <x v="594"/>
    </i>
    <i>
      <x v="178"/>
    </i>
    <i>
      <x v="100"/>
    </i>
    <i>
      <x v="862"/>
    </i>
    <i>
      <x v="848"/>
    </i>
    <i>
      <x v="812"/>
    </i>
    <i>
      <x v="369"/>
    </i>
    <i>
      <x v="602"/>
    </i>
    <i>
      <x v="566"/>
    </i>
    <i>
      <x v="186"/>
    </i>
    <i>
      <x v="877"/>
    </i>
    <i>
      <x v="620"/>
    </i>
    <i>
      <x v="703"/>
    </i>
    <i>
      <x v="312"/>
    </i>
    <i>
      <x v="583"/>
    </i>
    <i>
      <x v="568"/>
    </i>
    <i>
      <x v="137"/>
    </i>
    <i>
      <x v="238"/>
    </i>
    <i>
      <x v="823"/>
    </i>
    <i>
      <x v="395"/>
    </i>
    <i>
      <x v="48"/>
    </i>
    <i>
      <x v="12"/>
    </i>
    <i>
      <x v="119"/>
    </i>
    <i>
      <x v="229"/>
    </i>
    <i>
      <x v="399"/>
    </i>
    <i>
      <x v="846"/>
    </i>
    <i>
      <x v="642"/>
    </i>
    <i>
      <x v="879"/>
    </i>
    <i>
      <x v="814"/>
    </i>
    <i>
      <x v="338"/>
    </i>
    <i>
      <x v="161"/>
    </i>
    <i>
      <x v="483"/>
    </i>
    <i>
      <x v="209"/>
    </i>
    <i>
      <x v="845"/>
    </i>
    <i>
      <x v="466"/>
    </i>
    <i>
      <x v="806"/>
    </i>
    <i>
      <x v="851"/>
    </i>
    <i>
      <x v="739"/>
    </i>
    <i>
      <x v="358"/>
    </i>
    <i>
      <x v="401"/>
    </i>
    <i>
      <x v="559"/>
    </i>
    <i>
      <x v="176"/>
    </i>
    <i>
      <x v="225"/>
    </i>
    <i>
      <x v="735"/>
    </i>
    <i>
      <x v="749"/>
    </i>
    <i>
      <x v="450"/>
    </i>
    <i>
      <x v="511"/>
    </i>
    <i>
      <x v="82"/>
    </i>
    <i>
      <x v="35"/>
    </i>
    <i>
      <x v="163"/>
    </i>
    <i>
      <x v="640"/>
    </i>
    <i>
      <x v="683"/>
    </i>
    <i>
      <x v="776"/>
    </i>
    <i>
      <x v="679"/>
    </i>
    <i>
      <x v="484"/>
    </i>
    <i>
      <x v="314"/>
    </i>
    <i>
      <x v="676"/>
    </i>
    <i>
      <x v="715"/>
    </i>
    <i>
      <x v="541"/>
    </i>
    <i>
      <x v="591"/>
    </i>
    <i>
      <x v="694"/>
    </i>
    <i>
      <x v="730"/>
    </i>
    <i>
      <x v="732"/>
    </i>
    <i>
      <x v="548"/>
    </i>
    <i>
      <x v="123"/>
    </i>
    <i>
      <x v="421"/>
    </i>
    <i>
      <x v="627"/>
    </i>
    <i>
      <x v="767"/>
    </i>
    <i>
      <x v="753"/>
    </i>
    <i>
      <x v="756"/>
    </i>
    <i>
      <x v="518"/>
    </i>
    <i>
      <x v="607"/>
    </i>
    <i>
      <x v="563"/>
    </i>
    <i>
      <x v="348"/>
    </i>
    <i>
      <x v="352"/>
    </i>
    <i>
      <x v="508"/>
    </i>
    <i>
      <x v="34"/>
    </i>
    <i>
      <x v="689"/>
    </i>
    <i>
      <x v="687"/>
    </i>
    <i>
      <x v="725"/>
    </i>
    <i>
      <x v="574"/>
    </i>
    <i>
      <x v="592"/>
    </i>
    <i>
      <x v="479"/>
    </i>
    <i>
      <x v="75"/>
    </i>
    <i>
      <x v="116"/>
    </i>
    <i>
      <x v="184"/>
    </i>
    <i>
      <x v="773"/>
    </i>
    <i>
      <x v="458"/>
    </i>
    <i>
      <x v="135"/>
    </i>
    <i>
      <x v="702"/>
    </i>
    <i>
      <x v="433"/>
    </i>
    <i>
      <x v="402"/>
    </i>
    <i>
      <x v="95"/>
    </i>
    <i>
      <x v="271"/>
    </i>
    <i>
      <x v="405"/>
    </i>
    <i>
      <x v="91"/>
    </i>
    <i>
      <x v="831"/>
    </i>
    <i>
      <x v="363"/>
    </i>
    <i>
      <x v="396"/>
    </i>
    <i>
      <x v="172"/>
    </i>
    <i>
      <x v="115"/>
    </i>
    <i>
      <x v="127"/>
    </i>
    <i>
      <x v="133"/>
    </i>
    <i>
      <x v="871"/>
    </i>
    <i>
      <x v="525"/>
    </i>
    <i>
      <x v="247"/>
    </i>
    <i>
      <x v="906"/>
    </i>
    <i>
      <x v="442"/>
    </i>
    <i>
      <x v="245"/>
    </i>
    <i>
      <x v="656"/>
    </i>
    <i>
      <x v="309"/>
    </i>
    <i>
      <x v="375"/>
    </i>
    <i>
      <x v="201"/>
    </i>
    <i>
      <x v="617"/>
    </i>
    <i>
      <x v="638"/>
    </i>
    <i>
      <x v="745"/>
    </i>
    <i>
      <x v="431"/>
    </i>
    <i>
      <x v="187"/>
    </i>
    <i>
      <x v="55"/>
    </i>
    <i>
      <x v="678"/>
    </i>
    <i>
      <x v="723"/>
    </i>
    <i>
      <x v="853"/>
    </i>
    <i>
      <x v="474"/>
    </i>
    <i>
      <x v="531"/>
    </i>
    <i>
      <x v="287"/>
    </i>
    <i>
      <x v="536"/>
    </i>
    <i>
      <x v="194"/>
    </i>
    <i>
      <x v="29"/>
    </i>
    <i>
      <x v="151"/>
    </i>
    <i>
      <x v="669"/>
    </i>
    <i>
      <x v="633"/>
    </i>
    <i>
      <x v="434"/>
    </i>
    <i>
      <x v="332"/>
    </i>
    <i>
      <x v="495"/>
    </i>
    <i>
      <x v="33"/>
    </i>
    <i>
      <x v="250"/>
    </i>
    <i>
      <x v="783"/>
    </i>
    <i>
      <x v="188"/>
    </i>
    <i>
      <x v="239"/>
    </i>
    <i>
      <x v="99"/>
    </i>
    <i>
      <x v="226"/>
    </i>
    <i>
      <x v="83"/>
    </i>
    <i>
      <x v="146"/>
    </i>
    <i>
      <x v="278"/>
    </i>
    <i>
      <x v="657"/>
    </i>
    <i>
      <x v="517"/>
    </i>
    <i>
      <x v="18"/>
    </i>
    <i>
      <x v="67"/>
    </i>
    <i>
      <x v="695"/>
    </i>
    <i>
      <x v="473"/>
    </i>
    <i>
      <x v="552"/>
    </i>
    <i>
      <x v="498"/>
    </i>
    <i>
      <x v="539"/>
    </i>
    <i>
      <x v="523"/>
    </i>
    <i>
      <x v="44"/>
    </i>
    <i>
      <x v="180"/>
    </i>
    <i>
      <x v="905"/>
    </i>
    <i>
      <x v="872"/>
    </i>
    <i>
      <x v="738"/>
    </i>
    <i>
      <x v="551"/>
    </i>
    <i>
      <x v="389"/>
    </i>
    <i>
      <x v="236"/>
    </i>
    <i>
      <x v="720"/>
    </i>
    <i>
      <x v="858"/>
    </i>
    <i>
      <x v="543"/>
    </i>
    <i>
      <x v="587"/>
    </i>
    <i>
      <x v="345"/>
    </i>
    <i>
      <x v="373"/>
    </i>
    <i>
      <x v="365"/>
    </i>
    <i>
      <x v="547"/>
    </i>
    <i>
      <x v="737"/>
    </i>
    <i>
      <x v="743"/>
    </i>
    <i>
      <x v="717"/>
    </i>
    <i>
      <x v="663"/>
    </i>
    <i>
      <x v="854"/>
    </i>
    <i>
      <x v="882"/>
    </i>
    <i>
      <x v="849"/>
    </i>
    <i>
      <x v="447"/>
    </i>
    <i>
      <x v="416"/>
    </i>
    <i>
      <x v="597"/>
    </i>
    <i>
      <x v="409"/>
    </i>
    <i>
      <x v="500"/>
    </i>
    <i>
      <x v="502"/>
    </i>
    <i>
      <x v="5"/>
    </i>
    <i>
      <x v="249"/>
    </i>
    <i>
      <x v="56"/>
    </i>
    <i>
      <x v="658"/>
    </i>
    <i>
      <x v="667"/>
    </i>
    <i>
      <x v="880"/>
    </i>
    <i>
      <x v="631"/>
    </i>
    <i>
      <x v="867"/>
    </i>
    <i>
      <x v="822"/>
    </i>
    <i>
      <x v="470"/>
    </i>
    <i>
      <x v="37"/>
    </i>
    <i>
      <x v="296"/>
    </i>
    <i>
      <x v="912"/>
    </i>
    <i>
      <x v="626"/>
    </i>
    <i>
      <x v="446"/>
    </i>
    <i>
      <x v="894"/>
    </i>
    <i>
      <x v="586"/>
    </i>
    <i>
      <x v="493"/>
    </i>
    <i>
      <x v="380"/>
    </i>
    <i>
      <x v="554"/>
    </i>
    <i>
      <x v="452"/>
    </i>
    <i>
      <x v="174"/>
    </i>
    <i>
      <x v="63"/>
    </i>
    <i>
      <x v="257"/>
    </i>
    <i>
      <x v="231"/>
    </i>
    <i>
      <x v="801"/>
    </i>
    <i>
      <x v="208"/>
    </i>
    <i>
      <x v="142"/>
    </i>
    <i>
      <x v="644"/>
    </i>
    <i>
      <x v="777"/>
    </i>
    <i>
      <x v="621"/>
    </i>
    <i>
      <x v="721"/>
    </i>
    <i>
      <x v="728"/>
    </i>
    <i>
      <x v="387"/>
    </i>
    <i>
      <x v="527"/>
    </i>
    <i>
      <x v="31"/>
    </i>
    <i>
      <x v="179"/>
    </i>
    <i>
      <x v="279"/>
    </i>
    <i>
      <x v="887"/>
    </i>
    <i>
      <x v="601"/>
    </i>
    <i>
      <x v="811"/>
    </i>
    <i>
      <x v="371"/>
    </i>
    <i>
      <x v="260"/>
    </i>
    <i>
      <x v="729"/>
    </i>
    <i>
      <x v="89"/>
    </i>
    <i>
      <x v="908"/>
    </i>
    <i>
      <x v="832"/>
    </i>
    <i>
      <x v="885"/>
    </i>
    <i>
      <x v="359"/>
    </i>
    <i>
      <x v="46"/>
    </i>
    <i>
      <x v="138"/>
    </i>
    <i>
      <x v="110"/>
    </i>
    <i>
      <x v="802"/>
    </i>
    <i>
      <x v="318"/>
    </i>
    <i>
      <x v="410"/>
    </i>
    <i>
      <x v="813"/>
    </i>
    <i>
      <x v="677"/>
    </i>
    <i>
      <x v="366"/>
    </i>
    <i>
      <x v="252"/>
    </i>
    <i>
      <x v="189"/>
    </i>
    <i>
      <x v="156"/>
    </i>
    <i>
      <x v="344"/>
    </i>
    <i>
      <x v="571"/>
    </i>
    <i>
      <x v="810"/>
    </i>
    <i>
      <x v="567"/>
    </i>
    <i>
      <x v="705"/>
    </i>
    <i>
      <x v="817"/>
    </i>
    <i>
      <x v="671"/>
    </i>
    <i>
      <x v="804"/>
    </i>
    <i>
      <x v="870"/>
    </i>
    <i>
      <x v="326"/>
    </i>
    <i>
      <x v="384"/>
    </i>
    <i>
      <x v="492"/>
    </i>
    <i>
      <x v="522"/>
    </i>
    <i>
      <x v="562"/>
    </i>
    <i>
      <x v="143"/>
    </i>
    <i>
      <x v="26"/>
    </i>
    <i>
      <x v="52"/>
    </i>
    <i>
      <x v="233"/>
    </i>
    <i>
      <x v="97"/>
    </i>
    <i>
      <x v="243"/>
    </i>
    <i>
      <x v="72"/>
    </i>
    <i>
      <x v="6"/>
    </i>
    <i>
      <x v="23"/>
    </i>
    <i>
      <x v="126"/>
    </i>
    <i>
      <x v="903"/>
    </i>
    <i>
      <x v="340"/>
    </i>
    <i>
      <x v="736"/>
    </i>
    <i>
      <x v="684"/>
    </i>
    <i>
      <x v="816"/>
    </i>
    <i>
      <x v="645"/>
    </i>
    <i>
      <x v="598"/>
    </i>
    <i>
      <x v="611"/>
    </i>
    <i>
      <x v="610"/>
    </i>
    <i>
      <x v="542"/>
    </i>
    <i>
      <x v="9"/>
    </i>
    <i>
      <x v="643"/>
    </i>
    <i>
      <x v="443"/>
    </i>
    <i>
      <x v="752"/>
    </i>
    <i>
      <x v="585"/>
    </i>
    <i>
      <x v="579"/>
    </i>
    <i>
      <x v="202"/>
    </i>
    <i>
      <x v="51"/>
    </i>
    <i>
      <x v="884"/>
    </i>
    <i>
      <x v="429"/>
    </i>
    <i>
      <x v="506"/>
    </i>
    <i>
      <x v="556"/>
    </i>
    <i>
      <x v="84"/>
    </i>
    <i>
      <x v="596"/>
    </i>
    <i>
      <x v="789"/>
    </i>
    <i>
      <x v="786"/>
    </i>
    <i>
      <x v="762"/>
    </i>
    <i>
      <x v="629"/>
    </i>
    <i>
      <x v="616"/>
    </i>
    <i>
      <x v="794"/>
    </i>
    <i>
      <x v="393"/>
    </i>
    <i>
      <x v="407"/>
    </i>
    <i>
      <x v="134"/>
    </i>
    <i>
      <x v="59"/>
    </i>
    <i>
      <x v="190"/>
    </i>
    <i>
      <x v="160"/>
    </i>
    <i>
      <x v="639"/>
    </i>
    <i>
      <x v="422"/>
    </i>
    <i>
      <x v="128"/>
    </i>
    <i>
      <x v="763"/>
    </i>
    <i>
      <x v="557"/>
    </i>
    <i>
      <x v="697"/>
    </i>
    <i>
      <x v="742"/>
    </i>
    <i>
      <x v="829"/>
    </i>
    <i>
      <x v="634"/>
    </i>
    <i>
      <x v="608"/>
    </i>
    <i>
      <x v="265"/>
    </i>
    <i>
      <x v="570"/>
    </i>
    <i>
      <x v="625"/>
    </i>
    <i>
      <x v="748"/>
    </i>
    <i>
      <x v="652"/>
    </i>
    <i>
      <x v="317"/>
    </i>
    <i>
      <x v="491"/>
    </i>
    <i>
      <x v="436"/>
    </i>
    <i>
      <x v="397"/>
    </i>
    <i>
      <x v="101"/>
    </i>
    <i>
      <x v="183"/>
    </i>
    <i>
      <x v="718"/>
    </i>
    <i>
      <x v="780"/>
    </i>
    <i>
      <x v="572"/>
    </i>
    <i>
      <x v="351"/>
    </i>
    <i>
      <x v="465"/>
    </i>
    <i>
      <x v="136"/>
    </i>
    <i>
      <x v="197"/>
    </i>
    <i>
      <x v="850"/>
    </i>
    <i>
      <x v="499"/>
    </i>
    <i>
      <x v="437"/>
    </i>
    <i>
      <x v="302"/>
    </i>
    <i>
      <x v="665"/>
    </i>
    <i>
      <x v="449"/>
    </i>
    <i>
      <x v="81"/>
    </i>
    <i>
      <x v="497"/>
    </i>
    <i>
      <x v="121"/>
    </i>
    <i>
      <x v="791"/>
    </i>
    <i>
      <x v="423"/>
    </i>
    <i>
      <x v="32"/>
    </i>
    <i>
      <x v="195"/>
    </i>
    <i>
      <x v="244"/>
    </i>
    <i>
      <x v="699"/>
    </i>
    <i>
      <x v="185"/>
    </i>
    <i>
      <x v="60"/>
    </i>
    <i>
      <x v="808"/>
    </i>
    <i>
      <x v="17"/>
    </i>
    <i>
      <x v="258"/>
    </i>
    <i>
      <x v="803"/>
    </i>
    <i>
      <x v="675"/>
    </i>
    <i>
      <x v="825"/>
    </i>
    <i>
      <x v="693"/>
    </i>
    <i>
      <x v="874"/>
    </i>
    <i>
      <x v="744"/>
    </i>
    <i>
      <x v="793"/>
    </i>
    <i>
      <x v="593"/>
    </i>
    <i>
      <x v="876"/>
    </i>
    <i>
      <x v="372"/>
    </i>
    <i>
      <x v="331"/>
    </i>
    <i>
      <x v="283"/>
    </i>
    <i>
      <x v="58"/>
    </i>
    <i>
      <x v="222"/>
    </i>
    <i>
      <x v="540"/>
    </i>
    <i>
      <x v="192"/>
    </i>
    <i>
      <x v="36"/>
    </i>
    <i>
      <x v="826"/>
    </i>
    <i>
      <x v="654"/>
    </i>
    <i>
      <x v="575"/>
    </i>
    <i>
      <x v="49"/>
    </i>
    <i>
      <x v="910"/>
    </i>
    <i>
      <x v="425"/>
    </i>
    <i>
      <x v="145"/>
    </i>
    <i>
      <x v="263"/>
    </i>
    <i>
      <x v="755"/>
    </i>
    <i>
      <x v="714"/>
    </i>
    <i>
      <x v="496"/>
    </i>
    <i>
      <x v="584"/>
    </i>
    <i>
      <x v="193"/>
    </i>
    <i>
      <x v="704"/>
    </i>
    <i>
      <x v="660"/>
    </i>
    <i>
      <x v="632"/>
    </i>
    <i>
      <x v="779"/>
    </i>
    <i>
      <x v="857"/>
    </i>
    <i>
      <x v="569"/>
    </i>
    <i>
      <x v="104"/>
    </i>
    <i>
      <x v="148"/>
    </i>
    <i>
      <x v="276"/>
    </i>
    <i>
      <x v="649"/>
    </i>
    <i>
      <x v="881"/>
    </i>
    <i>
      <x v="535"/>
    </i>
    <i>
      <x v="477"/>
    </i>
    <i>
      <x v="339"/>
    </i>
    <i>
      <x v="417"/>
    </i>
    <i>
      <x v="86"/>
    </i>
    <i>
      <x v="102"/>
    </i>
    <i>
      <x v="224"/>
    </i>
    <i>
      <x v="883"/>
    </i>
    <i>
      <x v="788"/>
    </i>
    <i>
      <x v="544"/>
    </i>
    <i>
      <x v="439"/>
    </i>
    <i>
      <x v="103"/>
    </i>
    <i>
      <x v="795"/>
    </i>
    <i>
      <x v="856"/>
    </i>
    <i>
      <x v="726"/>
    </i>
    <i>
      <x v="647"/>
    </i>
    <i>
      <x v="707"/>
    </i>
    <i>
      <x v="528"/>
    </i>
    <i>
      <x v="319"/>
    </i>
    <i>
      <x v="379"/>
    </i>
    <i>
      <x v="42"/>
    </i>
    <i>
      <x v="218"/>
    </i>
    <i>
      <x v="230"/>
    </i>
    <i>
      <x v="724"/>
    </i>
    <i>
      <x v="775"/>
    </i>
    <i>
      <x v="490"/>
    </i>
    <i>
      <x v="347"/>
    </i>
    <i>
      <x v="4"/>
    </i>
    <i>
      <x v="27"/>
    </i>
    <i>
      <x v="165"/>
    </i>
    <i>
      <x v="661"/>
    </i>
    <i>
      <x v="896"/>
    </i>
    <i>
      <x v="733"/>
    </i>
    <i>
      <x v="427"/>
    </i>
    <i>
      <x v="361"/>
    </i>
    <i>
      <x v="228"/>
    </i>
    <i>
      <x v="270"/>
    </i>
    <i>
      <x v="124"/>
    </i>
    <i>
      <x v="722"/>
    </i>
    <i>
      <x v="792"/>
    </i>
    <i>
      <x v="844"/>
    </i>
    <i>
      <x v="805"/>
    </i>
    <i>
      <x v="550"/>
    </i>
    <i>
      <x v="321"/>
    </i>
    <i>
      <x v="370"/>
    </i>
    <i>
      <x v="381"/>
    </i>
    <i>
      <x v="320"/>
    </i>
    <i>
      <x v="382"/>
    </i>
    <i>
      <x v="92"/>
    </i>
    <i>
      <x v="207"/>
    </i>
    <i>
      <x v="77"/>
    </i>
    <i>
      <x v="24"/>
    </i>
    <i>
      <x v="282"/>
    </i>
    <i>
      <x v="781"/>
    </i>
    <i>
      <x v="820"/>
    </i>
    <i>
      <x v="888"/>
    </i>
    <i>
      <x v="837"/>
    </i>
    <i>
      <x v="430"/>
    </i>
    <i>
      <x v="327"/>
    </i>
    <i>
      <x v="68"/>
    </i>
    <i>
      <x v="538"/>
    </i>
    <i>
      <x v="298"/>
    </i>
    <i>
      <x v="164"/>
    </i>
    <i>
      <x v="635"/>
    </i>
    <i>
      <x v="827"/>
    </i>
    <i>
      <x v="807"/>
    </i>
    <i>
      <x v="482"/>
    </i>
    <i>
      <x v="328"/>
    </i>
    <i>
      <x v="526"/>
    </i>
    <i>
      <x v="177"/>
    </i>
    <i>
      <x v="70"/>
    </i>
    <i>
      <x v="10"/>
    </i>
    <i>
      <x v="895"/>
    </i>
    <i>
      <x v="710"/>
    </i>
    <i>
      <x v="323"/>
    </i>
    <i>
      <x v="368"/>
    </i>
    <i>
      <x v="329"/>
    </i>
    <i>
      <x v="333"/>
    </i>
    <i>
      <x v="546"/>
    </i>
    <i>
      <x v="377"/>
    </i>
    <i>
      <x v="206"/>
    </i>
    <i>
      <x v="50"/>
    </i>
    <i>
      <x v="90"/>
    </i>
    <i>
      <x v="109"/>
    </i>
    <i>
      <x v="237"/>
    </i>
    <i>
      <x v="266"/>
    </i>
    <i>
      <x v="650"/>
    </i>
    <i>
      <x v="453"/>
    </i>
    <i>
      <x v="406"/>
    </i>
    <i>
      <x v="441"/>
    </i>
    <i>
      <x v="420"/>
    </i>
    <i>
      <x v="251"/>
    </i>
    <i>
      <x v="57"/>
    </i>
    <i>
      <x v="334"/>
    </i>
    <i>
      <x v="196"/>
    </i>
    <i>
      <x v="114"/>
    </i>
    <i>
      <x v="264"/>
    </i>
    <i>
      <x v="367"/>
    </i>
    <i>
      <x v="581"/>
    </i>
    <i>
      <x v="835"/>
    </i>
    <i>
      <x v="267"/>
    </i>
    <i>
      <x v="501"/>
    </i>
    <i>
      <x v="168"/>
    </i>
    <i>
      <x v="904"/>
    </i>
    <i>
      <x v="106"/>
    </i>
    <i>
      <x v="212"/>
    </i>
    <i>
      <x v="297"/>
    </i>
    <i>
      <x v="741"/>
    </i>
    <i>
      <x v="681"/>
    </i>
    <i>
      <x v="374"/>
    </i>
    <i>
      <x v="311"/>
    </i>
    <i>
      <x v="537"/>
    </i>
    <i>
      <x v="78"/>
    </i>
    <i>
      <x v="772"/>
    </i>
    <i>
      <x v="509"/>
    </i>
    <i>
      <x v="494"/>
    </i>
    <i t="grand">
      <x/>
    </i>
  </rowItems>
  <colFields count="1">
    <field x="-2"/>
  </colFields>
  <colItems count="2">
    <i>
      <x/>
    </i>
    <i i="1">
      <x v="1"/>
    </i>
  </colItems>
  <dataFields count="2">
    <dataField name="Order Count" fld="0" subtotal="count" baseField="0" baseItem="0"/>
    <dataField name="Sales Number" fld="17"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OSK.a83e3f0492f26745440d88e0e518f939&amp;qlt=95" TargetMode="External"/><Relationship Id="rId671" Type="http://schemas.openxmlformats.org/officeDocument/2006/relationships/hyperlink" Target="https://www.bing.com/th?id=OSK.393c9ec1facd2a6fbd6ab9d7e79e93e1&amp;qlt=95" TargetMode="External"/><Relationship Id="rId21" Type="http://schemas.openxmlformats.org/officeDocument/2006/relationships/hyperlink" Target="https://www.bing.com/th?id=OSK.bca2bf2dca2990359c23435f343ea394&amp;qlt=95" TargetMode="External"/><Relationship Id="rId324" Type="http://schemas.openxmlformats.org/officeDocument/2006/relationships/hyperlink" Target="https://www.bing.com/images/search?form=xlimg&amp;q=Milwaukee" TargetMode="External"/><Relationship Id="rId531" Type="http://schemas.openxmlformats.org/officeDocument/2006/relationships/hyperlink" Target="https://www.bing.com/th?id=OSK.2a06b521ac4e2ea57bf62c37789d4672&amp;qlt=95" TargetMode="External"/><Relationship Id="rId629" Type="http://schemas.openxmlformats.org/officeDocument/2006/relationships/hyperlink" Target="https://www.bing.com/th?id=OSK.e9dbbbbd9b44ed8f5abccd57c7e829d5&amp;qlt=95" TargetMode="External"/><Relationship Id="rId170" Type="http://schemas.openxmlformats.org/officeDocument/2006/relationships/hyperlink" Target="https://www.bing.com/images/search?form=xlimg&amp;q=Tuscaloosa,%20Alabama" TargetMode="External"/><Relationship Id="rId268" Type="http://schemas.openxmlformats.org/officeDocument/2006/relationships/hyperlink" Target="https://www.bing.com/images/search?form=xlimg&amp;q=Detroit" TargetMode="External"/><Relationship Id="rId475" Type="http://schemas.openxmlformats.org/officeDocument/2006/relationships/hyperlink" Target="https://www.bing.com/th?id=OSK.xiROWqQ4aHU-EQtTOqQFAvurF4rJztglzZjp3K99IX4&amp;qlt=95" TargetMode="External"/><Relationship Id="rId682" Type="http://schemas.openxmlformats.org/officeDocument/2006/relationships/hyperlink" Target="https://www.bing.com/images/search?form=xlimg&amp;q=Rathnew" TargetMode="External"/><Relationship Id="rId32" Type="http://schemas.openxmlformats.org/officeDocument/2006/relationships/hyperlink" Target="https://www.bing.com/images/search?form=xlimg&amp;q=New%20York%20City" TargetMode="External"/><Relationship Id="rId128" Type="http://schemas.openxmlformats.org/officeDocument/2006/relationships/hyperlink" Target="https://www.bing.com/images/search?form=xlimg&amp;q=Charlotte,%20North%20Carolina" TargetMode="External"/><Relationship Id="rId335" Type="http://schemas.openxmlformats.org/officeDocument/2006/relationships/hyperlink" Target="https://www.bing.com/th?id=OSK.28979963228ea83eea248eab73f954ca&amp;qlt=95" TargetMode="External"/><Relationship Id="rId542" Type="http://schemas.openxmlformats.org/officeDocument/2006/relationships/hyperlink" Target="https://www.bing.com/images/search?form=xlimg&amp;q=Midleton" TargetMode="External"/><Relationship Id="rId181" Type="http://schemas.openxmlformats.org/officeDocument/2006/relationships/hyperlink" Target="https://www.bing.com/th?id=OSK._7eAP2ePyxjQathrR2wTPf2BTAzd2Y5RZ1kDINmKsg0&amp;qlt=95" TargetMode="External"/><Relationship Id="rId402" Type="http://schemas.openxmlformats.org/officeDocument/2006/relationships/hyperlink" Target="https://www.bing.com/images/search?form=xlimg&amp;q=Tyler,%20Texas" TargetMode="External"/><Relationship Id="rId279" Type="http://schemas.openxmlformats.org/officeDocument/2006/relationships/hyperlink" Target="https://www.bing.com/th?id=OSK.9614dadebe18e8b5090a6adf0d42e9bd&amp;qlt=95" TargetMode="External"/><Relationship Id="rId486" Type="http://schemas.openxmlformats.org/officeDocument/2006/relationships/hyperlink" Target="https://www.bing.com/images/search?form=xlimg&amp;q=Kissimmee,%20Florida" TargetMode="External"/><Relationship Id="rId43" Type="http://schemas.openxmlformats.org/officeDocument/2006/relationships/hyperlink" Target="https://www.bing.com/th?id=OSK.411bac0858f21c7c3dd872eb8836bcaf&amp;qlt=95" TargetMode="External"/><Relationship Id="rId139" Type="http://schemas.openxmlformats.org/officeDocument/2006/relationships/hyperlink" Target="https://www.bing.com/th?id=OSK.b24f358ac5a71d34653f1e472d534035&amp;qlt=95" TargetMode="External"/><Relationship Id="rId346" Type="http://schemas.openxmlformats.org/officeDocument/2006/relationships/hyperlink" Target="https://www.bing.com/images/search?form=xlimg&amp;q=Tullamore" TargetMode="External"/><Relationship Id="rId553" Type="http://schemas.openxmlformats.org/officeDocument/2006/relationships/hyperlink" Target="https://www.bing.com/th?id=OSK.7bc3c2f09dddb775fe908fc91bed68c5&amp;qlt=95" TargetMode="External"/><Relationship Id="rId192" Type="http://schemas.openxmlformats.org/officeDocument/2006/relationships/hyperlink" Target="https://www.bing.com/images/search?form=xlimg&amp;q=Beaumont,%20Texas" TargetMode="External"/><Relationship Id="rId206" Type="http://schemas.openxmlformats.org/officeDocument/2006/relationships/hyperlink" Target="https://www.bing.com/images/search?form=xlimg&amp;q=Ballivor" TargetMode="External"/><Relationship Id="rId413" Type="http://schemas.openxmlformats.org/officeDocument/2006/relationships/hyperlink" Target="https://www.bing.com/th?id=OSK.1d2daf2d5e8d9d5dd00ea10f26ade543&amp;qlt=95" TargetMode="External"/><Relationship Id="rId497" Type="http://schemas.openxmlformats.org/officeDocument/2006/relationships/hyperlink" Target="https://www.bing.com/th?id=OSK.2a91c3f850f4371e3392cdb140b57345&amp;qlt=95" TargetMode="External"/><Relationship Id="rId620" Type="http://schemas.openxmlformats.org/officeDocument/2006/relationships/hyperlink" Target="https://www.bing.com/images/search?form=xlimg&amp;q=Littleton,%20Colorado" TargetMode="External"/><Relationship Id="rId357" Type="http://schemas.openxmlformats.org/officeDocument/2006/relationships/hyperlink" Target="https://www.bing.com/th?id=OSK.1d88e85e997c318e47a92df40c9489c2&amp;qlt=95" TargetMode="External"/><Relationship Id="rId54" Type="http://schemas.openxmlformats.org/officeDocument/2006/relationships/hyperlink" Target="https://www.bing.com/images/search?form=xlimg&amp;q=Charleston,%20South%20Carolina" TargetMode="External"/><Relationship Id="rId217" Type="http://schemas.openxmlformats.org/officeDocument/2006/relationships/hyperlink" Target="https://www.bing.com/th?id=OSK.4c8d8aab2f7314ac75891d06fb184db6&amp;qlt=95" TargetMode="External"/><Relationship Id="rId564" Type="http://schemas.openxmlformats.org/officeDocument/2006/relationships/hyperlink" Target="https://www.bing.com/images/search?form=xlimg&amp;q=Murfreesboro,%20Tennessee" TargetMode="External"/><Relationship Id="rId424" Type="http://schemas.openxmlformats.org/officeDocument/2006/relationships/hyperlink" Target="https://www.bing.com/images/search?form=xlimg&amp;q=Tullyallen,%20County%20Louth" TargetMode="External"/><Relationship Id="rId631" Type="http://schemas.openxmlformats.org/officeDocument/2006/relationships/hyperlink" Target="https://www.bing.com/th?id=OSK.7320665ff16bf5a82b61454f25eb1b52&amp;qlt=95" TargetMode="External"/><Relationship Id="rId270" Type="http://schemas.openxmlformats.org/officeDocument/2006/relationships/hyperlink" Target="https://www.bing.com/images/search?form=xlimg&amp;q=Nenagh" TargetMode="External"/><Relationship Id="rId65" Type="http://schemas.openxmlformats.org/officeDocument/2006/relationships/hyperlink" Target="https://www.bing.com/th?id=OSK.7a513f2be0983e7fb31e537016fce93f&amp;qlt=95" TargetMode="External"/><Relationship Id="rId130" Type="http://schemas.openxmlformats.org/officeDocument/2006/relationships/hyperlink" Target="https://www.bing.com/images/search?form=xlimg&amp;q=Springfield,%20Massachusetts" TargetMode="External"/><Relationship Id="rId368" Type="http://schemas.openxmlformats.org/officeDocument/2006/relationships/hyperlink" Target="https://www.bing.com/images/search?form=xlimg&amp;q=Corpus%20Christi,%20Texas" TargetMode="External"/><Relationship Id="rId575" Type="http://schemas.openxmlformats.org/officeDocument/2006/relationships/hyperlink" Target="https://www.bing.com/th?id=OSK.gMrsEcdASFrDAK2zruSVsH_AlopVroH5aTTWwZMmyTM&amp;qlt=95" TargetMode="External"/><Relationship Id="rId228" Type="http://schemas.openxmlformats.org/officeDocument/2006/relationships/hyperlink" Target="https://www.bing.com/images/search?form=xlimg&amp;q=Chattanooga,%20Tennessee" TargetMode="External"/><Relationship Id="rId435" Type="http://schemas.openxmlformats.org/officeDocument/2006/relationships/hyperlink" Target="https://www.bing.com/th?id=OSK.de256fcf3bab6baef6b3898f2013b145&amp;qlt=95" TargetMode="External"/><Relationship Id="rId642" Type="http://schemas.openxmlformats.org/officeDocument/2006/relationships/hyperlink" Target="https://www.bing.com/images/search?form=xlimg&amp;q=Albuquerque,%20New%20Mexico" TargetMode="External"/><Relationship Id="rId281" Type="http://schemas.openxmlformats.org/officeDocument/2006/relationships/hyperlink" Target="https://www.bing.com/th?id=OSK.07cac57e70faa69d87e2e9c1ab16ca56&amp;qlt=95" TargetMode="External"/><Relationship Id="rId502" Type="http://schemas.openxmlformats.org/officeDocument/2006/relationships/hyperlink" Target="https://www.bing.com/images/search?form=xlimg&amp;q=Schenectady,%20New%20York" TargetMode="External"/><Relationship Id="rId76" Type="http://schemas.openxmlformats.org/officeDocument/2006/relationships/hyperlink" Target="https://www.bing.com/images/search?form=xlimg&amp;q=Birmingham" TargetMode="External"/><Relationship Id="rId141" Type="http://schemas.openxmlformats.org/officeDocument/2006/relationships/hyperlink" Target="https://www.bing.com/th?id=OSK.7035cc49a92b7faecb59f5c885f7b775&amp;qlt=95" TargetMode="External"/><Relationship Id="rId379" Type="http://schemas.openxmlformats.org/officeDocument/2006/relationships/hyperlink" Target="https://www.bing.com/th?id=OSK.7fXlT_ooVFUWegeVlE7tLRiAfAvE8TwJcJhZNIF1Rvk&amp;qlt=95" TargetMode="External"/><Relationship Id="rId586" Type="http://schemas.openxmlformats.org/officeDocument/2006/relationships/hyperlink" Target="https://www.bing.com/images/search?form=xlimg&amp;q=Bayside,%20Dublin" TargetMode="External"/><Relationship Id="rId7" Type="http://schemas.openxmlformats.org/officeDocument/2006/relationships/hyperlink" Target="https://www.bing.com/th?id=OSK.eac98f13ff2051c19f4e3d72ba569c8d&amp;qlt=95" TargetMode="External"/><Relationship Id="rId239" Type="http://schemas.openxmlformats.org/officeDocument/2006/relationships/hyperlink" Target="https://www.bing.com/th?id=OSK.3148bdcf4da9648ac1d90a31601ad0bf&amp;qlt=95" TargetMode="External"/><Relationship Id="rId446" Type="http://schemas.openxmlformats.org/officeDocument/2006/relationships/hyperlink" Target="https://www.bing.com/images/search?form=xlimg&amp;q=Lafayette,%20Louisiana" TargetMode="External"/><Relationship Id="rId653" Type="http://schemas.openxmlformats.org/officeDocument/2006/relationships/hyperlink" Target="https://www.bing.com/th?id=OSK.848d50aaa1690ea9119f301194570344&amp;qlt=95" TargetMode="External"/><Relationship Id="rId292" Type="http://schemas.openxmlformats.org/officeDocument/2006/relationships/hyperlink" Target="https://www.bing.com/images/search?form=xlimg&amp;q=Salt%20Lake%20City" TargetMode="External"/><Relationship Id="rId306" Type="http://schemas.openxmlformats.org/officeDocument/2006/relationships/hyperlink" Target="https://www.bing.com/images/search?form=xlimg&amp;q=Sacramento,%20California" TargetMode="External"/><Relationship Id="rId87" Type="http://schemas.openxmlformats.org/officeDocument/2006/relationships/hyperlink" Target="https://www.bing.com/th?id=OSK.180dc484ebd2248ab65470ffd4a18495&amp;qlt=95" TargetMode="External"/><Relationship Id="rId513" Type="http://schemas.openxmlformats.org/officeDocument/2006/relationships/hyperlink" Target="https://www.bing.com/th?id=OSK.cb5005cc343e6c501bc6acf4d068d094&amp;qlt=95" TargetMode="External"/><Relationship Id="rId597" Type="http://schemas.openxmlformats.org/officeDocument/2006/relationships/hyperlink" Target="https://www.bing.com/th?id=OSK.39c49ed53d01dec81887aeaf8f60f7bc&amp;qlt=95" TargetMode="External"/><Relationship Id="rId152" Type="http://schemas.openxmlformats.org/officeDocument/2006/relationships/hyperlink" Target="https://www.bing.com/images/search?form=xlimg&amp;q=Beaumont,%20California" TargetMode="External"/><Relationship Id="rId457" Type="http://schemas.openxmlformats.org/officeDocument/2006/relationships/hyperlink" Target="https://www.bing.com/th?id=OSK.8df045439bb6bf94e4ea3f29cf7c73a9&amp;qlt=95" TargetMode="External"/><Relationship Id="rId664" Type="http://schemas.openxmlformats.org/officeDocument/2006/relationships/hyperlink" Target="https://www.bing.com/images/search?form=xlimg&amp;q=Ballymun" TargetMode="External"/><Relationship Id="rId14" Type="http://schemas.openxmlformats.org/officeDocument/2006/relationships/hyperlink" Target="https://www.bing.com/images/search?form=xlimg&amp;q=Los%20Angeles" TargetMode="External"/><Relationship Id="rId317" Type="http://schemas.openxmlformats.org/officeDocument/2006/relationships/hyperlink" Target="https://www.bing.com/th?id=OSK.UlpogSPm3ftcU2X6Ea2vmpl_Ky77HYQzLyR5dI5e6II&amp;qlt=95" TargetMode="External"/><Relationship Id="rId524" Type="http://schemas.openxmlformats.org/officeDocument/2006/relationships/hyperlink" Target="https://www.bing.com/images/search?form=xlimg&amp;q=Daingean" TargetMode="External"/><Relationship Id="rId98" Type="http://schemas.openxmlformats.org/officeDocument/2006/relationships/hyperlink" Target="https://www.bing.com/images/search?form=xlimg&amp;q=Tampa,%20Florida" TargetMode="External"/><Relationship Id="rId163" Type="http://schemas.openxmlformats.org/officeDocument/2006/relationships/hyperlink" Target="https://www.bing.com/th?id=OSK.626595e1bf39ac8b5400fcf863ff801c&amp;qlt=95" TargetMode="External"/><Relationship Id="rId370" Type="http://schemas.openxmlformats.org/officeDocument/2006/relationships/hyperlink" Target="https://www.bing.com/images/search?form=xlimg&amp;q=Baltimore" TargetMode="External"/><Relationship Id="rId230" Type="http://schemas.openxmlformats.org/officeDocument/2006/relationships/hyperlink" Target="https://www.bing.com/images/search?form=xlimg&amp;q=Oklahoma%20City" TargetMode="External"/><Relationship Id="rId468" Type="http://schemas.openxmlformats.org/officeDocument/2006/relationships/hyperlink" Target="https://www.bing.com/images/search?form=xlimg&amp;q=Ballyboden" TargetMode="External"/><Relationship Id="rId675" Type="http://schemas.openxmlformats.org/officeDocument/2006/relationships/hyperlink" Target="https://www.bing.com/th?id=OSK.56bf39f11a6227228b81729edb14f67b&amp;qlt=95" TargetMode="External"/><Relationship Id="rId25" Type="http://schemas.openxmlformats.org/officeDocument/2006/relationships/hyperlink" Target="https://www.bing.com/th?id=OSK._Iya-udDkrlK0__v9ZcJMV2atfwt1DFcE6QTi3fgLfU&amp;qlt=95" TargetMode="External"/><Relationship Id="rId328" Type="http://schemas.openxmlformats.org/officeDocument/2006/relationships/hyperlink" Target="https://www.bing.com/images/search?form=xlimg&amp;q=Jamaica" TargetMode="External"/><Relationship Id="rId535" Type="http://schemas.openxmlformats.org/officeDocument/2006/relationships/hyperlink" Target="https://www.bing.com/th?id=OSK.8cfe2f37d0a1ced505efaded18869166&amp;qlt=95" TargetMode="External"/><Relationship Id="rId174" Type="http://schemas.openxmlformats.org/officeDocument/2006/relationships/hyperlink" Target="https://www.bing.com/images/search?form=xlimg&amp;q=Port%20Washington,%20New%20York" TargetMode="External"/><Relationship Id="rId381" Type="http://schemas.openxmlformats.org/officeDocument/2006/relationships/hyperlink" Target="https://www.bing.com/th?id=OSK.d61082ee271b36afc0b200c8d12931d1&amp;qlt=95" TargetMode="External"/><Relationship Id="rId602" Type="http://schemas.openxmlformats.org/officeDocument/2006/relationships/hyperlink" Target="https://www.bing.com/images/search?form=xlimg&amp;q=Wilmington,%20Delaware" TargetMode="External"/><Relationship Id="rId241" Type="http://schemas.openxmlformats.org/officeDocument/2006/relationships/hyperlink" Target="https://www.bing.com/th?id=OSK.d90a99986bd01de23070819a9e7a815f&amp;qlt=95" TargetMode="External"/><Relationship Id="rId479" Type="http://schemas.openxmlformats.org/officeDocument/2006/relationships/hyperlink" Target="https://www.bing.com/th?id=OSK.233f171b1ced493fac9f94076aa76d16&amp;qlt=95" TargetMode="External"/><Relationship Id="rId686" Type="http://schemas.openxmlformats.org/officeDocument/2006/relationships/hyperlink" Target="https://www.bing.com/images/search?form=xlimg&amp;q=Conroe,%20Texas" TargetMode="External"/><Relationship Id="rId36" Type="http://schemas.openxmlformats.org/officeDocument/2006/relationships/hyperlink" Target="https://www.bing.com/images/search?form=xlimg&amp;q=Punta%20Gorda,%20Florida" TargetMode="External"/><Relationship Id="rId339" Type="http://schemas.openxmlformats.org/officeDocument/2006/relationships/hyperlink" Target="https://www.bing.com/th?id=OSK.d314319a2eeeaf96358f5956a58dcdca&amp;qlt=95" TargetMode="External"/><Relationship Id="rId546" Type="http://schemas.openxmlformats.org/officeDocument/2006/relationships/hyperlink" Target="https://www.bing.com/images/search?form=xlimg&amp;q=London%20Borough%20of%20Merton" TargetMode="External"/><Relationship Id="rId101" Type="http://schemas.openxmlformats.org/officeDocument/2006/relationships/hyperlink" Target="https://www.bing.com/th?id=OSK.d47c773b034220c2ee50f0eb38acde7e&amp;qlt=95" TargetMode="External"/><Relationship Id="rId185" Type="http://schemas.openxmlformats.org/officeDocument/2006/relationships/hyperlink" Target="https://www.bing.com/th?id=OSK.cf9ee9f8181d68819568141cbcf4e2e7&amp;qlt=95" TargetMode="External"/><Relationship Id="rId406" Type="http://schemas.openxmlformats.org/officeDocument/2006/relationships/hyperlink" Target="https://www.bing.com/images/search?form=xlimg&amp;q=Boise,%20Idaho" TargetMode="External"/><Relationship Id="rId392" Type="http://schemas.openxmlformats.org/officeDocument/2006/relationships/hyperlink" Target="https://www.bing.com/images/search?form=xlimg&amp;q=Boynton%20Beach,%20Florida" TargetMode="External"/><Relationship Id="rId613" Type="http://schemas.openxmlformats.org/officeDocument/2006/relationships/hyperlink" Target="https://www.bing.com/th?id=OSK.d94a54540322078cf49083ad454c5534&amp;qlt=95" TargetMode="External"/><Relationship Id="rId252" Type="http://schemas.openxmlformats.org/officeDocument/2006/relationships/hyperlink" Target="https://www.bing.com/images/search?form=xlimg&amp;q=Macon,%20Georgia" TargetMode="External"/><Relationship Id="rId47" Type="http://schemas.openxmlformats.org/officeDocument/2006/relationships/hyperlink" Target="https://www.bing.com/th?id=OSK.afae5b2549e0090890cb6dce4ba08c46&amp;qlt=95" TargetMode="External"/><Relationship Id="rId112" Type="http://schemas.openxmlformats.org/officeDocument/2006/relationships/hyperlink" Target="https://www.bing.com/images/search?form=xlimg&amp;q=Newark,%20New%20Jersey" TargetMode="External"/><Relationship Id="rId557" Type="http://schemas.openxmlformats.org/officeDocument/2006/relationships/hyperlink" Target="https://www.bing.com/th?id=OSK.8a90589f7eeb83e9dc28a413b56a3e4e&amp;qlt=95" TargetMode="External"/><Relationship Id="rId196" Type="http://schemas.openxmlformats.org/officeDocument/2006/relationships/hyperlink" Target="https://www.bing.com/images/search?form=xlimg&amp;q=Evansville,%20Indiana" TargetMode="External"/><Relationship Id="rId417" Type="http://schemas.openxmlformats.org/officeDocument/2006/relationships/hyperlink" Target="https://www.bing.com/th?id=OSK.Q2U_KEse5RyvbZe_01flg8mJ6rn4n9r397YPNGYyLAY&amp;qlt=95" TargetMode="External"/><Relationship Id="rId624" Type="http://schemas.openxmlformats.org/officeDocument/2006/relationships/hyperlink" Target="https://www.bing.com/images/search?form=xlimg&amp;q=Malahide" TargetMode="External"/><Relationship Id="rId263" Type="http://schemas.openxmlformats.org/officeDocument/2006/relationships/hyperlink" Target="https://www.bing.com/th?id=OSK.711701659f1b0202130f8bccf421fa6e&amp;qlt=95" TargetMode="External"/><Relationship Id="rId470" Type="http://schemas.openxmlformats.org/officeDocument/2006/relationships/hyperlink" Target="https://www.bing.com/images/search?form=xlimg&amp;q=Bagenalstown" TargetMode="External"/><Relationship Id="rId58" Type="http://schemas.openxmlformats.org/officeDocument/2006/relationships/hyperlink" Target="https://www.bing.com/images/search?form=xlimg&amp;q=Denver" TargetMode="External"/><Relationship Id="rId123" Type="http://schemas.openxmlformats.org/officeDocument/2006/relationships/hyperlink" Target="https://www.bing.com/th?id=OSK.339cc88eda33f01c88683d91a9535d00&amp;qlt=95" TargetMode="External"/><Relationship Id="rId330" Type="http://schemas.openxmlformats.org/officeDocument/2006/relationships/hyperlink" Target="https://www.bing.com/images/search?form=xlimg&amp;q=Champaign,%20Illinois" TargetMode="External"/><Relationship Id="rId568" Type="http://schemas.openxmlformats.org/officeDocument/2006/relationships/hyperlink" Target="https://www.bing.com/images/search?form=xlimg&amp;q=Florence" TargetMode="External"/><Relationship Id="rId428" Type="http://schemas.openxmlformats.org/officeDocument/2006/relationships/hyperlink" Target="https://www.bing.com/images/search?form=xlimg&amp;q=New%20Haven,%20Connecticut" TargetMode="External"/><Relationship Id="rId635" Type="http://schemas.openxmlformats.org/officeDocument/2006/relationships/hyperlink" Target="https://www.bing.com/th?id=OSK.c3d8891a587abf4f5f58048e629c0679&amp;qlt=95" TargetMode="External"/><Relationship Id="rId274" Type="http://schemas.openxmlformats.org/officeDocument/2006/relationships/hyperlink" Target="https://www.bing.com/images/search?form=xlimg&amp;q=Warren,%20Michigan" TargetMode="External"/><Relationship Id="rId481" Type="http://schemas.openxmlformats.org/officeDocument/2006/relationships/hyperlink" Target="https://www.bing.com/th?id=OSK.2b2ed7802d3314898307007157ae7ad7&amp;qlt=95" TargetMode="External"/><Relationship Id="rId69" Type="http://schemas.openxmlformats.org/officeDocument/2006/relationships/hyperlink" Target="https://www.bing.com/th?id=OSK.75566aa5e1e18385639b494fd140ff6e&amp;qlt=95" TargetMode="External"/><Relationship Id="rId134" Type="http://schemas.openxmlformats.org/officeDocument/2006/relationships/hyperlink" Target="https://www.bing.com/images/search?form=xlimg&amp;q=Moycullen" TargetMode="External"/><Relationship Id="rId579" Type="http://schemas.openxmlformats.org/officeDocument/2006/relationships/hyperlink" Target="https://www.bing.com/th?id=OSK.704c63aceff91edee99a52c57bfa84a7&amp;qlt=95" TargetMode="External"/><Relationship Id="rId341" Type="http://schemas.openxmlformats.org/officeDocument/2006/relationships/hyperlink" Target="https://www.bing.com/th?id=OSK.42aa063b720ccda14a8669eee23f3ee5&amp;qlt=95" TargetMode="External"/><Relationship Id="rId439" Type="http://schemas.openxmlformats.org/officeDocument/2006/relationships/hyperlink" Target="https://www.bing.com/th?id=OSK.68763127a848f9d1d00953f02f5fd5dd&amp;qlt=95" TargetMode="External"/><Relationship Id="rId646" Type="http://schemas.openxmlformats.org/officeDocument/2006/relationships/hyperlink" Target="https://www.bing.com/images/search?form=xlimg&amp;q=Omaha,%20Nebraska" TargetMode="External"/><Relationship Id="rId201" Type="http://schemas.openxmlformats.org/officeDocument/2006/relationships/hyperlink" Target="https://www.bing.com/th?id=OSK.74403781b8faf402d5e8d9226b3733b9&amp;qlt=95" TargetMode="External"/><Relationship Id="rId285" Type="http://schemas.openxmlformats.org/officeDocument/2006/relationships/hyperlink" Target="https://www.bing.com/th?id=OSK.18dd2d2a1321840f2307e80f5546d569&amp;qlt=95" TargetMode="External"/><Relationship Id="rId506" Type="http://schemas.openxmlformats.org/officeDocument/2006/relationships/hyperlink" Target="https://www.bing.com/images/search?form=xlimg&amp;q=Melbourne" TargetMode="External"/><Relationship Id="rId492" Type="http://schemas.openxmlformats.org/officeDocument/2006/relationships/hyperlink" Target="https://www.bing.com/images/search?form=xlimg&amp;q=Milltown,%20Dublin" TargetMode="External"/><Relationship Id="rId145" Type="http://schemas.openxmlformats.org/officeDocument/2006/relationships/hyperlink" Target="https://www.bing.com/th?id=OSK.a25496428c1d47c298c921239817e3f3&amp;qlt=95" TargetMode="External"/><Relationship Id="rId352" Type="http://schemas.openxmlformats.org/officeDocument/2006/relationships/hyperlink" Target="https://www.bing.com/images/search?form=xlimg&amp;q=Castleblayney" TargetMode="External"/><Relationship Id="rId212" Type="http://schemas.openxmlformats.org/officeDocument/2006/relationships/hyperlink" Target="https://www.bing.com/images/search?form=xlimg&amp;q=Carson%20City,%20Nevada" TargetMode="External"/><Relationship Id="rId657" Type="http://schemas.openxmlformats.org/officeDocument/2006/relationships/hyperlink" Target="https://www.bing.com/th?id=OSK.b3864eac2244a28fd2d9713ce317cd97&amp;qlt=95" TargetMode="External"/><Relationship Id="rId49" Type="http://schemas.openxmlformats.org/officeDocument/2006/relationships/hyperlink" Target="https://www.bing.com/th?id=OSK.9cb434bcf0f8f9af61d7962822926d29&amp;qlt=95" TargetMode="External"/><Relationship Id="rId114" Type="http://schemas.openxmlformats.org/officeDocument/2006/relationships/hyperlink" Target="https://www.bing.com/images/search?form=xlimg&amp;q=Vienna" TargetMode="External"/><Relationship Id="rId296" Type="http://schemas.openxmlformats.org/officeDocument/2006/relationships/hyperlink" Target="https://www.bing.com/images/search?form=xlimg&amp;q=Kinsale" TargetMode="External"/><Relationship Id="rId461" Type="http://schemas.openxmlformats.org/officeDocument/2006/relationships/hyperlink" Target="https://www.bing.com/th?id=OSK.94d37fa1dbdad740441ad1d31a2d935c&amp;qlt=95" TargetMode="External"/><Relationship Id="rId517" Type="http://schemas.openxmlformats.org/officeDocument/2006/relationships/hyperlink" Target="https://www.bing.com/th?id=OSK.85500de065753cc4f8b96c4e3ce59329&amp;qlt=95" TargetMode="External"/><Relationship Id="rId559" Type="http://schemas.openxmlformats.org/officeDocument/2006/relationships/hyperlink" Target="https://www.bing.com/th?id=OSK.f4b595f623be2162b081c6ca1f53bc1d&amp;qlt=95" TargetMode="External"/><Relationship Id="rId60" Type="http://schemas.openxmlformats.org/officeDocument/2006/relationships/hyperlink" Target="https://www.bing.com/images/search?form=xlimg&amp;q=Minneapolis" TargetMode="External"/><Relationship Id="rId156" Type="http://schemas.openxmlformats.org/officeDocument/2006/relationships/hyperlink" Target="https://www.bing.com/images/search?form=xlimg&amp;q=Kansas%20City,%20Missouri" TargetMode="External"/><Relationship Id="rId198" Type="http://schemas.openxmlformats.org/officeDocument/2006/relationships/hyperlink" Target="https://www.bing.com/images/search?form=xlimg&amp;q=Huntsville,%20Alabama" TargetMode="External"/><Relationship Id="rId321" Type="http://schemas.openxmlformats.org/officeDocument/2006/relationships/hyperlink" Target="https://www.bing.com/th?id=OSK.1e4408d008685bc015a214a7b2f87fc3&amp;qlt=95" TargetMode="External"/><Relationship Id="rId363" Type="http://schemas.openxmlformats.org/officeDocument/2006/relationships/hyperlink" Target="https://www.bing.com/th?id=OSK.a89a8d46815c994014f4396c3a113f44&amp;qlt=95" TargetMode="External"/><Relationship Id="rId419" Type="http://schemas.openxmlformats.org/officeDocument/2006/relationships/hyperlink" Target="https://www.bing.com/th?id=OSK.9cb434bcf0f8f9af61d7962822926d29&amp;qlt=95" TargetMode="External"/><Relationship Id="rId570" Type="http://schemas.openxmlformats.org/officeDocument/2006/relationships/hyperlink" Target="https://www.bing.com/images/search?form=xlimg&amp;q=Syracuse,%20New%20York" TargetMode="External"/><Relationship Id="rId626" Type="http://schemas.openxmlformats.org/officeDocument/2006/relationships/hyperlink" Target="https://www.bing.com/images/search?form=xlimg&amp;q=Arklow" TargetMode="External"/><Relationship Id="rId223" Type="http://schemas.openxmlformats.org/officeDocument/2006/relationships/hyperlink" Target="https://www.bing.com/th?id=OSK.576d0121c5d584d9b4308e3de88d924d&amp;qlt=95" TargetMode="External"/><Relationship Id="rId430" Type="http://schemas.openxmlformats.org/officeDocument/2006/relationships/hyperlink" Target="https://www.bing.com/images/search?form=xlimg&amp;q=Lawrenceville,%20New%20Jersey" TargetMode="External"/><Relationship Id="rId668" Type="http://schemas.openxmlformats.org/officeDocument/2006/relationships/hyperlink" Target="https://www.bing.com/images/search?form=xlimg&amp;q=Muskegon,%20Michigan" TargetMode="External"/><Relationship Id="rId18" Type="http://schemas.openxmlformats.org/officeDocument/2006/relationships/hyperlink" Target="https://www.bing.com/images/search?form=xlimg&amp;q=Richmond,%20Virginia" TargetMode="External"/><Relationship Id="rId265" Type="http://schemas.openxmlformats.org/officeDocument/2006/relationships/hyperlink" Target="https://www.bing.com/th?id=OSK.c1b9a7c43d854a7f770a371a5fa81cfd&amp;qlt=95" TargetMode="External"/><Relationship Id="rId472" Type="http://schemas.openxmlformats.org/officeDocument/2006/relationships/hyperlink" Target="https://www.bing.com/images/search?form=xlimg&amp;q=Ashbourne,%20County%20Meath" TargetMode="External"/><Relationship Id="rId528" Type="http://schemas.openxmlformats.org/officeDocument/2006/relationships/hyperlink" Target="https://www.bing.com/images/search?form=xlimg&amp;q=Hyattsville,%20Maryland" TargetMode="External"/><Relationship Id="rId125" Type="http://schemas.openxmlformats.org/officeDocument/2006/relationships/hyperlink" Target="https://www.bing.com/th?id=OSK.676ccb28220edf783740f631a043c505&amp;qlt=95" TargetMode="External"/><Relationship Id="rId167" Type="http://schemas.openxmlformats.org/officeDocument/2006/relationships/hyperlink" Target="https://www.bing.com/th?id=OSK.8f7e3deb9271f39bf1f75f35d620df2d&amp;qlt=95" TargetMode="External"/><Relationship Id="rId332" Type="http://schemas.openxmlformats.org/officeDocument/2006/relationships/hyperlink" Target="https://www.bing.com/images/search?form=xlimg&amp;q=Swindon" TargetMode="External"/><Relationship Id="rId374" Type="http://schemas.openxmlformats.org/officeDocument/2006/relationships/hyperlink" Target="https://www.bing.com/images/search?form=xlimg&amp;q=Lincoln,%20Nebraska" TargetMode="External"/><Relationship Id="rId581" Type="http://schemas.openxmlformats.org/officeDocument/2006/relationships/hyperlink" Target="https://www.bing.com/th?id=OSK.4b6093c59377407478c1995043c67191&amp;qlt=95" TargetMode="External"/><Relationship Id="rId71" Type="http://schemas.openxmlformats.org/officeDocument/2006/relationships/hyperlink" Target="https://www.bing.com/th?id=OSK.df901d35056edd3f22f0a92e07dcf5fd&amp;qlt=95" TargetMode="External"/><Relationship Id="rId234" Type="http://schemas.openxmlformats.org/officeDocument/2006/relationships/hyperlink" Target="https://www.bing.com/images/search?form=xlimg&amp;q=Alexandria,%20Virginia" TargetMode="External"/><Relationship Id="rId637" Type="http://schemas.openxmlformats.org/officeDocument/2006/relationships/hyperlink" Target="https://www.bing.com/th?id=OSK.41dcf80c6eba30190aea6c112b81c855&amp;qlt=95" TargetMode="External"/><Relationship Id="rId679" Type="http://schemas.openxmlformats.org/officeDocument/2006/relationships/hyperlink" Target="https://www.bing.com/th?id=OSK.341945ad98c6feb4b11a581a7a068254&amp;qlt=95" TargetMode="External"/><Relationship Id="rId2" Type="http://schemas.openxmlformats.org/officeDocument/2006/relationships/hyperlink" Target="https://www.bing.com/images/search?form=xlimg&amp;q=Paterson,%20New%20Jersey" TargetMode="External"/><Relationship Id="rId29" Type="http://schemas.openxmlformats.org/officeDocument/2006/relationships/hyperlink" Target="https://www.bing.com/th?id=OSK.9cb434bcf0f8f9af61d7962822926d29&amp;qlt=95" TargetMode="External"/><Relationship Id="rId276" Type="http://schemas.openxmlformats.org/officeDocument/2006/relationships/hyperlink" Target="https://www.bing.com/images/search?form=xlimg&amp;q=Memphis,%20Tennessee" TargetMode="External"/><Relationship Id="rId441" Type="http://schemas.openxmlformats.org/officeDocument/2006/relationships/hyperlink" Target="https://www.bing.com/th?id=OSK.e16290c278873762b9d110db4b8b220d&amp;qlt=95" TargetMode="External"/><Relationship Id="rId483" Type="http://schemas.openxmlformats.org/officeDocument/2006/relationships/hyperlink" Target="https://www.bing.com/th?id=OSK.8d10d65c91d56e98dc24947864afc52c&amp;qlt=95" TargetMode="External"/><Relationship Id="rId539" Type="http://schemas.openxmlformats.org/officeDocument/2006/relationships/hyperlink" Target="https://www.bing.com/th?id=OSK.09cf279ad5c4bf29528ac1780d0c14bc&amp;qlt=95" TargetMode="External"/><Relationship Id="rId690" Type="http://schemas.openxmlformats.org/officeDocument/2006/relationships/hyperlink" Target="https://www.bing.com/images/search?form=xlimg&amp;q=Daytona%20Beach,%20Florida" TargetMode="External"/><Relationship Id="rId40" Type="http://schemas.openxmlformats.org/officeDocument/2006/relationships/hyperlink" Target="https://www.bing.com/images/search?form=xlimg&amp;q=Englewood,%20Colorado" TargetMode="External"/><Relationship Id="rId136" Type="http://schemas.openxmlformats.org/officeDocument/2006/relationships/hyperlink" Target="https://www.bing.com/images/search?form=xlimg&amp;q=Midland,%20Texas" TargetMode="External"/><Relationship Id="rId178" Type="http://schemas.openxmlformats.org/officeDocument/2006/relationships/hyperlink" Target="https://www.bing.com/images/search?form=xlimg&amp;q=Huntington,%20West%20Virginia" TargetMode="External"/><Relationship Id="rId301" Type="http://schemas.openxmlformats.org/officeDocument/2006/relationships/hyperlink" Target="https://www.bing.com/th?id=OSK.7a4a7155af5fa3810088e5ad523999e0&amp;qlt=95" TargetMode="External"/><Relationship Id="rId343" Type="http://schemas.openxmlformats.org/officeDocument/2006/relationships/hyperlink" Target="https://www.bing.com/th?id=OSK.4ac07b42b1315ad1620f8f80a7763b56&amp;qlt=95" TargetMode="External"/><Relationship Id="rId550" Type="http://schemas.openxmlformats.org/officeDocument/2006/relationships/hyperlink" Target="https://www.bing.com/images/search?form=xlimg&amp;q=Castlerea" TargetMode="External"/><Relationship Id="rId82" Type="http://schemas.openxmlformats.org/officeDocument/2006/relationships/hyperlink" Target="https://www.bing.com/images/search?form=xlimg&amp;q=Washington%20(state)" TargetMode="External"/><Relationship Id="rId203" Type="http://schemas.openxmlformats.org/officeDocument/2006/relationships/hyperlink" Target="https://www.bing.com/th?id=OSK.b9ea73442065212a5da63d59777617df&amp;qlt=95" TargetMode="External"/><Relationship Id="rId385" Type="http://schemas.openxmlformats.org/officeDocument/2006/relationships/hyperlink" Target="https://www.bing.com/th?id=OSK.5debfe911749f77b358f95623876dfd2&amp;qlt=95" TargetMode="External"/><Relationship Id="rId592" Type="http://schemas.openxmlformats.org/officeDocument/2006/relationships/hyperlink" Target="https://www.bing.com/images/search?form=xlimg&amp;q=Norwood%20Young%20America,%20Minnesota" TargetMode="External"/><Relationship Id="rId606" Type="http://schemas.openxmlformats.org/officeDocument/2006/relationships/hyperlink" Target="https://www.bing.com/images/search?form=xlimg&amp;q=Orlando,%20Florida" TargetMode="External"/><Relationship Id="rId648" Type="http://schemas.openxmlformats.org/officeDocument/2006/relationships/hyperlink" Target="https://www.bing.com/images/search?form=xlimg&amp;q=Salinas,%20California" TargetMode="External"/><Relationship Id="rId245" Type="http://schemas.openxmlformats.org/officeDocument/2006/relationships/hyperlink" Target="https://www.bing.com/th?id=OSK.00a8a0220edd2ea7ee74dfa3cfbedc22&amp;qlt=95" TargetMode="External"/><Relationship Id="rId287" Type="http://schemas.openxmlformats.org/officeDocument/2006/relationships/hyperlink" Target="https://www.bing.com/th?id=OSK.QoFn75ddk1WePNuRuFU9foScVFpNn2FfYtqeDECZNXk&amp;qlt=95" TargetMode="External"/><Relationship Id="rId410" Type="http://schemas.openxmlformats.org/officeDocument/2006/relationships/hyperlink" Target="https://www.bing.com/images/search?form=xlimg&amp;q=Round%20Rock,%20Texas" TargetMode="External"/><Relationship Id="rId452" Type="http://schemas.openxmlformats.org/officeDocument/2006/relationships/hyperlink" Target="https://www.bing.com/images/search?form=xlimg&amp;q=Madison,%20Wisconsin" TargetMode="External"/><Relationship Id="rId494" Type="http://schemas.openxmlformats.org/officeDocument/2006/relationships/hyperlink" Target="https://www.bing.com/images/search?form=xlimg&amp;q=High%20Point,%20North%20Carolina" TargetMode="External"/><Relationship Id="rId508" Type="http://schemas.openxmlformats.org/officeDocument/2006/relationships/hyperlink" Target="https://www.bing.com/images/search?form=xlimg&amp;q=Lucan,%20Minnesota" TargetMode="External"/><Relationship Id="rId105" Type="http://schemas.openxmlformats.org/officeDocument/2006/relationships/hyperlink" Target="https://www.bing.com/th?id=OSK.841c57f86461ca45d34b93862392d539&amp;qlt=95" TargetMode="External"/><Relationship Id="rId147" Type="http://schemas.openxmlformats.org/officeDocument/2006/relationships/hyperlink" Target="https://www.bing.com/th?id=OSK.2ae86a3e8d99277c2b309fd8a16b5c75&amp;qlt=95" TargetMode="External"/><Relationship Id="rId312" Type="http://schemas.openxmlformats.org/officeDocument/2006/relationships/hyperlink" Target="https://www.bing.com/images/search?form=xlimg&amp;q=Cincinnati" TargetMode="External"/><Relationship Id="rId354" Type="http://schemas.openxmlformats.org/officeDocument/2006/relationships/hyperlink" Target="https://www.bing.com/images/search?form=xlimg&amp;q=Colombia" TargetMode="External"/><Relationship Id="rId51" Type="http://schemas.openxmlformats.org/officeDocument/2006/relationships/hyperlink" Target="https://www.bing.com/th?id=OSK.ac961fcc1c0d7f6df8c9eaa25d999575&amp;qlt=95" TargetMode="External"/><Relationship Id="rId93" Type="http://schemas.openxmlformats.org/officeDocument/2006/relationships/hyperlink" Target="https://www.bing.com/th?id=OSK.3727f6fc1d62b9ae498a31c3060dec62&amp;qlt=95" TargetMode="External"/><Relationship Id="rId189" Type="http://schemas.openxmlformats.org/officeDocument/2006/relationships/hyperlink" Target="https://www.bing.com/th?id=OSK.fed9188491a21951b3a09a7de3c29c37&amp;qlt=95" TargetMode="External"/><Relationship Id="rId396" Type="http://schemas.openxmlformats.org/officeDocument/2006/relationships/hyperlink" Target="https://www.bing.com/images/search?form=xlimg&amp;q=Indianapolis" TargetMode="External"/><Relationship Id="rId561" Type="http://schemas.openxmlformats.org/officeDocument/2006/relationships/hyperlink" Target="https://www.bing.com/th?id=OSK.3eae905d7e898a406b0b97aaefc52514&amp;qlt=95" TargetMode="External"/><Relationship Id="rId617" Type="http://schemas.openxmlformats.org/officeDocument/2006/relationships/hyperlink" Target="https://www.bing.com/th?id=OSK.2540d060e7ad7ece165178f05932cb09&amp;qlt=95" TargetMode="External"/><Relationship Id="rId659" Type="http://schemas.openxmlformats.org/officeDocument/2006/relationships/hyperlink" Target="https://www.bing.com/th?id=OSK.00b30c05f6b44177079e5e848f58104e&amp;qlt=95" TargetMode="External"/><Relationship Id="rId214" Type="http://schemas.openxmlformats.org/officeDocument/2006/relationships/hyperlink" Target="https://www.bing.com/images/search?form=xlimg&amp;q=Provo,%20Utah" TargetMode="External"/><Relationship Id="rId256" Type="http://schemas.openxmlformats.org/officeDocument/2006/relationships/hyperlink" Target="https://www.bing.com/images/search?form=xlimg&amp;q=Johnson%20City,%20Tennessee" TargetMode="External"/><Relationship Id="rId298" Type="http://schemas.openxmlformats.org/officeDocument/2006/relationships/hyperlink" Target="https://www.bing.com/images/search?form=xlimg&amp;q=Lee's%20Summit,%20Missouri" TargetMode="External"/><Relationship Id="rId421" Type="http://schemas.openxmlformats.org/officeDocument/2006/relationships/hyperlink" Target="https://www.bing.com/th?id=OSK.b1a0e03fa4ae71258674fbe572aaf2a9&amp;qlt=95" TargetMode="External"/><Relationship Id="rId463" Type="http://schemas.openxmlformats.org/officeDocument/2006/relationships/hyperlink" Target="https://www.bing.com/th?id=OSK.3f9268a3c7f6b92f411aa506875d42d6&amp;qlt=95" TargetMode="External"/><Relationship Id="rId519" Type="http://schemas.openxmlformats.org/officeDocument/2006/relationships/hyperlink" Target="https://www.bing.com/th?id=OSK.ea2f62613c08c780cd60546a22679bdd&amp;qlt=95" TargetMode="External"/><Relationship Id="rId670" Type="http://schemas.openxmlformats.org/officeDocument/2006/relationships/hyperlink" Target="https://www.bing.com/images/search?form=xlimg&amp;q=Sallins" TargetMode="External"/><Relationship Id="rId116" Type="http://schemas.openxmlformats.org/officeDocument/2006/relationships/hyperlink" Target="https://www.bing.com/images/search?form=xlimg&amp;q=Fort%20Worth,%20Texas" TargetMode="External"/><Relationship Id="rId158" Type="http://schemas.openxmlformats.org/officeDocument/2006/relationships/hyperlink" Target="https://www.bing.com/images/search?form=xlimg&amp;q=Corona,%20California" TargetMode="External"/><Relationship Id="rId323" Type="http://schemas.openxmlformats.org/officeDocument/2006/relationships/hyperlink" Target="https://www.bing.com/th?id=OSK.96164aa7373b216035b72d995312efe5&amp;qlt=95" TargetMode="External"/><Relationship Id="rId530" Type="http://schemas.openxmlformats.org/officeDocument/2006/relationships/hyperlink" Target="https://www.bing.com/images/search?form=xlimg&amp;q=Durham,%20North%20Carolina" TargetMode="External"/><Relationship Id="rId20" Type="http://schemas.openxmlformats.org/officeDocument/2006/relationships/hyperlink" Target="https://www.bing.com/images/search?form=xlimg&amp;q=Virginia" TargetMode="External"/><Relationship Id="rId62" Type="http://schemas.openxmlformats.org/officeDocument/2006/relationships/hyperlink" Target="https://www.bing.com/images/search?form=xlimg&amp;q=Tucson,%20Arizona" TargetMode="External"/><Relationship Id="rId365" Type="http://schemas.openxmlformats.org/officeDocument/2006/relationships/hyperlink" Target="https://www.bing.com/th?id=OSK.f162261c97d9466a37e9eb8236f9aa73&amp;qlt=95" TargetMode="External"/><Relationship Id="rId572" Type="http://schemas.openxmlformats.org/officeDocument/2006/relationships/hyperlink" Target="https://www.bing.com/images/search?form=xlimg&amp;q=Bradenton,%20Florida" TargetMode="External"/><Relationship Id="rId628" Type="http://schemas.openxmlformats.org/officeDocument/2006/relationships/hyperlink" Target="https://www.bing.com/images/search?form=xlimg&amp;q=Twyford,%20Hampshire" TargetMode="External"/><Relationship Id="rId225" Type="http://schemas.openxmlformats.org/officeDocument/2006/relationships/hyperlink" Target="https://www.bing.com/th?id=OSK.4817fad99be970c80c3d7dbf8b000d25&amp;qlt=95" TargetMode="External"/><Relationship Id="rId267" Type="http://schemas.openxmlformats.org/officeDocument/2006/relationships/hyperlink" Target="https://www.bing.com/th?id=OSK.5db66e8e1abc853d414adbcca018de98&amp;qlt=95" TargetMode="External"/><Relationship Id="rId432" Type="http://schemas.openxmlformats.org/officeDocument/2006/relationships/hyperlink" Target="https://www.bing.com/images/search?form=xlimg&amp;q=Asheville,%20North%20Carolina" TargetMode="External"/><Relationship Id="rId474" Type="http://schemas.openxmlformats.org/officeDocument/2006/relationships/hyperlink" Target="https://www.bing.com/images/search?form=xlimg&amp;q=Bristol" TargetMode="External"/><Relationship Id="rId127" Type="http://schemas.openxmlformats.org/officeDocument/2006/relationships/hyperlink" Target="https://www.bing.com/th?id=OSK.671053de9d2f3b6a8f3448b6e4b26d55&amp;qlt=95" TargetMode="External"/><Relationship Id="rId681" Type="http://schemas.openxmlformats.org/officeDocument/2006/relationships/hyperlink" Target="https://www.bing.com/th?id=OSK.fa4bb7cfc11bf19ff7ebcd6fb93722e0&amp;qlt=95" TargetMode="External"/><Relationship Id="rId31" Type="http://schemas.openxmlformats.org/officeDocument/2006/relationships/hyperlink" Target="https://www.bing.com/th?id=OSK.YtMhN6HhvG5MEe3503eBpt0x5dUEQecJSHfTztAgl0U&amp;qlt=95" TargetMode="External"/><Relationship Id="rId73" Type="http://schemas.openxmlformats.org/officeDocument/2006/relationships/hyperlink" Target="https://www.bing.com/th?id=OSK.017233476a1f0100eaa5bfecbafde18c&amp;qlt=95" TargetMode="External"/><Relationship Id="rId169" Type="http://schemas.openxmlformats.org/officeDocument/2006/relationships/hyperlink" Target="https://www.bing.com/th?id=OSK.IMVdfQwAyKY4BkHmkmwQ1nJ2VS0JiRDuLinXbiIOsZI&amp;qlt=95" TargetMode="External"/><Relationship Id="rId334" Type="http://schemas.openxmlformats.org/officeDocument/2006/relationships/hyperlink" Target="https://www.bing.com/images/search?form=xlimg&amp;q=Pompano%20Beach,%20Florida" TargetMode="External"/><Relationship Id="rId376" Type="http://schemas.openxmlformats.org/officeDocument/2006/relationships/hyperlink" Target="https://www.bing.com/images/search?form=xlimg&amp;q=West%20Hartford,%20Connecticut" TargetMode="External"/><Relationship Id="rId541" Type="http://schemas.openxmlformats.org/officeDocument/2006/relationships/hyperlink" Target="https://www.bing.com/th?id=OSK.d56918f9bd13d317ad4d58fbe843bb8b&amp;qlt=95" TargetMode="External"/><Relationship Id="rId583" Type="http://schemas.openxmlformats.org/officeDocument/2006/relationships/hyperlink" Target="https://www.bing.com/th?id=OSK.6maIBdxqe2AICLV3eXIGT6Wk3BsBoa8TQMa73Y9f9hQ&amp;qlt=95" TargetMode="External"/><Relationship Id="rId639" Type="http://schemas.openxmlformats.org/officeDocument/2006/relationships/hyperlink" Target="https://www.bing.com/th?id=OSK.26a59a4f49946940d0ddedf9d809a7ee&amp;qlt=95" TargetMode="External"/><Relationship Id="rId4" Type="http://schemas.openxmlformats.org/officeDocument/2006/relationships/hyperlink" Target="https://www.bing.com/images/search?form=xlimg&amp;q=San%20Antonio" TargetMode="External"/><Relationship Id="rId180" Type="http://schemas.openxmlformats.org/officeDocument/2006/relationships/hyperlink" Target="https://www.bing.com/images/search?form=xlimg&amp;q=Killorglin" TargetMode="External"/><Relationship Id="rId236" Type="http://schemas.openxmlformats.org/officeDocument/2006/relationships/hyperlink" Target="https://www.bing.com/images/search?form=xlimg&amp;q=Castlebridge" TargetMode="External"/><Relationship Id="rId278" Type="http://schemas.openxmlformats.org/officeDocument/2006/relationships/hyperlink" Target="https://www.bing.com/images/search?form=xlimg&amp;q=Albany,%20New%20York" TargetMode="External"/><Relationship Id="rId401" Type="http://schemas.openxmlformats.org/officeDocument/2006/relationships/hyperlink" Target="https://www.bing.com/th?id=OSK.e3b646d50fd617dec822d94317cf7592&amp;qlt=95" TargetMode="External"/><Relationship Id="rId443" Type="http://schemas.openxmlformats.org/officeDocument/2006/relationships/hyperlink" Target="https://www.bing.com/th?id=OSK.6723b2129470cafef7e83246be5b6e36&amp;qlt=95" TargetMode="External"/><Relationship Id="rId650" Type="http://schemas.openxmlformats.org/officeDocument/2006/relationships/hyperlink" Target="https://www.bing.com/images/search?form=xlimg&amp;q=Mobile,%20Alabama" TargetMode="External"/><Relationship Id="rId303" Type="http://schemas.openxmlformats.org/officeDocument/2006/relationships/hyperlink" Target="https://www.bing.com/th?id=OSK.46c17cd97ff0e64337dc2e2917d8509d&amp;qlt=95" TargetMode="External"/><Relationship Id="rId485" Type="http://schemas.openxmlformats.org/officeDocument/2006/relationships/hyperlink" Target="https://www.bing.com/th?id=OSK.30eafb2ee32bc2c6cecad53da04b8531&amp;qlt=95" TargetMode="External"/><Relationship Id="rId42" Type="http://schemas.openxmlformats.org/officeDocument/2006/relationships/hyperlink" Target="https://www.bing.com/images/search?form=xlimg&amp;q=Petaluma,%20California" TargetMode="External"/><Relationship Id="rId84" Type="http://schemas.openxmlformats.org/officeDocument/2006/relationships/hyperlink" Target="https://www.bing.com/images/search?form=xlimg&amp;q=Olympia,%20Washington" TargetMode="External"/><Relationship Id="rId138" Type="http://schemas.openxmlformats.org/officeDocument/2006/relationships/hyperlink" Target="https://www.bing.com/images/search?form=xlimg&amp;q=Dallas" TargetMode="External"/><Relationship Id="rId345" Type="http://schemas.openxmlformats.org/officeDocument/2006/relationships/hyperlink" Target="https://www.bing.com/th?id=OSK.5ddc8b0cf8f44f06076a34f404718e2e&amp;qlt=95" TargetMode="External"/><Relationship Id="rId387" Type="http://schemas.openxmlformats.org/officeDocument/2006/relationships/hyperlink" Target="https://www.bing.com/th?id=OSK.53916ebd154bbcd2b85f550236e9bed7&amp;qlt=95" TargetMode="External"/><Relationship Id="rId510" Type="http://schemas.openxmlformats.org/officeDocument/2006/relationships/hyperlink" Target="https://www.bing.com/images/search?form=xlimg&amp;q=Camden,%20New%20Jersey" TargetMode="External"/><Relationship Id="rId552" Type="http://schemas.openxmlformats.org/officeDocument/2006/relationships/hyperlink" Target="https://www.bing.com/images/search?form=xlimg&amp;q=Ballysadare" TargetMode="External"/><Relationship Id="rId594" Type="http://schemas.openxmlformats.org/officeDocument/2006/relationships/hyperlink" Target="https://www.bing.com/images/search?form=xlimg&amp;q=Fort%20Smith,%20Arkansas" TargetMode="External"/><Relationship Id="rId608" Type="http://schemas.openxmlformats.org/officeDocument/2006/relationships/hyperlink" Target="https://www.bing.com/images/search?form=xlimg&amp;q=Clones,%20County%20Monaghan" TargetMode="External"/><Relationship Id="rId191" Type="http://schemas.openxmlformats.org/officeDocument/2006/relationships/hyperlink" Target="https://www.bing.com/th?id=OSK.4df78824371d1c13d51a546e9f61ff43&amp;qlt=95" TargetMode="External"/><Relationship Id="rId205" Type="http://schemas.openxmlformats.org/officeDocument/2006/relationships/hyperlink" Target="https://www.bing.com/th?id=OSK.ed660286f150de8913ff6403b36ac57d&amp;qlt=95" TargetMode="External"/><Relationship Id="rId247" Type="http://schemas.openxmlformats.org/officeDocument/2006/relationships/hyperlink" Target="https://www.bing.com/th?id=OSK.85UWvEk99hQzcjd10IM84Zffsww9u4yDehSdWpm27QU&amp;qlt=95" TargetMode="External"/><Relationship Id="rId412" Type="http://schemas.openxmlformats.org/officeDocument/2006/relationships/hyperlink" Target="https://www.bing.com/images/search?form=xlimg&amp;q=Reston,%20Virginia" TargetMode="External"/><Relationship Id="rId107" Type="http://schemas.openxmlformats.org/officeDocument/2006/relationships/hyperlink" Target="https://www.bing.com/th?id=OSK.87b0fd3ef3ea0a72720df2675182ef36&amp;qlt=95" TargetMode="External"/><Relationship Id="rId289" Type="http://schemas.openxmlformats.org/officeDocument/2006/relationships/hyperlink" Target="https://www.bing.com/th?id=OSK.145d3297021a1ab48390d7bdcda04520&amp;qlt=95" TargetMode="External"/><Relationship Id="rId454" Type="http://schemas.openxmlformats.org/officeDocument/2006/relationships/hyperlink" Target="https://www.bing.com/images/search?form=xlimg&amp;q=Longwood,%20County%20Meath" TargetMode="External"/><Relationship Id="rId496" Type="http://schemas.openxmlformats.org/officeDocument/2006/relationships/hyperlink" Target="https://www.bing.com/images/search?form=xlimg&amp;q=Cleveland" TargetMode="External"/><Relationship Id="rId661" Type="http://schemas.openxmlformats.org/officeDocument/2006/relationships/hyperlink" Target="https://www.bing.com/th?id=OSK.cd7a3f423a309a99dd27920b71a89db9&amp;qlt=95" TargetMode="External"/><Relationship Id="rId11" Type="http://schemas.openxmlformats.org/officeDocument/2006/relationships/hyperlink" Target="https://www.bing.com/th?id=OSK.9cb434bcf0f8f9af61d7962822926d29&amp;qlt=95" TargetMode="External"/><Relationship Id="rId53" Type="http://schemas.openxmlformats.org/officeDocument/2006/relationships/hyperlink" Target="https://www.bing.com/th?id=OSK.c4a51fb1470b981ddd7daab31814af10&amp;qlt=95" TargetMode="External"/><Relationship Id="rId149" Type="http://schemas.openxmlformats.org/officeDocument/2006/relationships/hyperlink" Target="https://www.bing.com/th?id=OSK.f521c59f5d5551bae8dbc9a9fee13377&amp;qlt=95" TargetMode="External"/><Relationship Id="rId314" Type="http://schemas.openxmlformats.org/officeDocument/2006/relationships/hyperlink" Target="https://www.bing.com/images/search?form=xlimg&amp;q=Cheyenne,%20Wyoming" TargetMode="External"/><Relationship Id="rId356" Type="http://schemas.openxmlformats.org/officeDocument/2006/relationships/hyperlink" Target="https://www.bing.com/images/search?form=xlimg&amp;q=Boulder,%20Colorado" TargetMode="External"/><Relationship Id="rId398" Type="http://schemas.openxmlformats.org/officeDocument/2006/relationships/hyperlink" Target="https://www.bing.com/images/search?form=xlimg&amp;q=Dunmanway" TargetMode="External"/><Relationship Id="rId521" Type="http://schemas.openxmlformats.org/officeDocument/2006/relationships/hyperlink" Target="https://www.bing.com/th?id=OSK.ab184bfb7e830e098cec3a80916a37e7&amp;qlt=95" TargetMode="External"/><Relationship Id="rId563" Type="http://schemas.openxmlformats.org/officeDocument/2006/relationships/hyperlink" Target="https://www.bing.com/th?id=OSK.d7cd544dd66d9a4f95442f1bdc357bd3&amp;qlt=95" TargetMode="External"/><Relationship Id="rId619" Type="http://schemas.openxmlformats.org/officeDocument/2006/relationships/hyperlink" Target="https://www.bing.com/th?id=OSK.7a9015f91ca0820a01e8ce40f11398de&amp;qlt=95" TargetMode="External"/><Relationship Id="rId95" Type="http://schemas.openxmlformats.org/officeDocument/2006/relationships/hyperlink" Target="https://www.bing.com/th?id=OSK.0s-Ybhgc3IqyZwBU0jmo-Xdrm38FfVuuM-WUfBL5gOE&amp;qlt=95" TargetMode="External"/><Relationship Id="rId160" Type="http://schemas.openxmlformats.org/officeDocument/2006/relationships/hyperlink" Target="https://www.bing.com/images/search?form=xlimg&amp;q=Austin,%20Texas" TargetMode="External"/><Relationship Id="rId216" Type="http://schemas.openxmlformats.org/officeDocument/2006/relationships/hyperlink" Target="https://www.bing.com/images/search?form=xlimg&amp;q=Boca%20Raton,%20Florida" TargetMode="External"/><Relationship Id="rId423" Type="http://schemas.openxmlformats.org/officeDocument/2006/relationships/hyperlink" Target="https://www.bing.com/th?id=OSK.8b03d31a2383b360618b59a5a30a12a8&amp;qlt=95" TargetMode="External"/><Relationship Id="rId258" Type="http://schemas.openxmlformats.org/officeDocument/2006/relationships/hyperlink" Target="https://www.bing.com/images/search?form=xlimg&amp;q=Brooklyn" TargetMode="External"/><Relationship Id="rId465" Type="http://schemas.openxmlformats.org/officeDocument/2006/relationships/hyperlink" Target="https://www.bing.com/th?id=OSK.8683ae435e64cd3cec9ffc201a45dc79&amp;qlt=95" TargetMode="External"/><Relationship Id="rId630" Type="http://schemas.openxmlformats.org/officeDocument/2006/relationships/hyperlink" Target="https://www.bing.com/images/search?form=xlimg&amp;q=New%20Hyde%20Park,%20New%20York" TargetMode="External"/><Relationship Id="rId672" Type="http://schemas.openxmlformats.org/officeDocument/2006/relationships/hyperlink" Target="https://www.bing.com/images/search?form=xlimg&amp;q=Castlemartyr" TargetMode="External"/><Relationship Id="rId22" Type="http://schemas.openxmlformats.org/officeDocument/2006/relationships/hyperlink" Target="https://www.bing.com/images/search?form=xlimg&amp;q=St.%20Louis" TargetMode="External"/><Relationship Id="rId64" Type="http://schemas.openxmlformats.org/officeDocument/2006/relationships/hyperlink" Target="https://www.bing.com/images/search?form=xlimg&amp;q=New%20Orleans" TargetMode="External"/><Relationship Id="rId118" Type="http://schemas.openxmlformats.org/officeDocument/2006/relationships/hyperlink" Target="https://www.bing.com/images/search?form=xlimg&amp;q=Burbank,%20California" TargetMode="External"/><Relationship Id="rId325" Type="http://schemas.openxmlformats.org/officeDocument/2006/relationships/hyperlink" Target="https://www.bing.com/th?id=OSK.9e8d8b39f5e82ab79a68413dbad9a090&amp;qlt=95" TargetMode="External"/><Relationship Id="rId367" Type="http://schemas.openxmlformats.org/officeDocument/2006/relationships/hyperlink" Target="https://www.bing.com/th?id=OSK.fcc59148b332a04aad9405400ba6ce39&amp;qlt=95" TargetMode="External"/><Relationship Id="rId532" Type="http://schemas.openxmlformats.org/officeDocument/2006/relationships/hyperlink" Target="https://www.bing.com/images/search?form=xlimg&amp;q=Loughrea" TargetMode="External"/><Relationship Id="rId574" Type="http://schemas.openxmlformats.org/officeDocument/2006/relationships/hyperlink" Target="https://www.bing.com/images/search?form=xlimg&amp;q=Allentown,%20Pennsylvania" TargetMode="External"/><Relationship Id="rId171" Type="http://schemas.openxmlformats.org/officeDocument/2006/relationships/hyperlink" Target="https://www.bing.com/th?id=OSK.637fc1dfc75f24690c51c117a9506b19&amp;qlt=95" TargetMode="External"/><Relationship Id="rId227" Type="http://schemas.openxmlformats.org/officeDocument/2006/relationships/hyperlink" Target="https://www.bing.com/th?id=OSK.a3d6d0567311a514bd2b2c12befb0748&amp;qlt=95" TargetMode="External"/><Relationship Id="rId269" Type="http://schemas.openxmlformats.org/officeDocument/2006/relationships/hyperlink" Target="https://www.bing.com/th?id=OSK.15171e1db669ebb6a204865d6decc52d&amp;qlt=95" TargetMode="External"/><Relationship Id="rId434" Type="http://schemas.openxmlformats.org/officeDocument/2006/relationships/hyperlink" Target="https://www.bing.com/images/search?form=xlimg&amp;q=Preston,%20Lancashire" TargetMode="External"/><Relationship Id="rId476" Type="http://schemas.openxmlformats.org/officeDocument/2006/relationships/hyperlink" Target="https://www.bing.com/images/search?form=xlimg&amp;q=Glasgow" TargetMode="External"/><Relationship Id="rId641" Type="http://schemas.openxmlformats.org/officeDocument/2006/relationships/hyperlink" Target="https://www.bing.com/th?id=OSK.3f6bf56bdb136055ab3742daff993e87&amp;qlt=95" TargetMode="External"/><Relationship Id="rId683" Type="http://schemas.openxmlformats.org/officeDocument/2006/relationships/hyperlink" Target="https://www.bing.com/th?id=OSK.79bb2e010152cca5eb92234c89a112ed&amp;qlt=95" TargetMode="External"/><Relationship Id="rId33" Type="http://schemas.openxmlformats.org/officeDocument/2006/relationships/hyperlink" Target="https://www.bing.com/th?id=OSK.c0be6e4fbd7076b76b1d081d92141df2&amp;qlt=95" TargetMode="External"/><Relationship Id="rId129" Type="http://schemas.openxmlformats.org/officeDocument/2006/relationships/hyperlink" Target="https://www.bing.com/th?id=OSK.39286d6660ac42f94edea1cbc93e2eb3&amp;qlt=95" TargetMode="External"/><Relationship Id="rId280" Type="http://schemas.openxmlformats.org/officeDocument/2006/relationships/hyperlink" Target="https://www.bing.com/images/search?form=xlimg&amp;q=Spartanburg,%20South%20Carolina" TargetMode="External"/><Relationship Id="rId336" Type="http://schemas.openxmlformats.org/officeDocument/2006/relationships/hyperlink" Target="https://www.bing.com/images/search?form=xlimg&amp;q=Sheffield" TargetMode="External"/><Relationship Id="rId501" Type="http://schemas.openxmlformats.org/officeDocument/2006/relationships/hyperlink" Target="https://www.bing.com/th?id=OSK.847dd37d0b127adf2eac6f6a0beaeb5d&amp;qlt=95" TargetMode="External"/><Relationship Id="rId543" Type="http://schemas.openxmlformats.org/officeDocument/2006/relationships/hyperlink" Target="https://www.bing.com/th?id=OSK.b1e0c9de207e4edab7a57cbd192da7d4&amp;qlt=95" TargetMode="External"/><Relationship Id="rId75" Type="http://schemas.openxmlformats.org/officeDocument/2006/relationships/hyperlink" Target="https://www.bing.com/th?id=OSK.b027aab88164834870bd8b1f2c212577&amp;qlt=95" TargetMode="External"/><Relationship Id="rId140" Type="http://schemas.openxmlformats.org/officeDocument/2006/relationships/hyperlink" Target="https://www.bing.com/images/search?form=xlimg&amp;q=Dulles,%20Virginia" TargetMode="External"/><Relationship Id="rId182" Type="http://schemas.openxmlformats.org/officeDocument/2006/relationships/hyperlink" Target="https://www.bing.com/images/search?form=xlimg&amp;q=Anchorage,%20Alaska" TargetMode="External"/><Relationship Id="rId378" Type="http://schemas.openxmlformats.org/officeDocument/2006/relationships/hyperlink" Target="https://www.bing.com/images/search?form=xlimg&amp;q=Belfast" TargetMode="External"/><Relationship Id="rId403" Type="http://schemas.openxmlformats.org/officeDocument/2006/relationships/hyperlink" Target="https://www.bing.com/th?id=OSK.5422c9d5ce563c0b84cf100e3a338648&amp;qlt=95" TargetMode="External"/><Relationship Id="rId585" Type="http://schemas.openxmlformats.org/officeDocument/2006/relationships/hyperlink" Target="https://www.bing.com/th?id=OSK.9cb434bcf0f8f9af61d7962822926d29&amp;qlt=95" TargetMode="External"/><Relationship Id="rId6" Type="http://schemas.openxmlformats.org/officeDocument/2006/relationships/hyperlink" Target="https://www.bing.com/images/search?form=xlimg&amp;q=Killarney" TargetMode="External"/><Relationship Id="rId238" Type="http://schemas.openxmlformats.org/officeDocument/2006/relationships/hyperlink" Target="https://www.bing.com/images/search?form=xlimg&amp;q=Racine,%20Wisconsin" TargetMode="External"/><Relationship Id="rId445" Type="http://schemas.openxmlformats.org/officeDocument/2006/relationships/hyperlink" Target="https://www.bing.com/th?id=OSK.f572634753b96a1616c80a0a60fa069d&amp;qlt=95" TargetMode="External"/><Relationship Id="rId487" Type="http://schemas.openxmlformats.org/officeDocument/2006/relationships/hyperlink" Target="https://www.bing.com/th?id=OSK.dd05773bd889dfb393c7c570fabe8b67&amp;qlt=95" TargetMode="External"/><Relationship Id="rId610" Type="http://schemas.openxmlformats.org/officeDocument/2006/relationships/hyperlink" Target="https://www.bing.com/images/search?form=xlimg&amp;q=Stradbally" TargetMode="External"/><Relationship Id="rId652" Type="http://schemas.openxmlformats.org/officeDocument/2006/relationships/hyperlink" Target="https://www.bing.com/images/search?form=xlimg&amp;q=Greystones" TargetMode="External"/><Relationship Id="rId291" Type="http://schemas.openxmlformats.org/officeDocument/2006/relationships/hyperlink" Target="https://www.bing.com/th?id=OSK.2c726e0e6a4a13da81240263ca480eba&amp;qlt=95" TargetMode="External"/><Relationship Id="rId305" Type="http://schemas.openxmlformats.org/officeDocument/2006/relationships/hyperlink" Target="https://www.bing.com/th?id=OSK.27c4218c5694d1f12d879a01cd40a15b&amp;qlt=95" TargetMode="External"/><Relationship Id="rId347" Type="http://schemas.openxmlformats.org/officeDocument/2006/relationships/hyperlink" Target="https://www.bing.com/th?id=OSK.8366a321cfee8976874f999c47bd72a3&amp;qlt=95" TargetMode="External"/><Relationship Id="rId512" Type="http://schemas.openxmlformats.org/officeDocument/2006/relationships/hyperlink" Target="https://www.bing.com/images/search?form=xlimg&amp;q=Winter%20Haven,%20Florida" TargetMode="External"/><Relationship Id="rId44" Type="http://schemas.openxmlformats.org/officeDocument/2006/relationships/hyperlink" Target="https://www.bing.com/images/search?form=xlimg&amp;q=Tralee" TargetMode="External"/><Relationship Id="rId86" Type="http://schemas.openxmlformats.org/officeDocument/2006/relationships/hyperlink" Target="https://www.bing.com/images/search?form=xlimg&amp;q=Seattle" TargetMode="External"/><Relationship Id="rId151" Type="http://schemas.openxmlformats.org/officeDocument/2006/relationships/hyperlink" Target="https://www.bing.com/th?id=OSK.bc3bdc4d7a73de5064fbbd3cd285278b&amp;qlt=95" TargetMode="External"/><Relationship Id="rId389" Type="http://schemas.openxmlformats.org/officeDocument/2006/relationships/hyperlink" Target="https://www.bing.com/th?id=OSK.8d8f2e6d59a28a35ae3beabbfba286ea&amp;qlt=95" TargetMode="External"/><Relationship Id="rId554" Type="http://schemas.openxmlformats.org/officeDocument/2006/relationships/hyperlink" Target="https://www.bing.com/images/search?form=xlimg&amp;q=San%20Angelo,%20Texas" TargetMode="External"/><Relationship Id="rId596" Type="http://schemas.openxmlformats.org/officeDocument/2006/relationships/hyperlink" Target="https://www.bing.com/images/search?form=xlimg&amp;q=Navan" TargetMode="External"/><Relationship Id="rId193" Type="http://schemas.openxmlformats.org/officeDocument/2006/relationships/hyperlink" Target="https://www.bing.com/th?id=OSK.eb4aaa542b3b5947d3c2ae89d6d078c0&amp;qlt=95" TargetMode="External"/><Relationship Id="rId207" Type="http://schemas.openxmlformats.org/officeDocument/2006/relationships/hyperlink" Target="https://www.bing.com/th?id=OSK.a844e21ece7a4760861376ed819c9ed2&amp;qlt=95" TargetMode="External"/><Relationship Id="rId249" Type="http://schemas.openxmlformats.org/officeDocument/2006/relationships/hyperlink" Target="https://www.bing.com/th?id=OSK.nnTost6Tx0ONYtk3uEQ1Z9npgAQ3WxoRC3JFKWUjx7w&amp;qlt=95" TargetMode="External"/><Relationship Id="rId414" Type="http://schemas.openxmlformats.org/officeDocument/2006/relationships/hyperlink" Target="https://www.bing.com/images/search?form=xlimg&amp;q=Miami" TargetMode="External"/><Relationship Id="rId456" Type="http://schemas.openxmlformats.org/officeDocument/2006/relationships/hyperlink" Target="https://www.bing.com/images/search?form=xlimg&amp;q=Jackson,%20Mississippi" TargetMode="External"/><Relationship Id="rId498" Type="http://schemas.openxmlformats.org/officeDocument/2006/relationships/hyperlink" Target="https://www.bing.com/images/search?form=xlimg&amp;q=Ballymahon" TargetMode="External"/><Relationship Id="rId621" Type="http://schemas.openxmlformats.org/officeDocument/2006/relationships/hyperlink" Target="https://www.bing.com/th?id=OSK.32aa121fce7e08599396f55e1e427ae4&amp;qlt=95" TargetMode="External"/><Relationship Id="rId663" Type="http://schemas.openxmlformats.org/officeDocument/2006/relationships/hyperlink" Target="https://www.bing.com/th?id=OSK.9466857354daddf95415bf10cf065e4f&amp;qlt=95" TargetMode="External"/><Relationship Id="rId13" Type="http://schemas.openxmlformats.org/officeDocument/2006/relationships/hyperlink" Target="https://www.bing.com/th?id=OSK.74504db459d180a457a4fc93c0fb7f5e&amp;qlt=95" TargetMode="External"/><Relationship Id="rId109" Type="http://schemas.openxmlformats.org/officeDocument/2006/relationships/hyperlink" Target="https://www.bing.com/th?id=OSK.gwa-EN4TFCH7Z0dxE6E8LbA5EynvrRp4OgLZO4hNrQY&amp;qlt=95" TargetMode="External"/><Relationship Id="rId260" Type="http://schemas.openxmlformats.org/officeDocument/2006/relationships/hyperlink" Target="https://www.bing.com/images/search?form=xlimg&amp;q=Charlottesville,%20Virginia" TargetMode="External"/><Relationship Id="rId316" Type="http://schemas.openxmlformats.org/officeDocument/2006/relationships/hyperlink" Target="https://www.bing.com/images/search?form=xlimg&amp;q=Atlanta" TargetMode="External"/><Relationship Id="rId523" Type="http://schemas.openxmlformats.org/officeDocument/2006/relationships/hyperlink" Target="https://www.bing.com/th?id=OSK.973357d3632475a7cce157888384d8bf&amp;qlt=95" TargetMode="External"/><Relationship Id="rId55" Type="http://schemas.openxmlformats.org/officeDocument/2006/relationships/hyperlink" Target="https://www.bing.com/th?id=OSK.aae21ac10e2f78a21af02f8d16fd9f74&amp;qlt=95" TargetMode="External"/><Relationship Id="rId97" Type="http://schemas.openxmlformats.org/officeDocument/2006/relationships/hyperlink" Target="https://www.bing.com/th?id=OSK.42b2cb797d8851a544a27fac83f9f601&amp;qlt=95" TargetMode="External"/><Relationship Id="rId120" Type="http://schemas.openxmlformats.org/officeDocument/2006/relationships/hyperlink" Target="https://www.bing.com/images/search?form=xlimg&amp;q=Kingsport,%20Tennessee" TargetMode="External"/><Relationship Id="rId358" Type="http://schemas.openxmlformats.org/officeDocument/2006/relationships/hyperlink" Target="https://www.bing.com/images/search?form=xlimg&amp;q=Louisville,%20Kentucky" TargetMode="External"/><Relationship Id="rId565" Type="http://schemas.openxmlformats.org/officeDocument/2006/relationships/hyperlink" Target="https://www.bing.com/th?id=OSK.5555d8421464a73f7e2f7d60832feafe&amp;qlt=95" TargetMode="External"/><Relationship Id="rId162" Type="http://schemas.openxmlformats.org/officeDocument/2006/relationships/hyperlink" Target="https://www.bing.com/images/search?form=xlimg&amp;q=Charlesland" TargetMode="External"/><Relationship Id="rId218" Type="http://schemas.openxmlformats.org/officeDocument/2006/relationships/hyperlink" Target="https://www.bing.com/images/search?form=xlimg&amp;q=Roanoke,%20Virginia" TargetMode="External"/><Relationship Id="rId425" Type="http://schemas.openxmlformats.org/officeDocument/2006/relationships/hyperlink" Target="https://www.bing.com/th?id=OSK.482b3ee86f530b13c2d2773e2bfe5e95&amp;qlt=95" TargetMode="External"/><Relationship Id="rId467" Type="http://schemas.openxmlformats.org/officeDocument/2006/relationships/hyperlink" Target="https://www.bing.com/th?id=OSK.7835bbd17b3f802ddf5b5852a99f2f89&amp;qlt=95" TargetMode="External"/><Relationship Id="rId632" Type="http://schemas.openxmlformats.org/officeDocument/2006/relationships/hyperlink" Target="https://www.bing.com/images/search?form=xlimg&amp;q=Mesquite,%20Texas" TargetMode="External"/><Relationship Id="rId271" Type="http://schemas.openxmlformats.org/officeDocument/2006/relationships/hyperlink" Target="https://www.bing.com/th?id=OSK.e619e738659af3a8387b161a7958a9ba&amp;qlt=95" TargetMode="External"/><Relationship Id="rId674" Type="http://schemas.openxmlformats.org/officeDocument/2006/relationships/hyperlink" Target="https://www.bing.com/images/search?form=xlimg&amp;q=Hagerstown,%20Maryland" TargetMode="External"/><Relationship Id="rId24" Type="http://schemas.openxmlformats.org/officeDocument/2006/relationships/hyperlink" Target="https://www.bing.com/images/search?form=xlimg&amp;q=Philadelphia" TargetMode="External"/><Relationship Id="rId66" Type="http://schemas.openxmlformats.org/officeDocument/2006/relationships/hyperlink" Target="https://www.bing.com/images/search?form=xlimg&amp;q=Hartford,%20Connecticut" TargetMode="External"/><Relationship Id="rId131" Type="http://schemas.openxmlformats.org/officeDocument/2006/relationships/hyperlink" Target="https://www.bing.com/th?id=OSK.4ec2b1f54229720dd013d2015bd0c441&amp;qlt=95" TargetMode="External"/><Relationship Id="rId327" Type="http://schemas.openxmlformats.org/officeDocument/2006/relationships/hyperlink" Target="https://www.bing.com/th?id=OSK.94086dce43b799884caf1b5baa7e59d4&amp;qlt=95" TargetMode="External"/><Relationship Id="rId369" Type="http://schemas.openxmlformats.org/officeDocument/2006/relationships/hyperlink" Target="https://www.bing.com/th?id=OSK.9ea1211492eefe933978187e49f66fe0&amp;qlt=95" TargetMode="External"/><Relationship Id="rId534" Type="http://schemas.openxmlformats.org/officeDocument/2006/relationships/hyperlink" Target="https://www.bing.com/images/search?form=xlimg&amp;q=Decatur%20County,%20Georgia" TargetMode="External"/><Relationship Id="rId576" Type="http://schemas.openxmlformats.org/officeDocument/2006/relationships/hyperlink" Target="https://www.bing.com/images/search?form=xlimg&amp;q=Hampton,%20Virginia" TargetMode="External"/><Relationship Id="rId173" Type="http://schemas.openxmlformats.org/officeDocument/2006/relationships/hyperlink" Target="https://www.bing.com/th?id=OSK.d51dc9b22b3cba66eb745a72212a5759&amp;qlt=95" TargetMode="External"/><Relationship Id="rId229" Type="http://schemas.openxmlformats.org/officeDocument/2006/relationships/hyperlink" Target="https://www.bing.com/th?id=OSK.544cb91137614b36e4cbcbf5b48e374c&amp;qlt=95" TargetMode="External"/><Relationship Id="rId380" Type="http://schemas.openxmlformats.org/officeDocument/2006/relationships/hyperlink" Target="https://www.bing.com/images/search?form=xlimg&amp;q=Las%20Vegas" TargetMode="External"/><Relationship Id="rId436" Type="http://schemas.openxmlformats.org/officeDocument/2006/relationships/hyperlink" Target="https://www.bing.com/images/search?form=xlimg&amp;q=Whitegate,%20County%20Clare" TargetMode="External"/><Relationship Id="rId601" Type="http://schemas.openxmlformats.org/officeDocument/2006/relationships/hyperlink" Target="https://www.bing.com/th?id=OSK.77c0579e3f1cd38d51edbfcb8a1b84e5&amp;qlt=95" TargetMode="External"/><Relationship Id="rId643" Type="http://schemas.openxmlformats.org/officeDocument/2006/relationships/hyperlink" Target="https://www.bing.com/th?id=OSK.43b4f87c38391716368e749e148ec491&amp;qlt=95" TargetMode="External"/><Relationship Id="rId240" Type="http://schemas.openxmlformats.org/officeDocument/2006/relationships/hyperlink" Target="https://www.bing.com/images/search?form=xlimg&amp;q=Clearwater,%20Florida" TargetMode="External"/><Relationship Id="rId478" Type="http://schemas.openxmlformats.org/officeDocument/2006/relationships/hyperlink" Target="https://www.bing.com/images/search?form=xlimg&amp;q=Saginaw,%20Michigan" TargetMode="External"/><Relationship Id="rId685" Type="http://schemas.openxmlformats.org/officeDocument/2006/relationships/hyperlink" Target="https://www.bing.com/th?id=OSK.29753d17ed4df32ab9498230f9c69242&amp;qlt=95" TargetMode="External"/><Relationship Id="rId35" Type="http://schemas.openxmlformats.org/officeDocument/2006/relationships/hyperlink" Target="https://www.bing.com/th?id=OSK.90bb83d3af9bc6c58fb5c4f61cd1a74e&amp;qlt=95" TargetMode="External"/><Relationship Id="rId77" Type="http://schemas.openxmlformats.org/officeDocument/2006/relationships/hyperlink" Target="https://www.bing.com/th?id=OSK.f4a056248ad39883cce18fea1bc3e739&amp;qlt=95" TargetMode="External"/><Relationship Id="rId100" Type="http://schemas.openxmlformats.org/officeDocument/2006/relationships/hyperlink" Target="https://www.bing.com/images/search?form=xlimg&amp;q=Pensacola,%20Florida" TargetMode="External"/><Relationship Id="rId282" Type="http://schemas.openxmlformats.org/officeDocument/2006/relationships/hyperlink" Target="https://www.bing.com/images/search?form=xlimg&amp;q=Staten%20Island" TargetMode="External"/><Relationship Id="rId338" Type="http://schemas.openxmlformats.org/officeDocument/2006/relationships/hyperlink" Target="https://www.bing.com/images/search?form=xlimg&amp;q=Erie,%20Pennsylvania" TargetMode="External"/><Relationship Id="rId503" Type="http://schemas.openxmlformats.org/officeDocument/2006/relationships/hyperlink" Target="https://www.bing.com/th?id=OSK.70a50e710e37f689f40b5890a0a226a5&amp;qlt=95" TargetMode="External"/><Relationship Id="rId545" Type="http://schemas.openxmlformats.org/officeDocument/2006/relationships/hyperlink" Target="https://www.bing.com/th?id=OSK.65cd4df0073769c0ef18230b9493fa48&amp;qlt=95" TargetMode="External"/><Relationship Id="rId587" Type="http://schemas.openxmlformats.org/officeDocument/2006/relationships/hyperlink" Target="https://www.bing.com/th?id=OSK.7a00c7e757a17f3001769da330dd089d&amp;qlt=95" TargetMode="External"/><Relationship Id="rId8" Type="http://schemas.openxmlformats.org/officeDocument/2006/relationships/hyperlink" Target="https://www.bing.com/images/search?form=xlimg&amp;q=Scranton,%20Pennsylvania" TargetMode="External"/><Relationship Id="rId142" Type="http://schemas.openxmlformats.org/officeDocument/2006/relationships/hyperlink" Target="https://www.bing.com/images/search?form=xlimg&amp;q=Oakland,%20California" TargetMode="External"/><Relationship Id="rId184" Type="http://schemas.openxmlformats.org/officeDocument/2006/relationships/hyperlink" Target="https://www.bing.com/images/search?form=xlimg&amp;q=Nashville,%20Tennessee" TargetMode="External"/><Relationship Id="rId391" Type="http://schemas.openxmlformats.org/officeDocument/2006/relationships/hyperlink" Target="https://www.bing.com/th?id=OSK.730b4cd9a88a2b42a52fc16e4126bb1b&amp;qlt=95" TargetMode="External"/><Relationship Id="rId405" Type="http://schemas.openxmlformats.org/officeDocument/2006/relationships/hyperlink" Target="https://www.bing.com/th?id=OSK.cc9a59b5d0aee92297dea269af079e05&amp;qlt=95" TargetMode="External"/><Relationship Id="rId447" Type="http://schemas.openxmlformats.org/officeDocument/2006/relationships/hyperlink" Target="https://www.bing.com/th?id=OSK.41d6533bb269213fdda41515376d514d&amp;qlt=95" TargetMode="External"/><Relationship Id="rId612" Type="http://schemas.openxmlformats.org/officeDocument/2006/relationships/hyperlink" Target="https://www.bing.com/images/search?form=xlimg&amp;q=Ballina,%20County%20Mayo" TargetMode="External"/><Relationship Id="rId251" Type="http://schemas.openxmlformats.org/officeDocument/2006/relationships/hyperlink" Target="https://www.bing.com/th?id=OSK.76c62bfd83bada309bca2437b36dbe53&amp;qlt=95" TargetMode="External"/><Relationship Id="rId489" Type="http://schemas.openxmlformats.org/officeDocument/2006/relationships/hyperlink" Target="https://www.bing.com/th?id=OSK.fcddf6ad12a74939cd1165c410245b46&amp;qlt=95" TargetMode="External"/><Relationship Id="rId654" Type="http://schemas.openxmlformats.org/officeDocument/2006/relationships/hyperlink" Target="https://www.bing.com/images/search?form=xlimg&amp;q=Perth%20South,%20Ontario" TargetMode="External"/><Relationship Id="rId46" Type="http://schemas.openxmlformats.org/officeDocument/2006/relationships/hyperlink" Target="https://www.bing.com/images/search?form=xlimg&amp;q=Clonskeagh" TargetMode="External"/><Relationship Id="rId293" Type="http://schemas.openxmlformats.org/officeDocument/2006/relationships/hyperlink" Target="https://www.bing.com/th?id=OSK.9f8afb548e28792918da15f503820d35&amp;qlt=95" TargetMode="External"/><Relationship Id="rId307" Type="http://schemas.openxmlformats.org/officeDocument/2006/relationships/hyperlink" Target="https://www.bing.com/th?id=OSK.fd05b591216f5687a7aa1263097bad44&amp;qlt=95" TargetMode="External"/><Relationship Id="rId349" Type="http://schemas.openxmlformats.org/officeDocument/2006/relationships/hyperlink" Target="https://www.bing.com/th?id=OSK.8fd475c956310de8c41316345b998d40&amp;qlt=95" TargetMode="External"/><Relationship Id="rId514" Type="http://schemas.openxmlformats.org/officeDocument/2006/relationships/hyperlink" Target="https://www.bing.com/images/search?form=xlimg&amp;q=Naperville,%20Illinois" TargetMode="External"/><Relationship Id="rId556" Type="http://schemas.openxmlformats.org/officeDocument/2006/relationships/hyperlink" Target="https://www.bing.com/images/search?form=xlimg&amp;q=Ballinteer" TargetMode="External"/><Relationship Id="rId88" Type="http://schemas.openxmlformats.org/officeDocument/2006/relationships/hyperlink" Target="https://www.bing.com/images/search?form=xlimg&amp;q=Fort%20Lauderdale,%20Florida" TargetMode="External"/><Relationship Id="rId111" Type="http://schemas.openxmlformats.org/officeDocument/2006/relationships/hyperlink" Target="https://www.bing.com/th?id=OSK.a523bfa52f4bf0b0d3eecbed89d3767b&amp;qlt=95" TargetMode="External"/><Relationship Id="rId153" Type="http://schemas.openxmlformats.org/officeDocument/2006/relationships/hyperlink" Target="https://www.bing.com/th?id=OSK.d8d35b9f57fb83fac755f392d1786d05&amp;qlt=95" TargetMode="External"/><Relationship Id="rId195" Type="http://schemas.openxmlformats.org/officeDocument/2006/relationships/hyperlink" Target="https://www.bing.com/th?id=OSK.1e67c3e8e15d58e1bf45ac19af1ad097&amp;qlt=95" TargetMode="External"/><Relationship Id="rId209" Type="http://schemas.openxmlformats.org/officeDocument/2006/relationships/hyperlink" Target="https://www.bing.com/th?id=OSK.61c6a15c131aff86136af1c2ee316c0e&amp;qlt=95" TargetMode="External"/><Relationship Id="rId360" Type="http://schemas.openxmlformats.org/officeDocument/2006/relationships/hyperlink" Target="https://www.bing.com/images/search?form=xlimg&amp;q=Kinlough" TargetMode="External"/><Relationship Id="rId416" Type="http://schemas.openxmlformats.org/officeDocument/2006/relationships/hyperlink" Target="https://www.bing.com/images/search?form=xlimg&amp;q=Anaheim,%20California" TargetMode="External"/><Relationship Id="rId598" Type="http://schemas.openxmlformats.org/officeDocument/2006/relationships/hyperlink" Target="https://www.bing.com/images/search?form=xlimg&amp;q=Long%20Beach,%20California" TargetMode="External"/><Relationship Id="rId220" Type="http://schemas.openxmlformats.org/officeDocument/2006/relationships/hyperlink" Target="https://www.bing.com/images/search?form=xlimg&amp;q=Des%20Moines,%20Iowa" TargetMode="External"/><Relationship Id="rId458" Type="http://schemas.openxmlformats.org/officeDocument/2006/relationships/hyperlink" Target="https://www.bing.com/images/search?form=xlimg&amp;q=Kildare" TargetMode="External"/><Relationship Id="rId623" Type="http://schemas.openxmlformats.org/officeDocument/2006/relationships/hyperlink" Target="https://www.bing.com/th?id=OSK.b5fc9de9555be53099075c818ca3af5a&amp;qlt=95" TargetMode="External"/><Relationship Id="rId665" Type="http://schemas.openxmlformats.org/officeDocument/2006/relationships/hyperlink" Target="https://www.bing.com/th?id=OSK.ab9c81759e30c6b78e6b1e61b9154de7&amp;qlt=95" TargetMode="External"/><Relationship Id="rId15" Type="http://schemas.openxmlformats.org/officeDocument/2006/relationships/hyperlink" Target="https://www.bing.com/th?id=OSK.bd7d7189a192844e42ff2a08f95de267&amp;qlt=95" TargetMode="External"/><Relationship Id="rId57" Type="http://schemas.openxmlformats.org/officeDocument/2006/relationships/hyperlink" Target="https://www.bing.com/th?id=OSK.face1a8dba108bdb4701542aa2ad45b7&amp;qlt=95" TargetMode="External"/><Relationship Id="rId262" Type="http://schemas.openxmlformats.org/officeDocument/2006/relationships/hyperlink" Target="https://www.bing.com/images/search?form=xlimg&amp;q=Garland,%20Texas" TargetMode="External"/><Relationship Id="rId318" Type="http://schemas.openxmlformats.org/officeDocument/2006/relationships/hyperlink" Target="https://www.bing.com/images/search?form=xlimg&amp;q=Duluth,%20Minnesota" TargetMode="External"/><Relationship Id="rId525" Type="http://schemas.openxmlformats.org/officeDocument/2006/relationships/hyperlink" Target="https://www.bing.com/th?id=OSK.3666846595b7a7ef3fd0663d5b9791f3&amp;qlt=95" TargetMode="External"/><Relationship Id="rId567" Type="http://schemas.openxmlformats.org/officeDocument/2006/relationships/hyperlink" Target="https://www.bing.com/th?id=OSK.fNFngGNHPspEYhSybr1h2aCYWP-xc9lNaMP-9gNO7Zk&amp;qlt=95" TargetMode="External"/><Relationship Id="rId99" Type="http://schemas.openxmlformats.org/officeDocument/2006/relationships/hyperlink" Target="https://www.bing.com/th?id=OSK.fb12dd95c355e97d73e4bc01b7baf98d&amp;qlt=95" TargetMode="External"/><Relationship Id="rId122" Type="http://schemas.openxmlformats.org/officeDocument/2006/relationships/hyperlink" Target="https://www.bing.com/images/search?form=xlimg&amp;q=Liverpool" TargetMode="External"/><Relationship Id="rId164" Type="http://schemas.openxmlformats.org/officeDocument/2006/relationships/hyperlink" Target="https://www.bing.com/images/search?form=xlimg&amp;q=Stockton,%20California" TargetMode="External"/><Relationship Id="rId371" Type="http://schemas.openxmlformats.org/officeDocument/2006/relationships/hyperlink" Target="https://www.bing.com/th?id=OSK.0390e47005003cbd9b86d1913c268575&amp;qlt=95" TargetMode="External"/><Relationship Id="rId427" Type="http://schemas.openxmlformats.org/officeDocument/2006/relationships/hyperlink" Target="https://www.bing.com/th?id=OSK.0b7ec63fb6b7b052cfc31a64b84caf18&amp;qlt=95" TargetMode="External"/><Relationship Id="rId469" Type="http://schemas.openxmlformats.org/officeDocument/2006/relationships/hyperlink" Target="https://www.bing.com/th?id=OSK.b97d0efff598d17b7fa7fd2bc5e62d97&amp;qlt=95" TargetMode="External"/><Relationship Id="rId634" Type="http://schemas.openxmlformats.org/officeDocument/2006/relationships/hyperlink" Target="https://www.bing.com/images/search?form=xlimg&amp;q=Monticello,%20New%20York" TargetMode="External"/><Relationship Id="rId676" Type="http://schemas.openxmlformats.org/officeDocument/2006/relationships/hyperlink" Target="https://www.bing.com/images/search?form=xlimg&amp;q=Crossmolina" TargetMode="External"/><Relationship Id="rId26" Type="http://schemas.openxmlformats.org/officeDocument/2006/relationships/hyperlink" Target="https://www.bing.com/images/search?form=xlimg&amp;q=Portland,%20Oregon" TargetMode="External"/><Relationship Id="rId231" Type="http://schemas.openxmlformats.org/officeDocument/2006/relationships/hyperlink" Target="https://www.bing.com/th?id=OSK.9f2ee9644d770693268c78e9d3e2737b&amp;qlt=95" TargetMode="External"/><Relationship Id="rId273" Type="http://schemas.openxmlformats.org/officeDocument/2006/relationships/hyperlink" Target="https://www.bing.com/th?id=OSK.cadd6e7993afee8d9ea056de9a8fecd2&amp;qlt=95" TargetMode="External"/><Relationship Id="rId329" Type="http://schemas.openxmlformats.org/officeDocument/2006/relationships/hyperlink" Target="https://www.bing.com/th?id=OSK.f45ac207712024c6a83c2d417aae80d2&amp;qlt=95" TargetMode="External"/><Relationship Id="rId480" Type="http://schemas.openxmlformats.org/officeDocument/2006/relationships/hyperlink" Target="https://www.bing.com/images/search?form=xlimg&amp;q=St.%20Augustine,%20Florida" TargetMode="External"/><Relationship Id="rId536" Type="http://schemas.openxmlformats.org/officeDocument/2006/relationships/hyperlink" Target="https://www.bing.com/images/search?form=xlimg&amp;q=Huntington%20Beach,%20California" TargetMode="External"/><Relationship Id="rId68" Type="http://schemas.openxmlformats.org/officeDocument/2006/relationships/hyperlink" Target="https://www.bing.com/images/search?form=xlimg&amp;q=Ogden,%20Utah" TargetMode="External"/><Relationship Id="rId133" Type="http://schemas.openxmlformats.org/officeDocument/2006/relationships/hyperlink" Target="https://www.bing.com/th?id=OSK.1d04629c0afede664902b491f3ca0fe2&amp;qlt=95" TargetMode="External"/><Relationship Id="rId175" Type="http://schemas.openxmlformats.org/officeDocument/2006/relationships/hyperlink" Target="https://www.bing.com/th?id=OSK.1c7d6a9a52ee062355b58fc72d85c567&amp;qlt=95" TargetMode="External"/><Relationship Id="rId340" Type="http://schemas.openxmlformats.org/officeDocument/2006/relationships/hyperlink" Target="https://www.bing.com/images/search?form=xlimg&amp;q=Tacoma,%20Washington" TargetMode="External"/><Relationship Id="rId578" Type="http://schemas.openxmlformats.org/officeDocument/2006/relationships/hyperlink" Target="https://www.bing.com/images/search?form=xlimg&amp;q=Wichita,%20Kansas" TargetMode="External"/><Relationship Id="rId200" Type="http://schemas.openxmlformats.org/officeDocument/2006/relationships/hyperlink" Target="https://www.bing.com/images/search?form=xlimg&amp;q=Santa%20Ana,%20California" TargetMode="External"/><Relationship Id="rId382" Type="http://schemas.openxmlformats.org/officeDocument/2006/relationships/hyperlink" Target="https://www.bing.com/images/search?form=xlimg&amp;q=Akron,%20Ohio" TargetMode="External"/><Relationship Id="rId438" Type="http://schemas.openxmlformats.org/officeDocument/2006/relationships/hyperlink" Target="https://www.bing.com/images/search?form=xlimg&amp;q=Chico,%20California" TargetMode="External"/><Relationship Id="rId603" Type="http://schemas.openxmlformats.org/officeDocument/2006/relationships/hyperlink" Target="https://www.bing.com/th?id=OSK.485c48c30edf72e045a34f7f91e94e62&amp;qlt=95" TargetMode="External"/><Relationship Id="rId645" Type="http://schemas.openxmlformats.org/officeDocument/2006/relationships/hyperlink" Target="https://www.bing.com/th?id=OSK.HHySu2_-QWi1O0CAF_zhbdbF7F7XunWon_BwPzJY5Ys&amp;qlt=95" TargetMode="External"/><Relationship Id="rId687" Type="http://schemas.openxmlformats.org/officeDocument/2006/relationships/hyperlink" Target="https://www.bing.com/th?id=OSK.267dfde2d856388ba7b82a857cd5a900&amp;qlt=95" TargetMode="External"/><Relationship Id="rId242" Type="http://schemas.openxmlformats.org/officeDocument/2006/relationships/hyperlink" Target="https://www.bing.com/images/search?form=xlimg&amp;q=Castlebellingham" TargetMode="External"/><Relationship Id="rId284" Type="http://schemas.openxmlformats.org/officeDocument/2006/relationships/hyperlink" Target="https://www.bing.com/images/search?form=xlimg&amp;q=Lubbock,%20Texas" TargetMode="External"/><Relationship Id="rId491" Type="http://schemas.openxmlformats.org/officeDocument/2006/relationships/hyperlink" Target="https://www.bing.com/th?id=OSK.7f529a8f4c2a1819d6adddfbe98cf2ec&amp;qlt=95" TargetMode="External"/><Relationship Id="rId505" Type="http://schemas.openxmlformats.org/officeDocument/2006/relationships/hyperlink" Target="https://www.bing.com/th?id=OSK.9bc7aa44bc3a67be5136acf2363e8382&amp;qlt=95" TargetMode="External"/><Relationship Id="rId37" Type="http://schemas.openxmlformats.org/officeDocument/2006/relationships/hyperlink" Target="https://www.bing.com/th?id=OSK.f23ee9d5cb30dc055f59b35a998ee094&amp;qlt=95" TargetMode="External"/><Relationship Id="rId79" Type="http://schemas.openxmlformats.org/officeDocument/2006/relationships/hyperlink" Target="https://www.bing.com/th?id=OSK.c0607ff85627d96fc6bcbc166049d3f4&amp;qlt=95" TargetMode="External"/><Relationship Id="rId102" Type="http://schemas.openxmlformats.org/officeDocument/2006/relationships/hyperlink" Target="https://www.bing.com/images/search?form=xlimg&amp;q=Zephyrhills,%20Florida" TargetMode="External"/><Relationship Id="rId144" Type="http://schemas.openxmlformats.org/officeDocument/2006/relationships/hyperlink" Target="https://www.bing.com/images/search?form=xlimg&amp;q=Colorado%20Springs,%20Colorado" TargetMode="External"/><Relationship Id="rId547" Type="http://schemas.openxmlformats.org/officeDocument/2006/relationships/hyperlink" Target="https://www.bing.com/th?id=OSK.06dabd272a4c4e51dfabe6d09ee8336e&amp;qlt=95" TargetMode="External"/><Relationship Id="rId589" Type="http://schemas.openxmlformats.org/officeDocument/2006/relationships/hyperlink" Target="https://www.bing.com/th?id=OSK.ea52a536872405c4124f70c17290bbc4&amp;qlt=95" TargetMode="External"/><Relationship Id="rId90" Type="http://schemas.openxmlformats.org/officeDocument/2006/relationships/hyperlink" Target="https://www.bing.com/images/search?form=xlimg&amp;q=Crumlin,%20Dublin" TargetMode="External"/><Relationship Id="rId186" Type="http://schemas.openxmlformats.org/officeDocument/2006/relationships/hyperlink" Target="https://www.bing.com/images/search?form=xlimg&amp;q=Stamford,%20Connecticut" TargetMode="External"/><Relationship Id="rId351" Type="http://schemas.openxmlformats.org/officeDocument/2006/relationships/hyperlink" Target="https://www.bing.com/th?id=OSK.dd4e9e02050a94e6f72dbb4c91b3c8a8&amp;qlt=95" TargetMode="External"/><Relationship Id="rId393" Type="http://schemas.openxmlformats.org/officeDocument/2006/relationships/hyperlink" Target="https://www.bing.com/th?id=OSK.d8cbbc8dbb34f46612ae57cda705da3c&amp;qlt=95" TargetMode="External"/><Relationship Id="rId407" Type="http://schemas.openxmlformats.org/officeDocument/2006/relationships/hyperlink" Target="https://www.bing.com/th?id=OSK.7a1aca3bc89b6a04d4fd0a2907e60a23&amp;qlt=95" TargetMode="External"/><Relationship Id="rId449" Type="http://schemas.openxmlformats.org/officeDocument/2006/relationships/hyperlink" Target="https://www.bing.com/th?id=OSK.47068339c172618465f0a18b7b88be7a&amp;qlt=95" TargetMode="External"/><Relationship Id="rId614" Type="http://schemas.openxmlformats.org/officeDocument/2006/relationships/hyperlink" Target="https://www.bing.com/images/search?form=xlimg&amp;q=Glasnevin" TargetMode="External"/><Relationship Id="rId656" Type="http://schemas.openxmlformats.org/officeDocument/2006/relationships/hyperlink" Target="https://www.bing.com/images/search?form=xlimg&amp;q=Rockford,%20Illinois" TargetMode="External"/><Relationship Id="rId211" Type="http://schemas.openxmlformats.org/officeDocument/2006/relationships/hyperlink" Target="https://www.bing.com/th?id=OSK.ennHQWZ55lNfwNWT0Lt-rLPVZluS-dNiM-Z5EaKAFB0&amp;qlt=95" TargetMode="External"/><Relationship Id="rId253" Type="http://schemas.openxmlformats.org/officeDocument/2006/relationships/hyperlink" Target="https://www.bing.com/th?id=OSK.fc73679432418afc27f3d6f4094c82fe&amp;qlt=95" TargetMode="External"/><Relationship Id="rId295" Type="http://schemas.openxmlformats.org/officeDocument/2006/relationships/hyperlink" Target="https://www.bing.com/th?id=OSK.c5098020a0bc0a4a8b0eb8d1d62ced3a&amp;qlt=95" TargetMode="External"/><Relationship Id="rId309" Type="http://schemas.openxmlformats.org/officeDocument/2006/relationships/hyperlink" Target="https://www.bing.com/th?id=OSK.9cb434bcf0f8f9af61d7962822926d29&amp;qlt=95" TargetMode="External"/><Relationship Id="rId460" Type="http://schemas.openxmlformats.org/officeDocument/2006/relationships/hyperlink" Target="https://www.bing.com/images/search?form=xlimg&amp;q=Watergrasshill" TargetMode="External"/><Relationship Id="rId516" Type="http://schemas.openxmlformats.org/officeDocument/2006/relationships/hyperlink" Target="https://www.bing.com/images/search?form=xlimg&amp;q=Boyle,%20County%20Roscommon" TargetMode="External"/><Relationship Id="rId48" Type="http://schemas.openxmlformats.org/officeDocument/2006/relationships/hyperlink" Target="https://www.bing.com/images/search?form=xlimg&amp;q=Dublin" TargetMode="External"/><Relationship Id="rId113" Type="http://schemas.openxmlformats.org/officeDocument/2006/relationships/hyperlink" Target="https://www.bing.com/th?id=OSK.3ghXMrl_JnSa1AFsYrUTwZaqRfXbYjgQtpjHYraDko4&amp;qlt=95" TargetMode="External"/><Relationship Id="rId320" Type="http://schemas.openxmlformats.org/officeDocument/2006/relationships/hyperlink" Target="https://www.bing.com/images/search?form=xlimg&amp;q=Baton%20Rouge,%20Louisiana" TargetMode="External"/><Relationship Id="rId558" Type="http://schemas.openxmlformats.org/officeDocument/2006/relationships/hyperlink" Target="https://www.bing.com/images/search?form=xlimg&amp;q=Cedar%20Rapids,%20Iowa" TargetMode="External"/><Relationship Id="rId155" Type="http://schemas.openxmlformats.org/officeDocument/2006/relationships/hyperlink" Target="https://www.bing.com/th?id=OSK.92eb31d0065a8bc85493565a7fbca177&amp;qlt=95" TargetMode="External"/><Relationship Id="rId197" Type="http://schemas.openxmlformats.org/officeDocument/2006/relationships/hyperlink" Target="https://www.bing.com/th?id=OSK.17fda67c90fb5db44f01bb10cc0fffa6&amp;qlt=95" TargetMode="External"/><Relationship Id="rId362" Type="http://schemas.openxmlformats.org/officeDocument/2006/relationships/hyperlink" Target="https://www.bing.com/images/search?form=xlimg&amp;q=Lynchburg,%20Virginia" TargetMode="External"/><Relationship Id="rId418" Type="http://schemas.openxmlformats.org/officeDocument/2006/relationships/hyperlink" Target="https://www.bing.com/images/search?form=xlimg&amp;q=Odesa" TargetMode="External"/><Relationship Id="rId625" Type="http://schemas.openxmlformats.org/officeDocument/2006/relationships/hyperlink" Target="https://www.bing.com/th?id=OSK.c9996f38554918338a4574c48d47ca48&amp;qlt=95" TargetMode="External"/><Relationship Id="rId222" Type="http://schemas.openxmlformats.org/officeDocument/2006/relationships/hyperlink" Target="https://www.bing.com/images/search?form=xlimg&amp;q=Norwalk,%20Connecticut" TargetMode="External"/><Relationship Id="rId264" Type="http://schemas.openxmlformats.org/officeDocument/2006/relationships/hyperlink" Target="https://www.bing.com/images/search?form=xlimg&amp;q=Lansing,%20Michigan" TargetMode="External"/><Relationship Id="rId471" Type="http://schemas.openxmlformats.org/officeDocument/2006/relationships/hyperlink" Target="https://www.bing.com/th?id=OSK.30dd306a21d0a86a8abf002a435d8a7b&amp;qlt=95" TargetMode="External"/><Relationship Id="rId667" Type="http://schemas.openxmlformats.org/officeDocument/2006/relationships/hyperlink" Target="https://www.bing.com/th?id=OSK.e9e5f48bba0914a61deb7714e6e13164&amp;qlt=95" TargetMode="External"/><Relationship Id="rId17" Type="http://schemas.openxmlformats.org/officeDocument/2006/relationships/hyperlink" Target="https://www.bing.com/th?id=OSK.aa77111f4bd33218be847893f0d58cbf&amp;qlt=95" TargetMode="External"/><Relationship Id="rId59" Type="http://schemas.openxmlformats.org/officeDocument/2006/relationships/hyperlink" Target="https://www.bing.com/th?id=OSK.7c6ac9e32b39ed66ada6f09b005d8e74&amp;qlt=95" TargetMode="External"/><Relationship Id="rId124" Type="http://schemas.openxmlformats.org/officeDocument/2006/relationships/hyperlink" Target="https://www.bing.com/images/search?form=xlimg&amp;q=Columbus,%20Ohio" TargetMode="External"/><Relationship Id="rId527" Type="http://schemas.openxmlformats.org/officeDocument/2006/relationships/hyperlink" Target="https://www.bing.com/th?id=OSK.808a1c91f82c0479334adca18f31b8f3&amp;qlt=95" TargetMode="External"/><Relationship Id="rId569" Type="http://schemas.openxmlformats.org/officeDocument/2006/relationships/hyperlink" Target="https://www.bing.com/th?id=OSK.27a9cc67770fa75a55a1dd61a61e2edc&amp;qlt=95" TargetMode="External"/><Relationship Id="rId70" Type="http://schemas.openxmlformats.org/officeDocument/2006/relationships/hyperlink" Target="https://www.bing.com/images/search?form=xlimg&amp;q=Boston" TargetMode="External"/><Relationship Id="rId166" Type="http://schemas.openxmlformats.org/officeDocument/2006/relationships/hyperlink" Target="https://www.bing.com/images/search?form=xlimg&amp;q=Edgeworthstown" TargetMode="External"/><Relationship Id="rId331" Type="http://schemas.openxmlformats.org/officeDocument/2006/relationships/hyperlink" Target="https://www.bing.com/th?id=OSK.l7lh9IuUvDF57Kmi-RMftHsjgZI0joQsRk_8is5ofd4&amp;qlt=95" TargetMode="External"/><Relationship Id="rId373" Type="http://schemas.openxmlformats.org/officeDocument/2006/relationships/hyperlink" Target="https://www.bing.com/th?id=OSK.dhMfKpc3OtsJd2TI8QG20kVWOPW8liR2zEc7C5Hr6Gk&amp;qlt=95" TargetMode="External"/><Relationship Id="rId429" Type="http://schemas.openxmlformats.org/officeDocument/2006/relationships/hyperlink" Target="https://www.bing.com/th?id=OSK.db4e851e759b47217b3723c9fa6c001e&amp;qlt=95" TargetMode="External"/><Relationship Id="rId580" Type="http://schemas.openxmlformats.org/officeDocument/2006/relationships/hyperlink" Target="https://www.bing.com/images/search?form=xlimg&amp;q=Jacksonville,%20Florida" TargetMode="External"/><Relationship Id="rId636" Type="http://schemas.openxmlformats.org/officeDocument/2006/relationships/hyperlink" Target="https://www.bing.com/images/search?form=xlimg&amp;q=Largo,%20Florida" TargetMode="External"/><Relationship Id="rId1" Type="http://schemas.openxmlformats.org/officeDocument/2006/relationships/hyperlink" Target="https://www.bing.com/th?id=OSK.O1n7Aaljw5Z_4LYEAs20T-jP23JR8wm9xLHi2GoEXjs&amp;qlt=95" TargetMode="External"/><Relationship Id="rId233" Type="http://schemas.openxmlformats.org/officeDocument/2006/relationships/hyperlink" Target="https://www.bing.com/th?id=OSK.10ccb0724699ece3b77a1acad8dede2a&amp;qlt=95" TargetMode="External"/><Relationship Id="rId440" Type="http://schemas.openxmlformats.org/officeDocument/2006/relationships/hyperlink" Target="https://www.bing.com/images/search?form=xlimg&amp;q=Balrothery" TargetMode="External"/><Relationship Id="rId678" Type="http://schemas.openxmlformats.org/officeDocument/2006/relationships/hyperlink" Target="https://www.bing.com/images/search?form=xlimg&amp;q=Booterstown" TargetMode="External"/><Relationship Id="rId28" Type="http://schemas.openxmlformats.org/officeDocument/2006/relationships/hyperlink" Target="https://www.bing.com/images/search?form=xlimg&amp;q=Houston" TargetMode="External"/><Relationship Id="rId275" Type="http://schemas.openxmlformats.org/officeDocument/2006/relationships/hyperlink" Target="https://www.bing.com/th?id=OSK.alh8iJaACh0eXr3KxW0D9SiJPr4iyCToK_KEM8UPxCU&amp;qlt=95" TargetMode="External"/><Relationship Id="rId300" Type="http://schemas.openxmlformats.org/officeDocument/2006/relationships/hyperlink" Target="https://www.bing.com/images/search?form=xlimg&amp;q=Irvine,%20California" TargetMode="External"/><Relationship Id="rId482" Type="http://schemas.openxmlformats.org/officeDocument/2006/relationships/hyperlink" Target="https://www.bing.com/images/search?form=xlimg&amp;q=San%20Rafael,%20California" TargetMode="External"/><Relationship Id="rId538" Type="http://schemas.openxmlformats.org/officeDocument/2006/relationships/hyperlink" Target="https://www.bing.com/images/search?form=xlimg&amp;q=Manchester" TargetMode="External"/><Relationship Id="rId81" Type="http://schemas.openxmlformats.org/officeDocument/2006/relationships/hyperlink" Target="https://www.bing.com/th?id=OSK.c93832872ec0dad4a158b06bab80ac3b&amp;qlt=95" TargetMode="External"/><Relationship Id="rId135" Type="http://schemas.openxmlformats.org/officeDocument/2006/relationships/hyperlink" Target="https://www.bing.com/th?id=OSK.b7408979587dbb7e400e8b21b8f52663&amp;qlt=95" TargetMode="External"/><Relationship Id="rId177" Type="http://schemas.openxmlformats.org/officeDocument/2006/relationships/hyperlink" Target="https://www.bing.com/th?id=OSK.bd80158855f4ce595fe482f67a9468cf&amp;qlt=95" TargetMode="External"/><Relationship Id="rId342" Type="http://schemas.openxmlformats.org/officeDocument/2006/relationships/hyperlink" Target="https://www.bing.com/images/search?form=xlimg&amp;q=Swords,%20Dublin" TargetMode="External"/><Relationship Id="rId384" Type="http://schemas.openxmlformats.org/officeDocument/2006/relationships/hyperlink" Target="https://www.bing.com/images/search?form=xlimg&amp;q=West%20Palm%20Beach,%20Florida" TargetMode="External"/><Relationship Id="rId591" Type="http://schemas.openxmlformats.org/officeDocument/2006/relationships/hyperlink" Target="https://www.bing.com/th?id=OSK.30e7f0fd702604cef07f06c29e235479&amp;qlt=95" TargetMode="External"/><Relationship Id="rId605" Type="http://schemas.openxmlformats.org/officeDocument/2006/relationships/hyperlink" Target="https://www.bing.com/th?id=OSK.0caff337be8bb102966d8989187220be&amp;qlt=95" TargetMode="External"/><Relationship Id="rId202" Type="http://schemas.openxmlformats.org/officeDocument/2006/relationships/hyperlink" Target="https://www.bing.com/images/search?form=xlimg&amp;q=Bailieborough" TargetMode="External"/><Relationship Id="rId244" Type="http://schemas.openxmlformats.org/officeDocument/2006/relationships/hyperlink" Target="https://www.bing.com/images/search?form=xlimg&amp;q=Craigavon" TargetMode="External"/><Relationship Id="rId647" Type="http://schemas.openxmlformats.org/officeDocument/2006/relationships/hyperlink" Target="https://www.bing.com/th?id=OSK.888e56b1e53dce1da031839f8f03d4dd&amp;qlt=95" TargetMode="External"/><Relationship Id="rId689" Type="http://schemas.openxmlformats.org/officeDocument/2006/relationships/hyperlink" Target="https://www.bing.com/th?id=OSK.32fe250ee712b171e089d2473e2d4b60&amp;qlt=95" TargetMode="External"/><Relationship Id="rId39" Type="http://schemas.openxmlformats.org/officeDocument/2006/relationships/hyperlink" Target="https://www.bing.com/th?id=OSK.74951e2f49de73e2e2e90ad305b3c084&amp;qlt=95" TargetMode="External"/><Relationship Id="rId286" Type="http://schemas.openxmlformats.org/officeDocument/2006/relationships/hyperlink" Target="https://www.bing.com/images/search?form=xlimg&amp;q=Fermoy" TargetMode="External"/><Relationship Id="rId451" Type="http://schemas.openxmlformats.org/officeDocument/2006/relationships/hyperlink" Target="https://www.bing.com/th?id=OSK.08bf9c02ccf062bf614c6750353bd003&amp;qlt=95" TargetMode="External"/><Relationship Id="rId493" Type="http://schemas.openxmlformats.org/officeDocument/2006/relationships/hyperlink" Target="https://www.bing.com/th?id=OSK.bf0ce37efeae11cca02db08de75071ef&amp;qlt=95" TargetMode="External"/><Relationship Id="rId507" Type="http://schemas.openxmlformats.org/officeDocument/2006/relationships/hyperlink" Target="https://www.bing.com/th?id=OSK.e59d0a5b32ca8be68156ca86769f2dfb&amp;qlt=95" TargetMode="External"/><Relationship Id="rId549" Type="http://schemas.openxmlformats.org/officeDocument/2006/relationships/hyperlink" Target="https://www.bing.com/th?id=OSK.cfd4162f73a9bdbbb64fca86a4aca104&amp;qlt=95" TargetMode="External"/><Relationship Id="rId50" Type="http://schemas.openxmlformats.org/officeDocument/2006/relationships/hyperlink" Target="https://www.bing.com/images/search?form=xlimg&amp;q=Killucan%20and%20Rathwire" TargetMode="External"/><Relationship Id="rId104" Type="http://schemas.openxmlformats.org/officeDocument/2006/relationships/hyperlink" Target="https://www.bing.com/images/search?form=xlimg&amp;q=Saint%20Paul,%20Minnesota" TargetMode="External"/><Relationship Id="rId146" Type="http://schemas.openxmlformats.org/officeDocument/2006/relationships/hyperlink" Target="https://www.bing.com/images/search?form=xlimg&amp;q=Adare" TargetMode="External"/><Relationship Id="rId188" Type="http://schemas.openxmlformats.org/officeDocument/2006/relationships/hyperlink" Target="https://www.bing.com/images/search?form=xlimg&amp;q=Newport%20News,%20Virginia" TargetMode="External"/><Relationship Id="rId311" Type="http://schemas.openxmlformats.org/officeDocument/2006/relationships/hyperlink" Target="https://www.bing.com/th?id=OSK.9fb6f022aea4aa0b7559d1dfec2c47db&amp;qlt=95" TargetMode="External"/><Relationship Id="rId353" Type="http://schemas.openxmlformats.org/officeDocument/2006/relationships/hyperlink" Target="https://www.bing.com/th?id=OSK.ymB-aUlVtIPobu-J0CqOfis9WIfVxNvQ7P37PoJG0Dw&amp;qlt=95" TargetMode="External"/><Relationship Id="rId395" Type="http://schemas.openxmlformats.org/officeDocument/2006/relationships/hyperlink" Target="https://www.bing.com/th?id=OSK.292818c96d13281efc2bcf0621712879&amp;qlt=95" TargetMode="External"/><Relationship Id="rId409" Type="http://schemas.openxmlformats.org/officeDocument/2006/relationships/hyperlink" Target="https://www.bing.com/th?id=OSK.b2c7cec6389f0856dce861070c84b359&amp;qlt=95" TargetMode="External"/><Relationship Id="rId560" Type="http://schemas.openxmlformats.org/officeDocument/2006/relationships/hyperlink" Target="https://www.bing.com/images/search?form=xlimg&amp;q=Sunnyvale,%20California" TargetMode="External"/><Relationship Id="rId92" Type="http://schemas.openxmlformats.org/officeDocument/2006/relationships/hyperlink" Target="https://www.bing.com/images/search?form=xlimg&amp;q=Kinloch,%20Missouri" TargetMode="External"/><Relationship Id="rId213" Type="http://schemas.openxmlformats.org/officeDocument/2006/relationships/hyperlink" Target="https://www.bing.com/th?id=OSK.9e4ad3eb6a33871b9cb1bb02abc58098&amp;qlt=95" TargetMode="External"/><Relationship Id="rId420" Type="http://schemas.openxmlformats.org/officeDocument/2006/relationships/hyperlink" Target="https://www.bing.com/images/search?form=xlimg&amp;q=Castleknock" TargetMode="External"/><Relationship Id="rId616" Type="http://schemas.openxmlformats.org/officeDocument/2006/relationships/hyperlink" Target="https://www.bing.com/images/search?form=xlimg&amp;q=Billings,%20Montana" TargetMode="External"/><Relationship Id="rId658" Type="http://schemas.openxmlformats.org/officeDocument/2006/relationships/hyperlink" Target="https://www.bing.com/images/search?form=xlimg&amp;q=Mullagh,%20County%20Cavan" TargetMode="External"/><Relationship Id="rId255" Type="http://schemas.openxmlformats.org/officeDocument/2006/relationships/hyperlink" Target="https://www.bing.com/th?id=OSK.20bf332af56a6203f3b1503d7a5b20ec&amp;qlt=95" TargetMode="External"/><Relationship Id="rId297" Type="http://schemas.openxmlformats.org/officeDocument/2006/relationships/hyperlink" Target="https://www.bing.com/th?id=OSK.8834df82ea5c255c9ba0748770c66a2c&amp;qlt=95" TargetMode="External"/><Relationship Id="rId462" Type="http://schemas.openxmlformats.org/officeDocument/2006/relationships/hyperlink" Target="https://www.bing.com/images/search?form=xlimg&amp;q=Monasterevin" TargetMode="External"/><Relationship Id="rId518" Type="http://schemas.openxmlformats.org/officeDocument/2006/relationships/hyperlink" Target="https://www.bing.com/images/search?form=xlimg&amp;q=Manorhamilton" TargetMode="External"/><Relationship Id="rId115" Type="http://schemas.openxmlformats.org/officeDocument/2006/relationships/hyperlink" Target="https://www.bing.com/th?id=OSK.8fda397c855c9cec5e8036a3e1bb3254&amp;qlt=95" TargetMode="External"/><Relationship Id="rId157" Type="http://schemas.openxmlformats.org/officeDocument/2006/relationships/hyperlink" Target="https://www.bing.com/th?id=OSK.734d379a1a692069b1d5a2be86b2004d&amp;qlt=95" TargetMode="External"/><Relationship Id="rId322" Type="http://schemas.openxmlformats.org/officeDocument/2006/relationships/hyperlink" Target="https://www.bing.com/images/search?form=xlimg&amp;q=Kilkenny" TargetMode="External"/><Relationship Id="rId364" Type="http://schemas.openxmlformats.org/officeDocument/2006/relationships/hyperlink" Target="https://www.bing.com/images/search?form=xlimg&amp;q=Danbury,%20Connecticut" TargetMode="External"/><Relationship Id="rId61" Type="http://schemas.openxmlformats.org/officeDocument/2006/relationships/hyperlink" Target="https://www.bing.com/th?id=OSK.1816fed56bf565f9b59003a00bf3b186&amp;qlt=95" TargetMode="External"/><Relationship Id="rId199" Type="http://schemas.openxmlformats.org/officeDocument/2006/relationships/hyperlink" Target="https://www.bing.com/th?id=OSK.d2a0e898766d1691c425ba4550caa126&amp;qlt=95" TargetMode="External"/><Relationship Id="rId571" Type="http://schemas.openxmlformats.org/officeDocument/2006/relationships/hyperlink" Target="https://www.bing.com/th?id=OSK.b1518ec97124ad6f9182ac6ece9d0de1&amp;qlt=95" TargetMode="External"/><Relationship Id="rId627" Type="http://schemas.openxmlformats.org/officeDocument/2006/relationships/hyperlink" Target="https://www.bing.com/th?id=OSK.a150c67260479b8e72cae7850a8534c5&amp;qlt=95" TargetMode="External"/><Relationship Id="rId669" Type="http://schemas.openxmlformats.org/officeDocument/2006/relationships/hyperlink" Target="https://www.bing.com/th?id=OSK.26b0b6847c39dcfd1c5e44fd81e00e52&amp;qlt=95" TargetMode="External"/><Relationship Id="rId19" Type="http://schemas.openxmlformats.org/officeDocument/2006/relationships/hyperlink" Target="https://www.bing.com/th?id=OSK.14d323e3784d30722d6785a6cef8f9c3&amp;qlt=95" TargetMode="External"/><Relationship Id="rId224" Type="http://schemas.openxmlformats.org/officeDocument/2006/relationships/hyperlink" Target="https://www.bing.com/images/search?form=xlimg&amp;q=Arlington%20County,%20Virginia" TargetMode="External"/><Relationship Id="rId266" Type="http://schemas.openxmlformats.org/officeDocument/2006/relationships/hyperlink" Target="https://www.bing.com/images/search?form=xlimg&amp;q=Tulsa,%20Oklahoma" TargetMode="External"/><Relationship Id="rId431" Type="http://schemas.openxmlformats.org/officeDocument/2006/relationships/hyperlink" Target="https://www.bing.com/th?id=OSK.dad58d1f0aa769bd0d1d54df8ea30758&amp;qlt=95" TargetMode="External"/><Relationship Id="rId473" Type="http://schemas.openxmlformats.org/officeDocument/2006/relationships/hyperlink" Target="https://www.bing.com/th?id=OSK.2c73e43caac93ef3350f6fc08bc5b149&amp;qlt=95" TargetMode="External"/><Relationship Id="rId529" Type="http://schemas.openxmlformats.org/officeDocument/2006/relationships/hyperlink" Target="https://www.bing.com/th?id=OSK.a2bc48b4448639829b50aefe3e0c0602&amp;qlt=95" TargetMode="External"/><Relationship Id="rId680" Type="http://schemas.openxmlformats.org/officeDocument/2006/relationships/hyperlink" Target="https://www.bing.com/images/search?form=xlimg&amp;q=Gainesville,%20Florida" TargetMode="External"/><Relationship Id="rId30" Type="http://schemas.openxmlformats.org/officeDocument/2006/relationships/hyperlink" Target="https://www.bing.com/images/search?form=xlimg&amp;q=Caherconlish" TargetMode="External"/><Relationship Id="rId126" Type="http://schemas.openxmlformats.org/officeDocument/2006/relationships/hyperlink" Target="https://www.bing.com/images/search?form=xlimg&amp;q=Newmarket-on-Fergus" TargetMode="External"/><Relationship Id="rId168" Type="http://schemas.openxmlformats.org/officeDocument/2006/relationships/hyperlink" Target="https://www.bing.com/images/search?form=xlimg&amp;q=Leixlip" TargetMode="External"/><Relationship Id="rId333" Type="http://schemas.openxmlformats.org/officeDocument/2006/relationships/hyperlink" Target="https://www.bing.com/th?id=OSK.8abeb2a760631cd6e57580f6215f55dd&amp;qlt=95" TargetMode="External"/><Relationship Id="rId540" Type="http://schemas.openxmlformats.org/officeDocument/2006/relationships/hyperlink" Target="https://www.bing.com/images/search?form=xlimg&amp;q=Pittsburgh" TargetMode="External"/><Relationship Id="rId72" Type="http://schemas.openxmlformats.org/officeDocument/2006/relationships/hyperlink" Target="https://www.bing.com/images/search?form=xlimg&amp;q=Rochester,%20New%20York" TargetMode="External"/><Relationship Id="rId375" Type="http://schemas.openxmlformats.org/officeDocument/2006/relationships/hyperlink" Target="https://www.bing.com/th?id=OSK.51abf5c80ba4cd114fd7a685c113fe96&amp;qlt=95" TargetMode="External"/><Relationship Id="rId582" Type="http://schemas.openxmlformats.org/officeDocument/2006/relationships/hyperlink" Target="https://www.bing.com/images/search?form=xlimg&amp;q=Tallaght" TargetMode="External"/><Relationship Id="rId638" Type="http://schemas.openxmlformats.org/officeDocument/2006/relationships/hyperlink" Target="https://www.bing.com/images/search?form=xlimg&amp;q=Foxrock" TargetMode="External"/><Relationship Id="rId3" Type="http://schemas.openxmlformats.org/officeDocument/2006/relationships/hyperlink" Target="https://www.bing.com/th?id=OSK.82f6b2305344d835c1ac7c5248876928&amp;qlt=95" TargetMode="External"/><Relationship Id="rId235" Type="http://schemas.openxmlformats.org/officeDocument/2006/relationships/hyperlink" Target="https://www.bing.com/th?id=OSK.ebf29c19c8e9cbed0fa1cd8d4f256106&amp;qlt=95" TargetMode="External"/><Relationship Id="rId277" Type="http://schemas.openxmlformats.org/officeDocument/2006/relationships/hyperlink" Target="https://www.bing.com/th?id=OSK.71865562d5e20abbd6adcbad9e32525d&amp;qlt=95" TargetMode="External"/><Relationship Id="rId400" Type="http://schemas.openxmlformats.org/officeDocument/2006/relationships/hyperlink" Target="https://www.bing.com/images/search?form=xlimg&amp;q=Topeka,%20Kansas" TargetMode="External"/><Relationship Id="rId442" Type="http://schemas.openxmlformats.org/officeDocument/2006/relationships/hyperlink" Target="https://www.bing.com/images/search?form=xlimg&amp;q=New%20Brunswick" TargetMode="External"/><Relationship Id="rId484" Type="http://schemas.openxmlformats.org/officeDocument/2006/relationships/hyperlink" Target="https://www.bing.com/images/search?form=xlimg&amp;q=Flushing,%20Queens" TargetMode="External"/><Relationship Id="rId137" Type="http://schemas.openxmlformats.org/officeDocument/2006/relationships/hyperlink" Target="https://www.bing.com/th?id=OSK.XNRskdpV1Zf1rdimnjDDcCRMjxnmT8dW2Zgq-RM2uaE&amp;qlt=95" TargetMode="External"/><Relationship Id="rId302" Type="http://schemas.openxmlformats.org/officeDocument/2006/relationships/hyperlink" Target="https://www.bing.com/images/search?form=xlimg&amp;q=Hicksville,%20New%20York" TargetMode="External"/><Relationship Id="rId344" Type="http://schemas.openxmlformats.org/officeDocument/2006/relationships/hyperlink" Target="https://www.bing.com/images/search?form=xlimg&amp;q=Denton,%20Texas" TargetMode="External"/><Relationship Id="rId41" Type="http://schemas.openxmlformats.org/officeDocument/2006/relationships/hyperlink" Target="https://www.bing.com/th?id=OSK.3702ca1d2c0d2be038298c29383faf03&amp;qlt=95" TargetMode="External"/><Relationship Id="rId83" Type="http://schemas.openxmlformats.org/officeDocument/2006/relationships/hyperlink" Target="https://www.bing.com/th?id=OSK.b801fdf29730bf0b467f3d16d5019489&amp;qlt=95" TargetMode="External"/><Relationship Id="rId179" Type="http://schemas.openxmlformats.org/officeDocument/2006/relationships/hyperlink" Target="https://www.bing.com/th?id=OSK.e2e5ed5ee6e02f63118df2159214f05e&amp;qlt=95" TargetMode="External"/><Relationship Id="rId386" Type="http://schemas.openxmlformats.org/officeDocument/2006/relationships/hyperlink" Target="https://www.bing.com/images/search?form=xlimg&amp;q=Sandyford" TargetMode="External"/><Relationship Id="rId551" Type="http://schemas.openxmlformats.org/officeDocument/2006/relationships/hyperlink" Target="https://www.bing.com/th?id=OSK.de2a994d9788de77b51329304ef39089&amp;qlt=95" TargetMode="External"/><Relationship Id="rId593" Type="http://schemas.openxmlformats.org/officeDocument/2006/relationships/hyperlink" Target="https://www.bing.com/th?id=OSK.7b55f5b738ed24b666d31437c75db04d&amp;qlt=95" TargetMode="External"/><Relationship Id="rId607" Type="http://schemas.openxmlformats.org/officeDocument/2006/relationships/hyperlink" Target="https://www.bing.com/th?id=OSK.c8484837837b77912882830d549892f6&amp;qlt=95" TargetMode="External"/><Relationship Id="rId649" Type="http://schemas.openxmlformats.org/officeDocument/2006/relationships/hyperlink" Target="https://www.bing.com/th?id=OSK.72dee0bb8c9afce29139ddaa58d72456&amp;qlt=95" TargetMode="External"/><Relationship Id="rId190" Type="http://schemas.openxmlformats.org/officeDocument/2006/relationships/hyperlink" Target="https://www.bing.com/images/search?form=xlimg&amp;q=Drumcondra,%20Dublin" TargetMode="External"/><Relationship Id="rId204" Type="http://schemas.openxmlformats.org/officeDocument/2006/relationships/hyperlink" Target="https://www.bing.com/images/search?form=xlimg&amp;q=Honolulu" TargetMode="External"/><Relationship Id="rId246" Type="http://schemas.openxmlformats.org/officeDocument/2006/relationships/hyperlink" Target="https://www.bing.com/images/search?form=xlimg&amp;q=Eadestown" TargetMode="External"/><Relationship Id="rId288" Type="http://schemas.openxmlformats.org/officeDocument/2006/relationships/hyperlink" Target="https://www.bing.com/images/search?form=xlimg&amp;q=Whitwell%20House" TargetMode="External"/><Relationship Id="rId411" Type="http://schemas.openxmlformats.org/officeDocument/2006/relationships/hyperlink" Target="https://www.bing.com/th?id=OSK.df1efdbc7dc2f976882b0d7738d89e08&amp;qlt=95" TargetMode="External"/><Relationship Id="rId453" Type="http://schemas.openxmlformats.org/officeDocument/2006/relationships/hyperlink" Target="https://www.bing.com/th?id=OSK.174eea5364061aaad1e254f628926480&amp;qlt=95" TargetMode="External"/><Relationship Id="rId509" Type="http://schemas.openxmlformats.org/officeDocument/2006/relationships/hyperlink" Target="https://www.bing.com/th?id=OSK.ee2kSa2dhETRnJLvfNP0-ZMZap3E6mnIfBGiSL-wG9I&amp;qlt=95" TargetMode="External"/><Relationship Id="rId660" Type="http://schemas.openxmlformats.org/officeDocument/2006/relationships/hyperlink" Target="https://www.bing.com/images/search?form=xlimg&amp;q=Cavan" TargetMode="External"/><Relationship Id="rId106" Type="http://schemas.openxmlformats.org/officeDocument/2006/relationships/hyperlink" Target="https://www.bing.com/images/search?form=xlimg&amp;q=Fort%20Wayne,%20Indiana" TargetMode="External"/><Relationship Id="rId313" Type="http://schemas.openxmlformats.org/officeDocument/2006/relationships/hyperlink" Target="https://www.bing.com/th?id=OSK.42c5328d428e10f8710771835d4eb88e&amp;qlt=95" TargetMode="External"/><Relationship Id="rId495" Type="http://schemas.openxmlformats.org/officeDocument/2006/relationships/hyperlink" Target="https://www.bing.com/th?id=OSK.z4NRxYwbM5WRNjcnWu9NTq3ayvA0-nRhFi37W0p_Eow&amp;qlt=95" TargetMode="External"/><Relationship Id="rId10" Type="http://schemas.openxmlformats.org/officeDocument/2006/relationships/hyperlink" Target="https://www.bing.com/images/search?form=xlimg&amp;q=Dayton,%20Ohio" TargetMode="External"/><Relationship Id="rId52" Type="http://schemas.openxmlformats.org/officeDocument/2006/relationships/hyperlink" Target="https://www.bing.com/images/search?form=xlimg&amp;q=Grand%20Forks,%20North%20Dakota" TargetMode="External"/><Relationship Id="rId94" Type="http://schemas.openxmlformats.org/officeDocument/2006/relationships/hyperlink" Target="https://www.bing.com/images/search?form=xlimg&amp;q=Toledo,%20Ohio" TargetMode="External"/><Relationship Id="rId148" Type="http://schemas.openxmlformats.org/officeDocument/2006/relationships/hyperlink" Target="https://www.bing.com/images/search?form=xlimg&amp;q=Buffalo,%20New%20York" TargetMode="External"/><Relationship Id="rId355" Type="http://schemas.openxmlformats.org/officeDocument/2006/relationships/hyperlink" Target="https://www.bing.com/th?id=OSK.64c10dd1b56a6f675b4b113add3a2e3e&amp;qlt=95" TargetMode="External"/><Relationship Id="rId397" Type="http://schemas.openxmlformats.org/officeDocument/2006/relationships/hyperlink" Target="https://www.bing.com/th?id=OSK.ee2348647386c7a3b22bfb2e65aa5624&amp;qlt=95" TargetMode="External"/><Relationship Id="rId520" Type="http://schemas.openxmlformats.org/officeDocument/2006/relationships/hyperlink" Target="https://www.bing.com/images/search?form=xlimg&amp;q=Bantry" TargetMode="External"/><Relationship Id="rId562" Type="http://schemas.openxmlformats.org/officeDocument/2006/relationships/hyperlink" Target="https://www.bing.com/images/search?form=xlimg&amp;q=Clonmel" TargetMode="External"/><Relationship Id="rId618" Type="http://schemas.openxmlformats.org/officeDocument/2006/relationships/hyperlink" Target="https://www.bing.com/images/search?form=xlimg&amp;q=Independence,%20Missouri" TargetMode="External"/><Relationship Id="rId215" Type="http://schemas.openxmlformats.org/officeDocument/2006/relationships/hyperlink" Target="https://www.bing.com/th?id=OSK.b91f059b2bf670317fa6367c5893bf05&amp;qlt=95" TargetMode="External"/><Relationship Id="rId257" Type="http://schemas.openxmlformats.org/officeDocument/2006/relationships/hyperlink" Target="https://www.bing.com/th?id=OSK.d130c71c2f5f7e827df31700ea354040&amp;qlt=95" TargetMode="External"/><Relationship Id="rId422" Type="http://schemas.openxmlformats.org/officeDocument/2006/relationships/hyperlink" Target="https://www.bing.com/images/search?form=xlimg&amp;q=Irving,%20Texas" TargetMode="External"/><Relationship Id="rId464" Type="http://schemas.openxmlformats.org/officeDocument/2006/relationships/hyperlink" Target="https://www.bing.com/images/search?form=xlimg&amp;q=Longford" TargetMode="External"/><Relationship Id="rId299" Type="http://schemas.openxmlformats.org/officeDocument/2006/relationships/hyperlink" Target="https://www.bing.com/th?id=OSK.0642fe82b9256202edc45876421721d8&amp;qlt=95" TargetMode="External"/><Relationship Id="rId63" Type="http://schemas.openxmlformats.org/officeDocument/2006/relationships/hyperlink" Target="https://www.bing.com/th?id=OSK.81c642b6f020beaf30838adcfb0cfce3&amp;qlt=95" TargetMode="External"/><Relationship Id="rId159" Type="http://schemas.openxmlformats.org/officeDocument/2006/relationships/hyperlink" Target="https://www.bing.com/th?id=OSK.30f6ffb26c364242598d48e9d6059bfb&amp;qlt=95" TargetMode="External"/><Relationship Id="rId366" Type="http://schemas.openxmlformats.org/officeDocument/2006/relationships/hyperlink" Target="https://www.bing.com/images/search?form=xlimg&amp;q=Miami%20Beach,%20Florida" TargetMode="External"/><Relationship Id="rId573" Type="http://schemas.openxmlformats.org/officeDocument/2006/relationships/hyperlink" Target="https://www.bing.com/th?id=OSK.YSJqbQAZkQxKenrFg5KUmnzedNLpfz_NzSRbR65tj3s&amp;qlt=95" TargetMode="External"/><Relationship Id="rId226" Type="http://schemas.openxmlformats.org/officeDocument/2006/relationships/hyperlink" Target="https://www.bing.com/images/search?form=xlimg&amp;q=Ashford,%20County%20Wicklow" TargetMode="External"/><Relationship Id="rId433" Type="http://schemas.openxmlformats.org/officeDocument/2006/relationships/hyperlink" Target="https://www.bing.com/th?id=OSK.1bcec61be1bbc9c442111d420d704d59&amp;qlt=95" TargetMode="External"/><Relationship Id="rId640" Type="http://schemas.openxmlformats.org/officeDocument/2006/relationships/hyperlink" Target="https://www.bing.com/images/search?form=xlimg&amp;q=Savannah,%20Georgia" TargetMode="External"/><Relationship Id="rId74" Type="http://schemas.openxmlformats.org/officeDocument/2006/relationships/hyperlink" Target="https://www.bing.com/images/search?form=xlimg&amp;q=The%20Bronx" TargetMode="External"/><Relationship Id="rId377" Type="http://schemas.openxmlformats.org/officeDocument/2006/relationships/hyperlink" Target="https://www.bing.com/th?id=OSK.78c1852fca4c0046d22e93f2ba596ff3&amp;qlt=95" TargetMode="External"/><Relationship Id="rId500" Type="http://schemas.openxmlformats.org/officeDocument/2006/relationships/hyperlink" Target="https://www.bing.com/images/search?form=xlimg&amp;q=St.%20Cloud,%20Minnesota" TargetMode="External"/><Relationship Id="rId584" Type="http://schemas.openxmlformats.org/officeDocument/2006/relationships/hyperlink" Target="https://www.bing.com/images/search?form=xlimg&amp;q=Yonkers,%20New%20York" TargetMode="External"/><Relationship Id="rId5" Type="http://schemas.openxmlformats.org/officeDocument/2006/relationships/hyperlink" Target="https://www.bing.com/th?id=OSK.3500fc03ede92dbd2c0ef052a7127c45&amp;qlt=95" TargetMode="External"/><Relationship Id="rId237" Type="http://schemas.openxmlformats.org/officeDocument/2006/relationships/hyperlink" Target="https://www.bing.com/th?id=OSK.17a2be56d6ae3b67c3a59e8e77436648&amp;qlt=95" TargetMode="External"/><Relationship Id="rId444" Type="http://schemas.openxmlformats.org/officeDocument/2006/relationships/hyperlink" Target="https://www.bing.com/images/search?form=xlimg&amp;q=Valleymount" TargetMode="External"/><Relationship Id="rId651" Type="http://schemas.openxmlformats.org/officeDocument/2006/relationships/hyperlink" Target="https://www.bing.com/th?id=OSK.bc170290fe050f215ba2f7e0f884fb62&amp;qlt=95" TargetMode="External"/><Relationship Id="rId290" Type="http://schemas.openxmlformats.org/officeDocument/2006/relationships/hyperlink" Target="https://www.bing.com/images/search?form=xlimg&amp;q=Balally" TargetMode="External"/><Relationship Id="rId304" Type="http://schemas.openxmlformats.org/officeDocument/2006/relationships/hyperlink" Target="https://www.bing.com/images/search?form=xlimg&amp;q=Edinburgh" TargetMode="External"/><Relationship Id="rId388" Type="http://schemas.openxmlformats.org/officeDocument/2006/relationships/hyperlink" Target="https://www.bing.com/images/search?form=xlimg&amp;q=Knoxville,%20Tennessee" TargetMode="External"/><Relationship Id="rId511" Type="http://schemas.openxmlformats.org/officeDocument/2006/relationships/hyperlink" Target="https://www.bing.com/th?id=OSK.pFM8KdskVVIKS3H_VxvLlSRu_lhN-xpEIxHvct6R4SU&amp;qlt=95" TargetMode="External"/><Relationship Id="rId609" Type="http://schemas.openxmlformats.org/officeDocument/2006/relationships/hyperlink" Target="https://www.bing.com/th?id=OSK.fb21f90fa4758b735a4cb46024e2df8e&amp;qlt=95" TargetMode="External"/><Relationship Id="rId85" Type="http://schemas.openxmlformats.org/officeDocument/2006/relationships/hyperlink" Target="https://www.bing.com/th?id=OSK.UwSmI3XCsRI6qcwAnEwdeftYGbhhEggkCavJQhVbplk&amp;qlt=95" TargetMode="External"/><Relationship Id="rId150" Type="http://schemas.openxmlformats.org/officeDocument/2006/relationships/hyperlink" Target="https://www.bing.com/images/search?form=xlimg&amp;q=Fresno,%20California" TargetMode="External"/><Relationship Id="rId595" Type="http://schemas.openxmlformats.org/officeDocument/2006/relationships/hyperlink" Target="https://www.bing.com/th?id=OSK.fd89256049d137dafef6838148be52b9&amp;qlt=95" TargetMode="External"/><Relationship Id="rId248" Type="http://schemas.openxmlformats.org/officeDocument/2006/relationships/hyperlink" Target="https://www.bing.com/images/search?form=xlimg&amp;q=Montgomery,%20Alabama" TargetMode="External"/><Relationship Id="rId455" Type="http://schemas.openxmlformats.org/officeDocument/2006/relationships/hyperlink" Target="https://www.bing.com/th?id=OSK.921a30dfdd845bc8440563378c17cdf4&amp;qlt=95" TargetMode="External"/><Relationship Id="rId662" Type="http://schemas.openxmlformats.org/officeDocument/2006/relationships/hyperlink" Target="https://www.bing.com/images/search?form=xlimg&amp;q=Battle%20Creek,%20Michigan" TargetMode="External"/><Relationship Id="rId12" Type="http://schemas.openxmlformats.org/officeDocument/2006/relationships/hyperlink" Target="https://www.bing.com/images/search?form=xlimg&amp;q=Kill,%20County%20Kildare" TargetMode="External"/><Relationship Id="rId108" Type="http://schemas.openxmlformats.org/officeDocument/2006/relationships/hyperlink" Target="https://www.bing.com/images/search?form=xlimg&amp;q=Naples,%20Florida" TargetMode="External"/><Relationship Id="rId315" Type="http://schemas.openxmlformats.org/officeDocument/2006/relationships/hyperlink" Target="https://www.bing.com/th?id=OSK.e2fb990b67b577c3ef6ca4076a5a8064&amp;qlt=95" TargetMode="External"/><Relationship Id="rId522" Type="http://schemas.openxmlformats.org/officeDocument/2006/relationships/hyperlink" Target="https://www.bing.com/images/search?form=xlimg&amp;q=Amarillo,%20Texas" TargetMode="External"/><Relationship Id="rId96" Type="http://schemas.openxmlformats.org/officeDocument/2006/relationships/hyperlink" Target="https://www.bing.com/images/search?form=xlimg&amp;q=Trenton,%20Florida" TargetMode="External"/><Relationship Id="rId161" Type="http://schemas.openxmlformats.org/officeDocument/2006/relationships/hyperlink" Target="https://www.bing.com/th?id=OSK.9f4872b34b9aed2fa8f2a858195a4aba&amp;qlt=95" TargetMode="External"/><Relationship Id="rId399" Type="http://schemas.openxmlformats.org/officeDocument/2006/relationships/hyperlink" Target="https://www.bing.com/th?id=OSK.749b4aaf87fd08fb06af6cf4de1f48a0&amp;qlt=95" TargetMode="External"/><Relationship Id="rId259" Type="http://schemas.openxmlformats.org/officeDocument/2006/relationships/hyperlink" Target="https://www.bing.com/th?id=OSK.RCmUsVVtj15zh5hvDx6ohwurFiAtcgimTZm8wzk9HN0&amp;qlt=95" TargetMode="External"/><Relationship Id="rId466" Type="http://schemas.openxmlformats.org/officeDocument/2006/relationships/hyperlink" Target="https://www.bing.com/images/search?form=xlimg&amp;q=Ballylinan" TargetMode="External"/><Relationship Id="rId673" Type="http://schemas.openxmlformats.org/officeDocument/2006/relationships/hyperlink" Target="https://www.bing.com/th?id=OSK.55f809f1b99cad363c3e43a523f23434&amp;qlt=95" TargetMode="External"/><Relationship Id="rId23" Type="http://schemas.openxmlformats.org/officeDocument/2006/relationships/hyperlink" Target="https://www.bing.com/th?id=OSK.ffdd3b3273d02c76897b944b2bd7f440&amp;qlt=95" TargetMode="External"/><Relationship Id="rId119" Type="http://schemas.openxmlformats.org/officeDocument/2006/relationships/hyperlink" Target="https://www.bing.com/th?id=OSK.e19274acaec01c8cc3789395c53a63ce&amp;qlt=95" TargetMode="External"/><Relationship Id="rId326" Type="http://schemas.openxmlformats.org/officeDocument/2006/relationships/hyperlink" Target="https://www.bing.com/images/search?form=xlimg&amp;q=Phoenix,%20Arizona" TargetMode="External"/><Relationship Id="rId533" Type="http://schemas.openxmlformats.org/officeDocument/2006/relationships/hyperlink" Target="https://www.bing.com/th?id=OSK.27cac19efb78da2a6513720b0119eb44&amp;qlt=95" TargetMode="External"/><Relationship Id="rId172" Type="http://schemas.openxmlformats.org/officeDocument/2006/relationships/hyperlink" Target="https://www.bing.com/images/search?form=xlimg&amp;q=El%20Paso,%20Texas" TargetMode="External"/><Relationship Id="rId477" Type="http://schemas.openxmlformats.org/officeDocument/2006/relationships/hyperlink" Target="https://www.bing.com/th?id=OSK.2476c12cdd6e239747e4e733eefcdaa6&amp;qlt=95" TargetMode="External"/><Relationship Id="rId600" Type="http://schemas.openxmlformats.org/officeDocument/2006/relationships/hyperlink" Target="https://www.bing.com/images/search?form=xlimg&amp;q=Lusk,%20Dublin" TargetMode="External"/><Relationship Id="rId684" Type="http://schemas.openxmlformats.org/officeDocument/2006/relationships/hyperlink" Target="https://www.bing.com/images/search?form=xlimg&amp;q=Silver%20Spring,%20Maryland" TargetMode="External"/><Relationship Id="rId337" Type="http://schemas.openxmlformats.org/officeDocument/2006/relationships/hyperlink" Target="https://www.bing.com/th?id=OSK.457eee88e3e33472d2a9d56084d68b53&amp;qlt=95" TargetMode="External"/><Relationship Id="rId34" Type="http://schemas.openxmlformats.org/officeDocument/2006/relationships/hyperlink" Target="https://www.bing.com/images/search?form=xlimg&amp;q=Grand%20Rapids,%20Michigan" TargetMode="External"/><Relationship Id="rId544" Type="http://schemas.openxmlformats.org/officeDocument/2006/relationships/hyperlink" Target="https://www.bing.com/images/search?form=xlimg&amp;q=Seminole,%20Texas" TargetMode="External"/><Relationship Id="rId183" Type="http://schemas.openxmlformats.org/officeDocument/2006/relationships/hyperlink" Target="https://www.bing.com/th?id=OSK.ENr4k81bw7Edgq624XfteWatyVC8Ud5TqgloAmP271A&amp;qlt=95" TargetMode="External"/><Relationship Id="rId390" Type="http://schemas.openxmlformats.org/officeDocument/2006/relationships/hyperlink" Target="https://www.bing.com/images/search?form=xlimg&amp;q=San%20Francisco" TargetMode="External"/><Relationship Id="rId404" Type="http://schemas.openxmlformats.org/officeDocument/2006/relationships/hyperlink" Target="https://www.bing.com/images/search?form=xlimg&amp;q=Shreveport,%20Louisiana" TargetMode="External"/><Relationship Id="rId611" Type="http://schemas.openxmlformats.org/officeDocument/2006/relationships/hyperlink" Target="https://www.bing.com/th?id=OSK.21c0bbf5dc75e9b1db6ff68258c62f8e&amp;qlt=95" TargetMode="External"/><Relationship Id="rId250" Type="http://schemas.openxmlformats.org/officeDocument/2006/relationships/hyperlink" Target="https://www.bing.com/images/search?form=xlimg&amp;q=Sparks,%20Nevada" TargetMode="External"/><Relationship Id="rId488" Type="http://schemas.openxmlformats.org/officeDocument/2006/relationships/hyperlink" Target="https://www.bing.com/images/search?form=xlimg&amp;q=Coolock" TargetMode="External"/><Relationship Id="rId45" Type="http://schemas.openxmlformats.org/officeDocument/2006/relationships/hyperlink" Target="https://www.bing.com/th?id=OSK.9cb434bcf0f8f9af61d7962822926d29&amp;qlt=95" TargetMode="External"/><Relationship Id="rId110" Type="http://schemas.openxmlformats.org/officeDocument/2006/relationships/hyperlink" Target="https://www.bing.com/images/search?form=xlimg&amp;q=Chicago" TargetMode="External"/><Relationship Id="rId348" Type="http://schemas.openxmlformats.org/officeDocument/2006/relationships/hyperlink" Target="https://www.bing.com/images/search?form=xlimg&amp;q=Raleigh,%20North%20Carolina" TargetMode="External"/><Relationship Id="rId555" Type="http://schemas.openxmlformats.org/officeDocument/2006/relationships/hyperlink" Target="https://www.bing.com/th?id=OSK.5f343c1cdaaddc74fdb01d9936d36e9a&amp;qlt=95" TargetMode="External"/><Relationship Id="rId194" Type="http://schemas.openxmlformats.org/officeDocument/2006/relationships/hyperlink" Target="https://www.bing.com/images/search?form=xlimg&amp;q=Fargo,%20North%20Dakota" TargetMode="External"/><Relationship Id="rId208" Type="http://schemas.openxmlformats.org/officeDocument/2006/relationships/hyperlink" Target="https://www.bing.com/images/search?form=xlimg&amp;q=Portumna" TargetMode="External"/><Relationship Id="rId415" Type="http://schemas.openxmlformats.org/officeDocument/2006/relationships/hyperlink" Target="https://www.bing.com/th?id=OSK.b32a69c2e4ce46fbafb11c76c10c9192&amp;qlt=95" TargetMode="External"/><Relationship Id="rId622" Type="http://schemas.openxmlformats.org/officeDocument/2006/relationships/hyperlink" Target="https://www.bing.com/images/search?form=xlimg&amp;q=Joliet,%20Illinois" TargetMode="External"/><Relationship Id="rId261" Type="http://schemas.openxmlformats.org/officeDocument/2006/relationships/hyperlink" Target="https://www.bing.com/th?id=OSK.53b4efcbd652cd911afa295f2477745b&amp;qlt=95" TargetMode="External"/><Relationship Id="rId499" Type="http://schemas.openxmlformats.org/officeDocument/2006/relationships/hyperlink" Target="https://www.bing.com/th?id=OSK.08c9a196dd8436adcb6160ff9ab51b99&amp;qlt=95" TargetMode="External"/><Relationship Id="rId56" Type="http://schemas.openxmlformats.org/officeDocument/2006/relationships/hyperlink" Target="https://www.bing.com/images/search?form=xlimg&amp;q=Little%20Rock,%20Arkansas" TargetMode="External"/><Relationship Id="rId359" Type="http://schemas.openxmlformats.org/officeDocument/2006/relationships/hyperlink" Target="https://www.bing.com/th?id=OSK.e7a89226828ee664dbb82301e29e4c2b&amp;qlt=95" TargetMode="External"/><Relationship Id="rId566" Type="http://schemas.openxmlformats.org/officeDocument/2006/relationships/hyperlink" Target="https://www.bing.com/images/search?form=xlimg&amp;q=Gorey" TargetMode="External"/><Relationship Id="rId121" Type="http://schemas.openxmlformats.org/officeDocument/2006/relationships/hyperlink" Target="https://www.bing.com/th?id=OSK.e14eaea1fe35b1910dd18d9c364abbcc&amp;qlt=95" TargetMode="External"/><Relationship Id="rId219" Type="http://schemas.openxmlformats.org/officeDocument/2006/relationships/hyperlink" Target="https://www.bing.com/th?id=OSK.cea390dee320a3fc4e3b7303685dd363&amp;qlt=95" TargetMode="External"/><Relationship Id="rId426" Type="http://schemas.openxmlformats.org/officeDocument/2006/relationships/hyperlink" Target="https://www.bing.com/images/search?form=xlimg&amp;q=Harrisburg,%20Pennsylvania" TargetMode="External"/><Relationship Id="rId633" Type="http://schemas.openxmlformats.org/officeDocument/2006/relationships/hyperlink" Target="https://www.bing.com/th?id=OSK.ce22e1eacdc05f654da6dabe4b9691df&amp;qlt=95" TargetMode="External"/><Relationship Id="rId67" Type="http://schemas.openxmlformats.org/officeDocument/2006/relationships/hyperlink" Target="https://www.bing.com/th?id=OSK.762af7c7fd8866ccdede3f5a3f10a959&amp;qlt=95" TargetMode="External"/><Relationship Id="rId272" Type="http://schemas.openxmlformats.org/officeDocument/2006/relationships/hyperlink" Target="https://www.bing.com/images/search?form=xlimg&amp;q=Mesa,%20Arizona" TargetMode="External"/><Relationship Id="rId577" Type="http://schemas.openxmlformats.org/officeDocument/2006/relationships/hyperlink" Target="https://www.bing.com/th?id=OSK.3714ecdd3a535e93e225e642e0a800e9&amp;qlt=95" TargetMode="External"/><Relationship Id="rId132" Type="http://schemas.openxmlformats.org/officeDocument/2006/relationships/hyperlink" Target="https://www.bing.com/images/search?form=xlimg&amp;q=Listowel" TargetMode="External"/><Relationship Id="rId437" Type="http://schemas.openxmlformats.org/officeDocument/2006/relationships/hyperlink" Target="https://www.bing.com/th?id=OSK.JRsynmOWSUb4FltZ3pTePP1vnyuK0iAK8fB86JqQtRY&amp;qlt=95" TargetMode="External"/><Relationship Id="rId644" Type="http://schemas.openxmlformats.org/officeDocument/2006/relationships/hyperlink" Target="https://www.bing.com/images/search?form=xlimg&amp;q=Port%20St.%20Lucie,%20Florida" TargetMode="External"/><Relationship Id="rId283" Type="http://schemas.openxmlformats.org/officeDocument/2006/relationships/hyperlink" Target="https://www.bing.com/th?id=OSK.21da6f7158d37e64e054a9e8e4f64f79&amp;qlt=95" TargetMode="External"/><Relationship Id="rId490" Type="http://schemas.openxmlformats.org/officeDocument/2006/relationships/hyperlink" Target="https://www.bing.com/images/search?form=xlimg&amp;q=Kinnegad" TargetMode="External"/><Relationship Id="rId504" Type="http://schemas.openxmlformats.org/officeDocument/2006/relationships/hyperlink" Target="https://www.bing.com/images/search?form=xlimg&amp;q=Lakeland,%20Florida" TargetMode="External"/><Relationship Id="rId78" Type="http://schemas.openxmlformats.org/officeDocument/2006/relationships/hyperlink" Target="https://www.bing.com/images/search?form=xlimg&amp;q=San%20Bernardino,%20California" TargetMode="External"/><Relationship Id="rId143" Type="http://schemas.openxmlformats.org/officeDocument/2006/relationships/hyperlink" Target="https://www.bing.com/th?id=OSK.613383a543088c29ccf68017f2471c30&amp;qlt=95" TargetMode="External"/><Relationship Id="rId350" Type="http://schemas.openxmlformats.org/officeDocument/2006/relationships/hyperlink" Target="https://www.bing.com/images/search?form=xlimg&amp;q=Shankill,%20Dublin" TargetMode="External"/><Relationship Id="rId588" Type="http://schemas.openxmlformats.org/officeDocument/2006/relationships/hyperlink" Target="https://www.bing.com/images/search?form=xlimg&amp;q=Bakersfield,%20California" TargetMode="External"/><Relationship Id="rId9" Type="http://schemas.openxmlformats.org/officeDocument/2006/relationships/hyperlink" Target="https://www.bing.com/th?id=OSK.92c16843efad126d61f73151549386af&amp;qlt=95" TargetMode="External"/><Relationship Id="rId210" Type="http://schemas.openxmlformats.org/officeDocument/2006/relationships/hyperlink" Target="https://www.bing.com/images/search?form=xlimg&amp;q=Orange,%20California" TargetMode="External"/><Relationship Id="rId448" Type="http://schemas.openxmlformats.org/officeDocument/2006/relationships/hyperlink" Target="https://www.bing.com/images/search?form=xlimg&amp;q=San%20Diego" TargetMode="External"/><Relationship Id="rId655" Type="http://schemas.openxmlformats.org/officeDocument/2006/relationships/hyperlink" Target="https://www.bing.com/th?id=OSK.61baf413cef3e26750f0abc731d7fc17&amp;qlt=95" TargetMode="External"/><Relationship Id="rId294" Type="http://schemas.openxmlformats.org/officeDocument/2006/relationships/hyperlink" Target="https://www.bing.com/images/search?form=xlimg&amp;q=Pasadena,%20California" TargetMode="External"/><Relationship Id="rId308" Type="http://schemas.openxmlformats.org/officeDocument/2006/relationships/hyperlink" Target="https://www.bing.com/images/search?form=xlimg&amp;q=Wilkes-Barre,%20Pennsylvania" TargetMode="External"/><Relationship Id="rId515" Type="http://schemas.openxmlformats.org/officeDocument/2006/relationships/hyperlink" Target="https://www.bing.com/th?id=OSK.aa33f2eceb3332e41576b786055f5589&amp;qlt=95" TargetMode="External"/><Relationship Id="rId89" Type="http://schemas.openxmlformats.org/officeDocument/2006/relationships/hyperlink" Target="https://www.bing.com/th?id=OSK.4bc863289c6f7d1b2f63ead6b0447fc8&amp;qlt=95" TargetMode="External"/><Relationship Id="rId154" Type="http://schemas.openxmlformats.org/officeDocument/2006/relationships/hyperlink" Target="https://www.bing.com/images/search?form=xlimg&amp;q=Reno,%20Nevada" TargetMode="External"/><Relationship Id="rId361" Type="http://schemas.openxmlformats.org/officeDocument/2006/relationships/hyperlink" Target="https://www.bing.com/th?id=OSK.b6323104bb2789402075483173d888ff&amp;qlt=95" TargetMode="External"/><Relationship Id="rId599" Type="http://schemas.openxmlformats.org/officeDocument/2006/relationships/hyperlink" Target="https://www.bing.com/th?id=OSK.43830554b0baa8134659d627ed24e318&amp;qlt=95" TargetMode="External"/><Relationship Id="rId459" Type="http://schemas.openxmlformats.org/officeDocument/2006/relationships/hyperlink" Target="https://www.bing.com/th?id=OSK.96ef921d6c31f17b6a9490e33c7a7ba7&amp;qlt=95" TargetMode="External"/><Relationship Id="rId666" Type="http://schemas.openxmlformats.org/officeDocument/2006/relationships/hyperlink" Target="https://www.bing.com/images/search?form=xlimg&amp;q=Fairbanks,%20Alaska" TargetMode="External"/><Relationship Id="rId16" Type="http://schemas.openxmlformats.org/officeDocument/2006/relationships/hyperlink" Target="https://www.bing.com/images/search?form=xlimg&amp;q=San%20Jose,%20California" TargetMode="External"/><Relationship Id="rId221" Type="http://schemas.openxmlformats.org/officeDocument/2006/relationships/hyperlink" Target="https://www.bing.com/th?id=OSK.5e502a5bd6db4c8348b495b6c42d2a3b&amp;qlt=95" TargetMode="External"/><Relationship Id="rId319" Type="http://schemas.openxmlformats.org/officeDocument/2006/relationships/hyperlink" Target="https://www.bing.com/th?id=OSK.addbbb0fc289aa98dccaccd8f13b8997&amp;qlt=95" TargetMode="External"/><Relationship Id="rId526" Type="http://schemas.openxmlformats.org/officeDocument/2006/relationships/hyperlink" Target="https://www.bing.com/images/search?form=xlimg&amp;q=London" TargetMode="External"/><Relationship Id="rId165" Type="http://schemas.openxmlformats.org/officeDocument/2006/relationships/hyperlink" Target="https://www.bing.com/th?id=OSK.534b551af2c845e1cf1393f10775bc79&amp;qlt=95" TargetMode="External"/><Relationship Id="rId372" Type="http://schemas.openxmlformats.org/officeDocument/2006/relationships/hyperlink" Target="https://www.bing.com/images/search?form=xlimg&amp;q=Lexington,%20Kentucky" TargetMode="External"/><Relationship Id="rId677" Type="http://schemas.openxmlformats.org/officeDocument/2006/relationships/hyperlink" Target="https://www.bing.com/th?id=OSK.3d959ef85b8ba81df54699dd70d5791e&amp;qlt=95" TargetMode="External"/><Relationship Id="rId232" Type="http://schemas.openxmlformats.org/officeDocument/2006/relationships/hyperlink" Target="https://www.bing.com/images/search?form=xlimg&amp;q=Greensboro,%20North%20Carolina" TargetMode="External"/><Relationship Id="rId27" Type="http://schemas.openxmlformats.org/officeDocument/2006/relationships/hyperlink" Target="https://www.bing.com/th?id=OSK.37781df01e217e663ead821673195d33&amp;qlt=95" TargetMode="External"/><Relationship Id="rId537" Type="http://schemas.openxmlformats.org/officeDocument/2006/relationships/hyperlink" Target="https://www.bing.com/th?id=OSK.2edbd933a451fc2b84484e92858c1b24&amp;qlt=95" TargetMode="External"/><Relationship Id="rId80" Type="http://schemas.openxmlformats.org/officeDocument/2006/relationships/hyperlink" Target="https://www.bing.com/images/search?form=xlimg&amp;q=Norfolk,%20Virginia" TargetMode="External"/><Relationship Id="rId176" Type="http://schemas.openxmlformats.org/officeDocument/2006/relationships/hyperlink" Target="https://www.bing.com/images/search?form=xlimg&amp;q=Cherryville,%20British%20Columbia" TargetMode="External"/><Relationship Id="rId383" Type="http://schemas.openxmlformats.org/officeDocument/2006/relationships/hyperlink" Target="https://www.bing.com/th?id=OSK.05516ff816432e0e3a236ad7db06239e&amp;qlt=95" TargetMode="External"/><Relationship Id="rId590" Type="http://schemas.openxmlformats.org/officeDocument/2006/relationships/hyperlink" Target="https://www.bing.com/images/search?form=xlimg&amp;q=Dungarvan" TargetMode="External"/><Relationship Id="rId604" Type="http://schemas.openxmlformats.org/officeDocument/2006/relationships/hyperlink" Target="https://www.bing.com/images/search?form=xlimg&amp;q=Garden%20Grove,%20California" TargetMode="External"/><Relationship Id="rId243" Type="http://schemas.openxmlformats.org/officeDocument/2006/relationships/hyperlink" Target="https://www.bing.com/th?id=OSK.3b774e20162f62d68c3eefa90dc7f9c7&amp;qlt=95" TargetMode="External"/><Relationship Id="rId450" Type="http://schemas.openxmlformats.org/officeDocument/2006/relationships/hyperlink" Target="https://www.bing.com/images/search?form=xlimg&amp;q=Alhambra,%20California" TargetMode="External"/><Relationship Id="rId688" Type="http://schemas.openxmlformats.org/officeDocument/2006/relationships/hyperlink" Target="https://www.bing.com/images/search?form=xlimg&amp;q=Bundoran" TargetMode="External"/><Relationship Id="rId38" Type="http://schemas.openxmlformats.org/officeDocument/2006/relationships/hyperlink" Target="https://www.bing.com/images/search?form=xlimg&amp;q=Vancouver" TargetMode="External"/><Relationship Id="rId103" Type="http://schemas.openxmlformats.org/officeDocument/2006/relationships/hyperlink" Target="https://www.bing.com/th?id=OSK.63f27401c645b80f8a485d4fdef6145f&amp;qlt=95" TargetMode="External"/><Relationship Id="rId310" Type="http://schemas.openxmlformats.org/officeDocument/2006/relationships/hyperlink" Target="https://www.bing.com/images/search?form=xlimg&amp;q=Ballinroad" TargetMode="External"/><Relationship Id="rId548" Type="http://schemas.openxmlformats.org/officeDocument/2006/relationships/hyperlink" Target="https://www.bing.com/images/search?form=xlimg&amp;q=Ballybofey" TargetMode="External"/><Relationship Id="rId91" Type="http://schemas.openxmlformats.org/officeDocument/2006/relationships/hyperlink" Target="https://www.bing.com/th?id=OSK.568d40a799002e34ee82f7f7a816100b&amp;qlt=95" TargetMode="External"/><Relationship Id="rId187" Type="http://schemas.openxmlformats.org/officeDocument/2006/relationships/hyperlink" Target="https://www.bing.com/th?id=OSK.ecd87921a2d2f2d579e562b1f9eb02fc&amp;qlt=95" TargetMode="External"/><Relationship Id="rId394" Type="http://schemas.openxmlformats.org/officeDocument/2006/relationships/hyperlink" Target="https://www.bing.com/images/search?form=xlimg&amp;q=Coventry" TargetMode="External"/><Relationship Id="rId408" Type="http://schemas.openxmlformats.org/officeDocument/2006/relationships/hyperlink" Target="https://www.bing.com/images/search?form=xlimg&amp;q=Fort%20Pierce,%20Florida" TargetMode="External"/><Relationship Id="rId615" Type="http://schemas.openxmlformats.org/officeDocument/2006/relationships/hyperlink" Target="https://www.bing.com/th?id=OSK.b71e6745142f64f8ef98998afe3ab813&amp;qlt=95" TargetMode="External"/><Relationship Id="rId254" Type="http://schemas.openxmlformats.org/officeDocument/2006/relationships/hyperlink" Target="https://www.bing.com/images/search?form=xlimg&amp;q=Whittier,%20Californi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rd>
    <address r:id="rId263"/>
    <moreImagesAddress r:id="rId264"/>
  </webImageSrd>
  <webImageSrd>
    <address r:id="rId265"/>
    <moreImagesAddress r:id="rId266"/>
  </webImageSrd>
  <webImageSrd>
    <address r:id="rId267"/>
    <moreImagesAddress r:id="rId268"/>
  </webImageSrd>
  <webImageSrd>
    <address r:id="rId269"/>
    <moreImagesAddress r:id="rId270"/>
  </webImageSrd>
  <webImageSrd>
    <address r:id="rId271"/>
    <moreImagesAddress r:id="rId272"/>
  </webImageSrd>
  <webImageSrd>
    <address r:id="rId273"/>
    <moreImagesAddress r:id="rId274"/>
  </webImageSrd>
  <webImageSrd>
    <address r:id="rId275"/>
    <moreImagesAddress r:id="rId276"/>
  </webImageSrd>
  <webImageSrd>
    <address r:id="rId277"/>
    <moreImagesAddress r:id="rId278"/>
  </webImageSrd>
  <webImageSrd>
    <address r:id="rId279"/>
    <moreImagesAddress r:id="rId280"/>
  </webImageSrd>
  <webImageSrd>
    <address r:id="rId281"/>
    <moreImagesAddress r:id="rId282"/>
  </webImageSrd>
  <webImageSrd>
    <address r:id="rId283"/>
    <moreImagesAddress r:id="rId284"/>
  </webImageSrd>
  <webImageSrd>
    <address r:id="rId285"/>
    <moreImagesAddress r:id="rId286"/>
  </webImageSrd>
  <webImageSrd>
    <address r:id="rId287"/>
    <moreImagesAddress r:id="rId288"/>
  </webImageSrd>
  <webImageSrd>
    <address r:id="rId289"/>
    <moreImagesAddress r:id="rId290"/>
  </webImageSrd>
  <webImageSrd>
    <address r:id="rId291"/>
    <moreImagesAddress r:id="rId292"/>
  </webImageSrd>
  <webImageSrd>
    <address r:id="rId293"/>
    <moreImagesAddress r:id="rId294"/>
  </webImageSrd>
  <webImageSrd>
    <address r:id="rId295"/>
    <moreImagesAddress r:id="rId296"/>
  </webImageSrd>
  <webImageSrd>
    <address r:id="rId297"/>
    <moreImagesAddress r:id="rId298"/>
  </webImageSrd>
  <webImageSrd>
    <address r:id="rId299"/>
    <moreImagesAddress r:id="rId300"/>
  </webImageSrd>
  <webImageSrd>
    <address r:id="rId301"/>
    <moreImagesAddress r:id="rId302"/>
  </webImageSrd>
  <webImageSrd>
    <address r:id="rId303"/>
    <moreImagesAddress r:id="rId304"/>
  </webImageSrd>
  <webImageSrd>
    <address r:id="rId305"/>
    <moreImagesAddress r:id="rId306"/>
  </webImageSrd>
  <webImageSrd>
    <address r:id="rId307"/>
    <moreImagesAddress r:id="rId308"/>
  </webImageSrd>
  <webImageSrd>
    <address r:id="rId309"/>
    <moreImagesAddress r:id="rId310"/>
  </webImageSrd>
  <webImageSrd>
    <address r:id="rId311"/>
    <moreImagesAddress r:id="rId312"/>
  </webImageSrd>
  <webImageSrd>
    <address r:id="rId313"/>
    <moreImagesAddress r:id="rId314"/>
  </webImageSrd>
  <webImageSrd>
    <address r:id="rId315"/>
    <moreImagesAddress r:id="rId316"/>
  </webImageSrd>
  <webImageSrd>
    <address r:id="rId317"/>
    <moreImagesAddress r:id="rId318"/>
  </webImageSrd>
  <webImageSrd>
    <address r:id="rId319"/>
    <moreImagesAddress r:id="rId320"/>
  </webImageSrd>
  <webImageSrd>
    <address r:id="rId321"/>
    <moreImagesAddress r:id="rId322"/>
  </webImageSrd>
  <webImageSrd>
    <address r:id="rId323"/>
    <moreImagesAddress r:id="rId324"/>
  </webImageSrd>
  <webImageSrd>
    <address r:id="rId325"/>
    <moreImagesAddress r:id="rId326"/>
  </webImageSrd>
  <webImageSrd>
    <address r:id="rId327"/>
    <moreImagesAddress r:id="rId328"/>
  </webImageSrd>
  <webImageSrd>
    <address r:id="rId329"/>
    <moreImagesAddress r:id="rId330"/>
  </webImageSrd>
  <webImageSrd>
    <address r:id="rId331"/>
    <moreImagesAddress r:id="rId332"/>
  </webImageSrd>
  <webImageSrd>
    <address r:id="rId333"/>
    <moreImagesAddress r:id="rId334"/>
  </webImageSrd>
  <webImageSrd>
    <address r:id="rId335"/>
    <moreImagesAddress r:id="rId336"/>
  </webImageSrd>
  <webImageSrd>
    <address r:id="rId337"/>
    <moreImagesAddress r:id="rId338"/>
  </webImageSrd>
  <webImageSrd>
    <address r:id="rId339"/>
    <moreImagesAddress r:id="rId340"/>
  </webImageSrd>
  <webImageSrd>
    <address r:id="rId341"/>
    <moreImagesAddress r:id="rId342"/>
  </webImageSrd>
  <webImageSrd>
    <address r:id="rId343"/>
    <moreImagesAddress r:id="rId344"/>
  </webImageSrd>
  <webImageSrd>
    <address r:id="rId345"/>
    <moreImagesAddress r:id="rId346"/>
  </webImageSrd>
  <webImageSrd>
    <address r:id="rId347"/>
    <moreImagesAddress r:id="rId348"/>
  </webImageSrd>
  <webImageSrd>
    <address r:id="rId349"/>
    <moreImagesAddress r:id="rId350"/>
  </webImageSrd>
  <webImageSrd>
    <address r:id="rId351"/>
    <moreImagesAddress r:id="rId352"/>
  </webImageSrd>
  <webImageSrd>
    <address r:id="rId353"/>
    <moreImagesAddress r:id="rId354"/>
  </webImageSrd>
  <webImageSrd>
    <address r:id="rId355"/>
    <moreImagesAddress r:id="rId356"/>
  </webImageSrd>
  <webImageSrd>
    <address r:id="rId357"/>
    <moreImagesAddress r:id="rId358"/>
  </webImageSrd>
  <webImageSrd>
    <address r:id="rId359"/>
    <moreImagesAddress r:id="rId360"/>
  </webImageSrd>
  <webImageSrd>
    <address r:id="rId361"/>
    <moreImagesAddress r:id="rId362"/>
  </webImageSrd>
  <webImageSrd>
    <address r:id="rId363"/>
    <moreImagesAddress r:id="rId364"/>
  </webImageSrd>
  <webImageSrd>
    <address r:id="rId365"/>
    <moreImagesAddress r:id="rId366"/>
  </webImageSrd>
  <webImageSrd>
    <address r:id="rId367"/>
    <moreImagesAddress r:id="rId368"/>
  </webImageSrd>
  <webImageSrd>
    <address r:id="rId369"/>
    <moreImagesAddress r:id="rId370"/>
  </webImageSrd>
  <webImageSrd>
    <address r:id="rId371"/>
    <moreImagesAddress r:id="rId372"/>
  </webImageSrd>
  <webImageSrd>
    <address r:id="rId373"/>
    <moreImagesAddress r:id="rId374"/>
  </webImageSrd>
  <webImageSrd>
    <address r:id="rId375"/>
    <moreImagesAddress r:id="rId376"/>
  </webImageSrd>
  <webImageSrd>
    <address r:id="rId377"/>
    <moreImagesAddress r:id="rId378"/>
  </webImageSrd>
  <webImageSrd>
    <address r:id="rId379"/>
    <moreImagesAddress r:id="rId380"/>
  </webImageSrd>
  <webImageSrd>
    <address r:id="rId381"/>
    <moreImagesAddress r:id="rId382"/>
  </webImageSrd>
  <webImageSrd>
    <address r:id="rId383"/>
    <moreImagesAddress r:id="rId384"/>
  </webImageSrd>
  <webImageSrd>
    <address r:id="rId385"/>
    <moreImagesAddress r:id="rId386"/>
  </webImageSrd>
  <webImageSrd>
    <address r:id="rId387"/>
    <moreImagesAddress r:id="rId388"/>
  </webImageSrd>
  <webImageSrd>
    <address r:id="rId389"/>
    <moreImagesAddress r:id="rId390"/>
  </webImageSrd>
  <webImageSrd>
    <address r:id="rId391"/>
    <moreImagesAddress r:id="rId392"/>
  </webImageSrd>
  <webImageSrd>
    <address r:id="rId393"/>
    <moreImagesAddress r:id="rId394"/>
  </webImageSrd>
  <webImageSrd>
    <address r:id="rId395"/>
    <moreImagesAddress r:id="rId396"/>
  </webImageSrd>
  <webImageSrd>
    <address r:id="rId397"/>
    <moreImagesAddress r:id="rId398"/>
  </webImageSrd>
  <webImageSrd>
    <address r:id="rId399"/>
    <moreImagesAddress r:id="rId400"/>
  </webImageSrd>
  <webImageSrd>
    <address r:id="rId401"/>
    <moreImagesAddress r:id="rId402"/>
  </webImageSrd>
  <webImageSrd>
    <address r:id="rId403"/>
    <moreImagesAddress r:id="rId404"/>
  </webImageSrd>
  <webImageSrd>
    <address r:id="rId405"/>
    <moreImagesAddress r:id="rId406"/>
  </webImageSrd>
  <webImageSrd>
    <address r:id="rId407"/>
    <moreImagesAddress r:id="rId408"/>
  </webImageSrd>
  <webImageSrd>
    <address r:id="rId409"/>
    <moreImagesAddress r:id="rId410"/>
  </webImageSrd>
  <webImageSrd>
    <address r:id="rId411"/>
    <moreImagesAddress r:id="rId412"/>
  </webImageSrd>
  <webImageSrd>
    <address r:id="rId413"/>
    <moreImagesAddress r:id="rId414"/>
  </webImageSrd>
  <webImageSrd>
    <address r:id="rId415"/>
    <moreImagesAddress r:id="rId416"/>
  </webImageSrd>
  <webImageSrd>
    <address r:id="rId417"/>
    <moreImagesAddress r:id="rId418"/>
  </webImageSrd>
  <webImageSrd>
    <address r:id="rId419"/>
    <moreImagesAddress r:id="rId420"/>
  </webImageSrd>
  <webImageSrd>
    <address r:id="rId421"/>
    <moreImagesAddress r:id="rId422"/>
  </webImageSrd>
  <webImageSrd>
    <address r:id="rId423"/>
    <moreImagesAddress r:id="rId424"/>
  </webImageSrd>
  <webImageSrd>
    <address r:id="rId425"/>
    <moreImagesAddress r:id="rId426"/>
  </webImageSrd>
  <webImageSrd>
    <address r:id="rId427"/>
    <moreImagesAddress r:id="rId428"/>
  </webImageSrd>
  <webImageSrd>
    <address r:id="rId429"/>
    <moreImagesAddress r:id="rId430"/>
  </webImageSrd>
  <webImageSrd>
    <address r:id="rId431"/>
    <moreImagesAddress r:id="rId432"/>
  </webImageSrd>
  <webImageSrd>
    <address r:id="rId433"/>
    <moreImagesAddress r:id="rId434"/>
  </webImageSrd>
  <webImageSrd>
    <address r:id="rId435"/>
    <moreImagesAddress r:id="rId436"/>
  </webImageSrd>
  <webImageSrd>
    <address r:id="rId437"/>
    <moreImagesAddress r:id="rId438"/>
  </webImageSrd>
  <webImageSrd>
    <address r:id="rId439"/>
    <moreImagesAddress r:id="rId440"/>
  </webImageSrd>
  <webImageSrd>
    <address r:id="rId441"/>
    <moreImagesAddress r:id="rId442"/>
  </webImageSrd>
  <webImageSrd>
    <address r:id="rId443"/>
    <moreImagesAddress r:id="rId444"/>
  </webImageSrd>
  <webImageSrd>
    <address r:id="rId445"/>
    <moreImagesAddress r:id="rId446"/>
  </webImageSrd>
  <webImageSrd>
    <address r:id="rId447"/>
    <moreImagesAddress r:id="rId448"/>
  </webImageSrd>
  <webImageSrd>
    <address r:id="rId449"/>
    <moreImagesAddress r:id="rId450"/>
  </webImageSrd>
  <webImageSrd>
    <address r:id="rId451"/>
    <moreImagesAddress r:id="rId452"/>
  </webImageSrd>
  <webImageSrd>
    <address r:id="rId453"/>
    <moreImagesAddress r:id="rId454"/>
  </webImageSrd>
  <webImageSrd>
    <address r:id="rId455"/>
    <moreImagesAddress r:id="rId456"/>
  </webImageSrd>
  <webImageSrd>
    <address r:id="rId457"/>
    <moreImagesAddress r:id="rId458"/>
  </webImageSrd>
  <webImageSrd>
    <address r:id="rId459"/>
    <moreImagesAddress r:id="rId460"/>
  </webImageSrd>
  <webImageSrd>
    <address r:id="rId461"/>
    <moreImagesAddress r:id="rId462"/>
  </webImageSrd>
  <webImageSrd>
    <address r:id="rId463"/>
    <moreImagesAddress r:id="rId464"/>
  </webImageSrd>
  <webImageSrd>
    <address r:id="rId465"/>
    <moreImagesAddress r:id="rId466"/>
  </webImageSrd>
  <webImageSrd>
    <address r:id="rId467"/>
    <moreImagesAddress r:id="rId468"/>
  </webImageSrd>
  <webImageSrd>
    <address r:id="rId469"/>
    <moreImagesAddress r:id="rId470"/>
  </webImageSrd>
  <webImageSrd>
    <address r:id="rId471"/>
    <moreImagesAddress r:id="rId472"/>
  </webImageSrd>
  <webImageSrd>
    <address r:id="rId473"/>
    <moreImagesAddress r:id="rId474"/>
  </webImageSrd>
  <webImageSrd>
    <address r:id="rId475"/>
    <moreImagesAddress r:id="rId476"/>
  </webImageSrd>
  <webImageSrd>
    <address r:id="rId477"/>
    <moreImagesAddress r:id="rId478"/>
  </webImageSrd>
  <webImageSrd>
    <address r:id="rId479"/>
    <moreImagesAddress r:id="rId480"/>
  </webImageSrd>
  <webImageSrd>
    <address r:id="rId481"/>
    <moreImagesAddress r:id="rId482"/>
  </webImageSrd>
  <webImageSrd>
    <address r:id="rId483"/>
    <moreImagesAddress r:id="rId484"/>
  </webImageSrd>
  <webImageSrd>
    <address r:id="rId485"/>
    <moreImagesAddress r:id="rId486"/>
  </webImageSrd>
  <webImageSrd>
    <address r:id="rId487"/>
    <moreImagesAddress r:id="rId488"/>
  </webImageSrd>
  <webImageSrd>
    <address r:id="rId489"/>
    <moreImagesAddress r:id="rId490"/>
  </webImageSrd>
  <webImageSrd>
    <address r:id="rId491"/>
    <moreImagesAddress r:id="rId492"/>
  </webImageSrd>
  <webImageSrd>
    <address r:id="rId493"/>
    <moreImagesAddress r:id="rId494"/>
  </webImageSrd>
  <webImageSrd>
    <address r:id="rId495"/>
    <moreImagesAddress r:id="rId496"/>
  </webImageSrd>
  <webImageSrd>
    <address r:id="rId497"/>
    <moreImagesAddress r:id="rId498"/>
  </webImageSrd>
  <webImageSrd>
    <address r:id="rId499"/>
    <moreImagesAddress r:id="rId500"/>
  </webImageSrd>
  <webImageSrd>
    <address r:id="rId501"/>
    <moreImagesAddress r:id="rId502"/>
  </webImageSrd>
  <webImageSrd>
    <address r:id="rId503"/>
    <moreImagesAddress r:id="rId504"/>
  </webImageSrd>
  <webImageSrd>
    <address r:id="rId505"/>
    <moreImagesAddress r:id="rId506"/>
  </webImageSrd>
  <webImageSrd>
    <address r:id="rId507"/>
    <moreImagesAddress r:id="rId508"/>
  </webImageSrd>
  <webImageSrd>
    <address r:id="rId509"/>
    <moreImagesAddress r:id="rId510"/>
  </webImageSrd>
  <webImageSrd>
    <address r:id="rId511"/>
    <moreImagesAddress r:id="rId512"/>
  </webImageSrd>
  <webImageSrd>
    <address r:id="rId513"/>
    <moreImagesAddress r:id="rId514"/>
  </webImageSrd>
  <webImageSrd>
    <address r:id="rId515"/>
    <moreImagesAddress r:id="rId516"/>
  </webImageSrd>
  <webImageSrd>
    <address r:id="rId517"/>
    <moreImagesAddress r:id="rId518"/>
  </webImageSrd>
  <webImageSrd>
    <address r:id="rId519"/>
    <moreImagesAddress r:id="rId520"/>
  </webImageSrd>
  <webImageSrd>
    <address r:id="rId521"/>
    <moreImagesAddress r:id="rId522"/>
  </webImageSrd>
  <webImageSrd>
    <address r:id="rId523"/>
    <moreImagesAddress r:id="rId524"/>
  </webImageSrd>
  <webImageSrd>
    <address r:id="rId525"/>
    <moreImagesAddress r:id="rId526"/>
  </webImageSrd>
  <webImageSrd>
    <address r:id="rId527"/>
    <moreImagesAddress r:id="rId528"/>
  </webImageSrd>
  <webImageSrd>
    <address r:id="rId529"/>
    <moreImagesAddress r:id="rId530"/>
  </webImageSrd>
  <webImageSrd>
    <address r:id="rId531"/>
    <moreImagesAddress r:id="rId532"/>
  </webImageSrd>
  <webImageSrd>
    <address r:id="rId533"/>
    <moreImagesAddress r:id="rId534"/>
  </webImageSrd>
  <webImageSrd>
    <address r:id="rId535"/>
    <moreImagesAddress r:id="rId536"/>
  </webImageSrd>
  <webImageSrd>
    <address r:id="rId537"/>
    <moreImagesAddress r:id="rId538"/>
  </webImageSrd>
  <webImageSrd>
    <address r:id="rId539"/>
    <moreImagesAddress r:id="rId540"/>
  </webImageSrd>
  <webImageSrd>
    <address r:id="rId541"/>
    <moreImagesAddress r:id="rId542"/>
  </webImageSrd>
  <webImageSrd>
    <address r:id="rId543"/>
    <moreImagesAddress r:id="rId544"/>
  </webImageSrd>
  <webImageSrd>
    <address r:id="rId545"/>
    <moreImagesAddress r:id="rId546"/>
  </webImageSrd>
  <webImageSrd>
    <address r:id="rId547"/>
    <moreImagesAddress r:id="rId548"/>
  </webImageSrd>
  <webImageSrd>
    <address r:id="rId549"/>
    <moreImagesAddress r:id="rId550"/>
  </webImageSrd>
  <webImageSrd>
    <address r:id="rId551"/>
    <moreImagesAddress r:id="rId552"/>
  </webImageSrd>
  <webImageSrd>
    <address r:id="rId553"/>
    <moreImagesAddress r:id="rId554"/>
  </webImageSrd>
  <webImageSrd>
    <address r:id="rId555"/>
    <moreImagesAddress r:id="rId556"/>
  </webImageSrd>
  <webImageSrd>
    <address r:id="rId557"/>
    <moreImagesAddress r:id="rId558"/>
  </webImageSrd>
  <webImageSrd>
    <address r:id="rId559"/>
    <moreImagesAddress r:id="rId560"/>
  </webImageSrd>
  <webImageSrd>
    <address r:id="rId561"/>
    <moreImagesAddress r:id="rId562"/>
  </webImageSrd>
  <webImageSrd>
    <address r:id="rId563"/>
    <moreImagesAddress r:id="rId564"/>
  </webImageSrd>
  <webImageSrd>
    <address r:id="rId565"/>
    <moreImagesAddress r:id="rId566"/>
  </webImageSrd>
  <webImageSrd>
    <address r:id="rId567"/>
    <moreImagesAddress r:id="rId568"/>
  </webImageSrd>
  <webImageSrd>
    <address r:id="rId569"/>
    <moreImagesAddress r:id="rId570"/>
  </webImageSrd>
  <webImageSrd>
    <address r:id="rId571"/>
    <moreImagesAddress r:id="rId572"/>
  </webImageSrd>
  <webImageSrd>
    <address r:id="rId573"/>
    <moreImagesAddress r:id="rId574"/>
  </webImageSrd>
  <webImageSrd>
    <address r:id="rId575"/>
    <moreImagesAddress r:id="rId576"/>
  </webImageSrd>
  <webImageSrd>
    <address r:id="rId577"/>
    <moreImagesAddress r:id="rId578"/>
  </webImageSrd>
  <webImageSrd>
    <address r:id="rId579"/>
    <moreImagesAddress r:id="rId580"/>
  </webImageSrd>
  <webImageSrd>
    <address r:id="rId581"/>
    <moreImagesAddress r:id="rId582"/>
  </webImageSrd>
  <webImageSrd>
    <address r:id="rId583"/>
    <moreImagesAddress r:id="rId584"/>
  </webImageSrd>
  <webImageSrd>
    <address r:id="rId585"/>
    <moreImagesAddress r:id="rId586"/>
  </webImageSrd>
  <webImageSrd>
    <address r:id="rId587"/>
    <moreImagesAddress r:id="rId588"/>
  </webImageSrd>
  <webImageSrd>
    <address r:id="rId589"/>
    <moreImagesAddress r:id="rId590"/>
  </webImageSrd>
  <webImageSrd>
    <address r:id="rId591"/>
    <moreImagesAddress r:id="rId592"/>
  </webImageSrd>
  <webImageSrd>
    <address r:id="rId593"/>
    <moreImagesAddress r:id="rId594"/>
  </webImageSrd>
  <webImageSrd>
    <address r:id="rId595"/>
    <moreImagesAddress r:id="rId596"/>
  </webImageSrd>
  <webImageSrd>
    <address r:id="rId597"/>
    <moreImagesAddress r:id="rId598"/>
  </webImageSrd>
  <webImageSrd>
    <address r:id="rId599"/>
    <moreImagesAddress r:id="rId600"/>
  </webImageSrd>
  <webImageSrd>
    <address r:id="rId601"/>
    <moreImagesAddress r:id="rId602"/>
  </webImageSrd>
  <webImageSrd>
    <address r:id="rId603"/>
    <moreImagesAddress r:id="rId604"/>
  </webImageSrd>
  <webImageSrd>
    <address r:id="rId605"/>
    <moreImagesAddress r:id="rId606"/>
  </webImageSrd>
  <webImageSrd>
    <address r:id="rId607"/>
    <moreImagesAddress r:id="rId608"/>
  </webImageSrd>
  <webImageSrd>
    <address r:id="rId609"/>
    <moreImagesAddress r:id="rId610"/>
  </webImageSrd>
  <webImageSrd>
    <address r:id="rId611"/>
    <moreImagesAddress r:id="rId612"/>
  </webImageSrd>
  <webImageSrd>
    <address r:id="rId613"/>
    <moreImagesAddress r:id="rId614"/>
  </webImageSrd>
  <webImageSrd>
    <address r:id="rId615"/>
    <moreImagesAddress r:id="rId616"/>
  </webImageSrd>
  <webImageSrd>
    <address r:id="rId617"/>
    <moreImagesAddress r:id="rId618"/>
  </webImageSrd>
  <webImageSrd>
    <address r:id="rId619"/>
    <moreImagesAddress r:id="rId620"/>
  </webImageSrd>
  <webImageSrd>
    <address r:id="rId621"/>
    <moreImagesAddress r:id="rId622"/>
  </webImageSrd>
  <webImageSrd>
    <address r:id="rId623"/>
    <moreImagesAddress r:id="rId624"/>
  </webImageSrd>
  <webImageSrd>
    <address r:id="rId625"/>
    <moreImagesAddress r:id="rId626"/>
  </webImageSrd>
  <webImageSrd>
    <address r:id="rId627"/>
    <moreImagesAddress r:id="rId628"/>
  </webImageSrd>
  <webImageSrd>
    <address r:id="rId629"/>
    <moreImagesAddress r:id="rId630"/>
  </webImageSrd>
  <webImageSrd>
    <address r:id="rId631"/>
    <moreImagesAddress r:id="rId632"/>
  </webImageSrd>
  <webImageSrd>
    <address r:id="rId633"/>
    <moreImagesAddress r:id="rId634"/>
  </webImageSrd>
  <webImageSrd>
    <address r:id="rId635"/>
    <moreImagesAddress r:id="rId636"/>
  </webImageSrd>
  <webImageSrd>
    <address r:id="rId637"/>
    <moreImagesAddress r:id="rId638"/>
  </webImageSrd>
  <webImageSrd>
    <address r:id="rId639"/>
    <moreImagesAddress r:id="rId640"/>
  </webImageSrd>
  <webImageSrd>
    <address r:id="rId641"/>
    <moreImagesAddress r:id="rId642"/>
  </webImageSrd>
  <webImageSrd>
    <address r:id="rId643"/>
    <moreImagesAddress r:id="rId644"/>
  </webImageSrd>
  <webImageSrd>
    <address r:id="rId645"/>
    <moreImagesAddress r:id="rId646"/>
  </webImageSrd>
  <webImageSrd>
    <address r:id="rId647"/>
    <moreImagesAddress r:id="rId648"/>
  </webImageSrd>
  <webImageSrd>
    <address r:id="rId649"/>
    <moreImagesAddress r:id="rId650"/>
  </webImageSrd>
  <webImageSrd>
    <address r:id="rId651"/>
    <moreImagesAddress r:id="rId652"/>
  </webImageSrd>
  <webImageSrd>
    <address r:id="rId653"/>
    <moreImagesAddress r:id="rId654"/>
  </webImageSrd>
  <webImageSrd>
    <address r:id="rId655"/>
    <moreImagesAddress r:id="rId656"/>
  </webImageSrd>
  <webImageSrd>
    <address r:id="rId657"/>
    <moreImagesAddress r:id="rId658"/>
  </webImageSrd>
  <webImageSrd>
    <address r:id="rId659"/>
    <moreImagesAddress r:id="rId660"/>
  </webImageSrd>
  <webImageSrd>
    <address r:id="rId661"/>
    <moreImagesAddress r:id="rId662"/>
  </webImageSrd>
  <webImageSrd>
    <address r:id="rId663"/>
    <moreImagesAddress r:id="rId664"/>
  </webImageSrd>
  <webImageSrd>
    <address r:id="rId665"/>
    <moreImagesAddress r:id="rId666"/>
  </webImageSrd>
  <webImageSrd>
    <address r:id="rId667"/>
    <moreImagesAddress r:id="rId668"/>
  </webImageSrd>
  <webImageSrd>
    <address r:id="rId669"/>
    <moreImagesAddress r:id="rId670"/>
  </webImageSrd>
  <webImageSrd>
    <address r:id="rId671"/>
    <moreImagesAddress r:id="rId672"/>
  </webImageSrd>
  <webImageSrd>
    <address r:id="rId673"/>
    <moreImagesAddress r:id="rId674"/>
  </webImageSrd>
  <webImageSrd>
    <address r:id="rId675"/>
    <moreImagesAddress r:id="rId676"/>
  </webImageSrd>
  <webImageSrd>
    <address r:id="rId677"/>
    <moreImagesAddress r:id="rId678"/>
  </webImageSrd>
  <webImageSrd>
    <address r:id="rId679"/>
    <moreImagesAddress r:id="rId680"/>
  </webImageSrd>
  <webImageSrd>
    <address r:id="rId681"/>
    <moreImagesAddress r:id="rId682"/>
  </webImageSrd>
  <webImageSrd>
    <address r:id="rId683"/>
    <moreImagesAddress r:id="rId684"/>
  </webImageSrd>
  <webImageSrd>
    <address r:id="rId685"/>
    <moreImagesAddress r:id="rId686"/>
  </webImageSrd>
  <webImageSrd>
    <address r:id="rId687"/>
    <moreImagesAddress r:id="rId688"/>
  </webImageSrd>
  <webImageSrd>
    <address r:id="rId689"/>
    <moreImagesAddress r:id="rId690"/>
  </webImageSrd>
</webImagesSrd>
</file>

<file path=xl/richData/rdarray.xml><?xml version="1.0" encoding="utf-8"?>
<arrayData xmlns="http://schemas.microsoft.com/office/spreadsheetml/2017/richdata2" count="238">
  <a r="1">
    <v t="r">7</v>
  </a>
  <a r="1">
    <v t="s">Eastern Time Zone</v>
  </a>
  <a r="1">
    <v t="r">20</v>
  </a>
  <a r="1">
    <v t="s">Central Time Zone</v>
  </a>
  <a r="1">
    <v t="r">42</v>
  </a>
  <a r="1">
    <v t="r">54</v>
  </a>
  <a r="1">
    <v t="r">75</v>
  </a>
  <a r="1">
    <v t="s">Pacific Time Zone</v>
  </a>
  <a r="1">
    <v t="r">87</v>
  </a>
  <a r="1">
    <v t="r">98</v>
  </a>
  <a r="2">
    <v t="r">111</v>
    <v t="r">112</v>
  </a>
  <a r="1">
    <v t="s">English language</v>
  </a>
  <a r="1">
    <v t="r">150</v>
  </a>
  <a r="1">
    <v t="r">162</v>
  </a>
  <a r="1">
    <v t="r">173</v>
  </a>
  <a r="1">
    <v t="r">192</v>
  </a>
  <a r="1">
    <v t="r">204</v>
  </a>
  <a r="1">
    <v t="r">216</v>
  </a>
  <a r="1">
    <v t="r">229</v>
  </a>
  <a r="1">
    <v t="r">241</v>
  </a>
  <a r="1">
    <v t="s">Mountain Time Zone</v>
  </a>
  <a r="1">
    <v t="r">253</v>
  </a>
  <a r="1">
    <v t="r">277</v>
  </a>
  <a r="1">
    <v t="r">297</v>
  </a>
  <a r="1">
    <v t="r">309</v>
  </a>
  <a r="1">
    <v t="r">322</v>
  </a>
  <a r="1">
    <v t="r">340</v>
  </a>
  <a r="1">
    <v t="r">352</v>
  </a>
  <a r="1">
    <v t="r">363</v>
  </a>
  <a r="1">
    <v t="r">375</v>
  </a>
  <a r="1">
    <v t="r">387</v>
  </a>
  <a r="1">
    <v t="r">400</v>
  </a>
  <a r="1">
    <v t="r">411</v>
  </a>
  <a r="1">
    <v t="r">432</v>
  </a>
  <a r="1">
    <v t="r">443</v>
  </a>
  <a r="1">
    <v t="s">Eastern Daylight Time</v>
  </a>
  <a r="2">
    <v t="r">464</v>
    <v t="r">465</v>
  </a>
  <a r="1">
    <v t="r">493</v>
  </a>
  <a r="1">
    <v t="r">503</v>
  </a>
  <a r="1">
    <v t="r">514</v>
  </a>
  <a r="1">
    <v t="r">531</v>
  </a>
  <a r="1">
    <v t="r">542</v>
  </a>
  <a r="1">
    <v t="r">553</v>
  </a>
  <a r="1">
    <v t="r">564</v>
  </a>
  <a r="1">
    <v t="r">575</v>
  </a>
  <a r="1">
    <v t="r">586</v>
  </a>
  <a r="1">
    <v t="r">597</v>
  </a>
  <a r="1">
    <v t="r">609</v>
  </a>
  <a r="1">
    <v t="r">620</v>
  </a>
  <a r="1">
    <v t="r">632</v>
  </a>
  <a r="1">
    <v t="r">643</v>
  </a>
  <a r="1">
    <v t="r">653</v>
  </a>
  <a r="1">
    <v t="s">Central European Time</v>
  </a>
  <a r="1">
    <v t="r">664</v>
  </a>
  <a r="1">
    <v t="r">674</v>
  </a>
  <a r="1">
    <v t="r">686</v>
  </a>
  <a r="1">
    <v t="r">698</v>
  </a>
  <a r="1">
    <v t="r">709</v>
  </a>
  <a r="1">
    <v t="r">730</v>
  </a>
  <a r="1">
    <v t="r">741</v>
  </a>
  <a r="1">
    <v t="r">770</v>
  </a>
  <a r="1">
    <v t="r">781</v>
  </a>
  <a r="1">
    <v t="r">799</v>
  </a>
  <a r="1">
    <v t="r">810</v>
  </a>
  <a r="1">
    <v t="r">828</v>
  </a>
  <a r="1">
    <v t="r">839</v>
  </a>
  <a r="1">
    <v t="r">850</v>
  </a>
  <a r="1">
    <v t="r">862</v>
  </a>
  <a r="1">
    <v t="r">873</v>
  </a>
  <a r="1">
    <v t="r">883</v>
  </a>
  <a r="1">
    <v t="r">894</v>
  </a>
  <a r="2">
    <v t="r">911</v>
    <v t="r">912</v>
  </a>
  <a r="1">
    <v t="r">939</v>
  </a>
  <a r="1">
    <v t="r">976</v>
  </a>
  <a r="1">
    <v t="r">994</v>
  </a>
  <a r="1">
    <v t="r">1005</v>
  </a>
  <a r="1">
    <v t="r">1016</v>
  </a>
  <a r="1">
    <v t="r">1048</v>
  </a>
  <a r="1">
    <v t="r">1059</v>
  </a>
  <a r="1">
    <v t="r">1070</v>
  </a>
  <a r="2">
    <v t="r">1081</v>
    <v t="r">1082</v>
  </a>
  <a r="1">
    <v t="r">1103</v>
  </a>
  <a r="1">
    <v t="s">Hawaii–Aleutian Time Zone</v>
  </a>
  <a r="1">
    <v t="r">1130</v>
  </a>
  <a r="1">
    <v t="r">1140</v>
  </a>
  <a r="1">
    <v t="r">1151</v>
  </a>
  <a r="2">
    <v t="r">1162</v>
    <v t="r">1163</v>
  </a>
  <a r="1">
    <v t="r">1181</v>
  </a>
  <a r="1">
    <v t="r">1191</v>
  </a>
  <a r="1">
    <v t="r">1216</v>
  </a>
  <a r="1">
    <v t="r">1228</v>
  </a>
  <a r="1">
    <v t="r">1239</v>
  </a>
  <a r="1">
    <v t="r">1265</v>
  </a>
  <a r="1">
    <v t="r">1276</v>
  </a>
  <a r="1">
    <v t="r">1309</v>
  </a>
  <a r="1">
    <v t="r">1319</v>
  </a>
  <a r="1">
    <v t="r">1331</v>
  </a>
  <a r="1">
    <v t="r">1341</v>
  </a>
  <a r="1">
    <v t="r">1352</v>
  </a>
  <a r="2">
    <v t="s">Scott Lemay (Mayor)</v>
    <v t="s">Bryan Bradford (City manager)</v>
  </a>
  <a r="1">
    <v t="r">1387</v>
  </a>
  <a r="1">
    <v t="r">1398</v>
  </a>
  <a r="1">
    <v t="r">1409</v>
  </a>
  <a r="1">
    <v t="r">1428</v>
  </a>
  <a r="1">
    <v t="r">1439</v>
  </a>
  <a r="1">
    <v t="r">1450</v>
  </a>
  <a r="1">
    <v t="r">1461</v>
  </a>
  <a r="1">
    <v t="r">1472</v>
  </a>
  <a r="1">
    <v t="r">1491</v>
  </a>
  <a r="1">
    <v t="r">1526</v>
  </a>
  <a r="1">
    <v t="r">1536</v>
  </a>
  <a r="1">
    <v t="r">1554</v>
  </a>
  <a r="1">
    <v t="r">1564</v>
  </a>
  <a r="1">
    <v t="r">1598</v>
  </a>
  <a r="1">
    <v t="r">1609</v>
  </a>
  <a r="1">
    <v t="r">1628</v>
  </a>
  <a r="1">
    <v t="r">1640</v>
  </a>
  <a r="1">
    <v t="r">1651</v>
  </a>
  <a r="1">
    <v t="r">1662</v>
  </a>
  <a r="2">
    <v t="r">1673</v>
    <v t="r">1674</v>
  </a>
  <a r="1">
    <v t="s">John Coonan (Mayor)</v>
  </a>
  <a r="1">
    <v t="r">1695</v>
  </a>
  <a r="1">
    <v t="r">1705</v>
  </a>
  <a r="4">
    <v t="r">1731</v>
    <v t="r">1732</v>
    <v t="r">1733</v>
    <v t="r">1734</v>
  </a>
  <a r="1">
    <v t="s">Jamaican English</v>
  </a>
  <a r="2">
    <v t="r">1753</v>
    <v t="r">1754</v>
  </a>
  <a r="1">
    <v t="r">1766</v>
  </a>
  <a r="1">
    <v t="r">1785</v>
  </a>
  <a r="1">
    <v t="s">Greenwich Mean Time</v>
  </a>
  <a r="1">
    <v t="r">1806</v>
  </a>
  <a r="1">
    <v t="r">1817</v>
  </a>
  <a r="2">
    <v t="s">Chris Watts (Mayor)</v>
    <v t="s">Gerard Hudspeth (Mayor)</v>
  </a>
  <a r="1">
    <v t="r">1854</v>
  </a>
  <a r="2">
    <v t="r">1896</v>
    <v t="r">1897</v>
  </a>
  <a r="1">
    <v t="s">Colombian Spanish</v>
  </a>
  <a r="33">
    <v t="r">1916</v>
    <v t="r">1917</v>
    <v t="r">1918</v>
    <v t="r">1919</v>
    <v t="r">1920</v>
    <v t="r">1921</v>
    <v t="r">1922</v>
    <v t="r">1923</v>
    <v t="r">1924</v>
    <v t="r">1925</v>
    <v t="r">1926</v>
    <v t="r">1927</v>
    <v t="r">1928</v>
    <v t="r">1929</v>
    <v t="r">1930</v>
    <v t="r">1931</v>
    <v t="r">1932</v>
    <v t="r">1933</v>
    <v t="r">1934</v>
    <v t="r">1935</v>
    <v t="r">1936</v>
    <v t="r">1937</v>
    <v t="r">1938</v>
    <v t="r">1939</v>
    <v t="r">1940</v>
    <v t="r">1941</v>
    <v t="r">1942</v>
    <v t="r">1943</v>
    <v t="r">1944</v>
    <v t="r">1945</v>
    <v t="r">1946</v>
    <v t="r">1947</v>
    <v t="r">1882</v>
  </a>
  <a r="1">
    <v t="r">1959</v>
  </a>
  <a r="1">
    <v t="r">1971</v>
  </a>
  <a r="1">
    <v t="r">1995</v>
  </a>
  <a r="1">
    <v t="r">2006</v>
  </a>
  <a r="2">
    <v t="s">Paulette Guajardo (Mayor)</v>
    <v t="s">Peter Zanoni (City manager)</v>
  </a>
  <a r="1">
    <v t="r">2027</v>
  </a>
  <a r="1">
    <v t="r">2038</v>
  </a>
  <a r="1">
    <v t="r">2050</v>
  </a>
  <a r="1">
    <v t="r">2078</v>
  </a>
  <a r="1">
    <v t="r">2089</v>
  </a>
  <a r="1">
    <v t="r">2099</v>
  </a>
  <a r="1">
    <v t="r">2118</v>
  </a>
  <a r="2">
    <v t="r">2128</v>
    <v t="r">2129</v>
  </a>
  <a r="1">
    <v t="r">2139</v>
  </a>
  <a r="1">
    <v t="r">2149</v>
  </a>
  <a r="1">
    <v t="r">2160</v>
  </a>
  <a r="1">
    <v t="r">2179</v>
  </a>
  <a r="1">
    <v t="r">2190</v>
  </a>
  <a r="2">
    <v t="s">Central Time Zone</v>
    <v t="s">Daylight saving time</v>
  </a>
  <a r="1">
    <v t="r">2202</v>
  </a>
  <a r="1">
    <v t="r">2214</v>
  </a>
  <a r="1">
    <v t="r">2225</v>
  </a>
  <a r="1">
    <v t="s">Laurie Hadley (City manager)</v>
  </a>
  <a r="1">
    <v t="r">2254</v>
  </a>
  <a r="2">
    <v t="r">2264</v>
    <v t="r">2265</v>
  </a>
  <a r="1">
    <v t="r">2277</v>
  </a>
  <a r="1">
    <v t="s">Eastern European Time</v>
  </a>
  <a r="2">
    <v t="s">Rick Stopfer (Mayor)</v>
    <v t="s">Chris Hilman (City manager)</v>
  </a>
  <a r="1">
    <v t="r">2312</v>
  </a>
  <a r="1">
    <v t="r">2323</v>
  </a>
  <a r="1">
    <v t="r">2344</v>
  </a>
  <a r="1">
    <v t="r">2371</v>
  </a>
  <a r="2">
    <v t="r">2392</v>
    <v t="r">2393</v>
  </a>
  <a r="2">
    <v t="s">English language</v>
    <v t="s">French language</v>
  </a>
  <a r="1">
    <v t="s">Atlantic Time Zone</v>
  </a>
  <a r="1">
    <v t="r">2413</v>
  </a>
  <a r="4">
    <v t="r">2424</v>
    <v t="r">2425</v>
    <v t="r">2426</v>
    <v t="r">2427</v>
  </a>
  <a r="1">
    <v t="r">2437</v>
  </a>
  <a r="1">
    <v t="r">2448</v>
  </a>
  <a r="1">
    <v t="r">2467</v>
  </a>
  <a r="1">
    <v t="r">2552</v>
  </a>
  <a r="1">
    <v t="r">2563</v>
  </a>
  <a r="1">
    <v t="r">2574</v>
  </a>
  <a r="1">
    <v t="r">2593</v>
  </a>
  <a r="1">
    <v t="r">2623</v>
  </a>
  <a r="1">
    <v t="r">2634</v>
  </a>
  <a r="1">
    <v t="r">2652</v>
  </a>
  <a r="1">
    <v t="r">2663</v>
  </a>
  <a r="1">
    <v t="r">2674</v>
  </a>
  <a r="1">
    <v t="r">2704</v>
  </a>
  <a r="1">
    <v t="s">Bradley T. Dantzler (Mayor)</v>
  </a>
  <a r="1">
    <v t="r">2724</v>
  </a>
  <a r="1">
    <v t="r">2757</v>
  </a>
  <a r="1">
    <v t="r">2776</v>
  </a>
  <a r="1">
    <v t="r">2787</v>
  </a>
  <a r="1">
    <v t="r">2798</v>
  </a>
  <a r="1">
    <v t="r">2822</v>
  </a>
  <a r="1">
    <v t="r">2833</v>
  </a>
  <a r="1">
    <v t="r">2844</v>
  </a>
  <a r="1">
    <v t="r">2871</v>
  </a>
  <a r="2">
    <v t="s">Brenda Gunter (Mayor)</v>
    <v t="s">Daniel Valenzuela (City manager)</v>
  </a>
  <a r="1">
    <v t="r">2922</v>
  </a>
  <a r="1">
    <v t="r">2932</v>
  </a>
  <a r="1">
    <v t="r">2951</v>
  </a>
  <a r="1">
    <v t="r">2971</v>
  </a>
  <a r="1">
    <v t="r">2982</v>
  </a>
  <a r="1">
    <v t="r">2993</v>
  </a>
  <a r="1">
    <v t="r">3004</v>
  </a>
  <a r="1">
    <v t="r">3021</v>
  </a>
  <a r="1">
    <v t="r">3032</v>
  </a>
  <a r="1">
    <v t="r">3052</v>
  </a>
  <a r="1">
    <v t="r">3069</v>
  </a>
  <a r="1">
    <v t="r">3088</v>
  </a>
  <a r="1">
    <v t="r">3099</v>
  </a>
  <a r="1">
    <v t="r">3116</v>
  </a>
  <a r="1">
    <v t="r">3135</v>
  </a>
  <a r="1">
    <v t="r">3145</v>
  </a>
  <a r="1">
    <v t="r">3156</v>
  </a>
  <a r="1">
    <v t="r">3196</v>
  </a>
  <a r="1">
    <v t="r">3206</v>
  </a>
  <a r="1">
    <v t="r">3217</v>
  </a>
  <a r="1">
    <v t="r">3228</v>
  </a>
  <a r="2">
    <v t="r">3259</v>
    <v t="r">3260</v>
  </a>
  <a r="2">
    <v t="s">Daniel Aleman Jr (Mayor)</v>
    <v t="s">Cliff Keheley (City manager)</v>
  </a>
  <a r="1">
    <v t="r">3280</v>
  </a>
  <a r="1">
    <v t="r">3290</v>
  </a>
  <a r="1">
    <v t="r">3307</v>
  </a>
  <a r="1">
    <v t="r">3319</v>
  </a>
  <a r="1">
    <v t="r">3329</v>
  </a>
  <a r="1">
    <v t="r">3340</v>
  </a>
  <a r="2">
    <v t="r">3351</v>
    <v t="r">3352</v>
  </a>
  <a r="1">
    <v t="r">3363</v>
  </a>
  <a r="1">
    <v t="r">3382</v>
  </a>
  <a r="1">
    <v t="r">3393</v>
  </a>
  <a r="1">
    <v t="r">3419</v>
  </a>
  <a r="2">
    <v t="r">3437</v>
    <v t="r">3438</v>
  </a>
  <a r="1">
    <v t="r">3449</v>
  </a>
  <a r="2">
    <v t="r">3475</v>
    <v t="r">3476</v>
  </a>
  <a r="1">
    <v t="s">Lee Feldman (City manager)</v>
  </a>
  <a r="1">
    <v t="s">Toby P. (Mayor)</v>
  </a>
  <a r="1">
    <v t="r">3543</v>
  </a>
  <a r="376">
    <v t="r">0</v>
    <v t="r">14</v>
    <v t="r">27</v>
    <v t="r">36</v>
    <v t="r">48</v>
    <v t="r">60</v>
    <v t="r">69</v>
    <v t="r">82</v>
    <v t="r">93</v>
    <v t="e">#NULL!</v>
    <v t="r">138</v>
    <v t="r">145</v>
    <v t="r">156</v>
    <v t="r">168</v>
    <v t="r">179</v>
    <v t="r">187</v>
    <v t="r">198</v>
    <v t="r">210</v>
    <v t="r">222</v>
    <v t="r">235</v>
    <v t="r">248</v>
    <v t="r">259</v>
    <v t="r">266</v>
    <v t="r">283</v>
    <v t="e">#NULL!</v>
    <v t="e">#NULL!</v>
    <v t="r">291</v>
    <v t="e">#NULL!</v>
    <v t="r">303</v>
    <v t="r">315</v>
    <v t="r">328</v>
    <v t="r">334</v>
    <v t="r">346</v>
    <v t="r">358</v>
    <v t="r">369</v>
    <v t="r">381</v>
    <v t="r">393</v>
    <v t="r">406</v>
    <v t="r">417</v>
    <v t="r">425</v>
    <v t="r">438</v>
    <v t="r">449</v>
    <v t="r">456</v>
    <v t="r">509</v>
    <v t="r">520</v>
    <v t="r">526</v>
    <v t="r">537</v>
    <v t="r">548</v>
    <v t="r">559</v>
    <v t="r">570</v>
    <v t="r">581</v>
    <v t="r">592</v>
    <v t="r">603</v>
    <v t="e">#NULL!</v>
    <v t="r">615</v>
    <v t="r">626</v>
    <v t="r">638</v>
    <v t="r">649</v>
    <v t="r">659</v>
    <v t="r">670</v>
    <v t="r">680</v>
    <v t="r">692</v>
    <v t="r">704</v>
    <v t="r">715</v>
    <v t="r">724</v>
    <v t="r">736</v>
    <v t="r">747</v>
    <v t="r">755</v>
    <v t="r">765</v>
    <v t="r">776</v>
    <v t="r">787</v>
    <v t="r">794</v>
    <v t="r">805</v>
    <v t="r">816</v>
    <v t="r">823</v>
    <v t="r">834</v>
    <v t="r">845</v>
    <v t="r">856</v>
    <v t="r">868</v>
    <v t="r">879</v>
    <v t="r">889</v>
    <v t="e">#NULL!</v>
    <v t="r">900</v>
    <v t="e">#NULL!</v>
    <v t="r">906</v>
    <v t="r">918</v>
    <v t="r">926</v>
    <v t="r">933</v>
    <v t="r">945</v>
    <v t="r">954</v>
    <v t="r">964</v>
    <v t="r">970</v>
    <v t="r">982</v>
    <v t="r">989</v>
    <v t="r">1000</v>
    <v t="r">1011</v>
    <v t="r">1022</v>
    <v t="r">1028</v>
    <v t="r">1034</v>
    <v t="r">1043</v>
    <v t="r">1054</v>
    <v t="r">1065</v>
    <v t="r">1076</v>
    <v t="r">1088</v>
    <v t="r">1097</v>
    <v t="r">1110</v>
    <v t="r">1118</v>
    <v t="r">1126</v>
    <v t="r">1136</v>
    <v t="r">1146</v>
    <v t="r">1157</v>
    <v t="r">1169</v>
    <v t="r">1175</v>
    <v t="r">1187</v>
    <v t="r">1197</v>
    <v t="r">1203</v>
    <v t="r">1211</v>
    <v t="r">1222</v>
    <v t="r">1234</v>
    <v t="r">1245</v>
    <v t="r">1251</v>
    <v t="r">1259</v>
    <v t="r">1271</v>
    <v t="r">1282</v>
    <v t="r">1289</v>
    <v t="r">1298</v>
    <v t="r">1304</v>
    <v t="r">1315</v>
    <v t="r">1325</v>
    <v t="r">1337</v>
    <v t="r">1347</v>
    <v t="e">#NULL!</v>
    <v t="r">1358</v>
    <v t="r">1366</v>
    <v t="r">1372</v>
    <v t="r">1382</v>
    <v t="r">1393</v>
    <v t="r">1404</v>
    <v t="r">1415</v>
    <v t="r">1423</v>
    <v t="r">1434</v>
    <v t="r">1445</v>
    <v t="r">1456</v>
    <v t="r">1467</v>
    <v t="r">1478</v>
    <v t="r">1486</v>
    <v t="r">1497</v>
    <v t="r">1506</v>
    <v t="r">1513</v>
    <v t="r">1521</v>
    <v t="r">1532</v>
    <v t="r">1542</v>
    <v t="r">1550</v>
    <v t="r">1560</v>
    <v t="r">1570</v>
    <v t="r">1578</v>
    <v t="r">1584</v>
    <v t="r">1593</v>
    <v t="r">1604</v>
    <v t="r">1615</v>
    <v t="e">#NULL!</v>
    <v t="r">1623</v>
    <v t="r">1634</v>
    <v t="r">1646</v>
    <v t="r">1657</v>
    <v t="r">1668</v>
    <v t="e">#NULL!</v>
    <v t="r">1680</v>
    <v t="r">1690</v>
    <v t="r">1701</v>
    <v t="r">1711</v>
    <v t="r">1761</v>
    <v t="r">1772</v>
    <v t="r">1781</v>
    <v t="r">1791</v>
    <v t="r">1801</v>
    <v t="r">1812</v>
    <v t="r">1823</v>
    <v t="e">#NULL!</v>
    <v t="r">1832</v>
    <v t="r">1841</v>
    <v t="r">1849</v>
    <v t="r">1860</v>
    <v t="r">1868</v>
    <v t="r">1876</v>
    <v t="r">1954</v>
    <v t="e">#NULL!</v>
    <v t="r">1965</v>
    <v t="e">#NULL!</v>
    <v t="r">1977</v>
    <v t="r">1985</v>
    <v t="r">1991</v>
    <v t="r">2001</v>
    <v t="r">2012</v>
    <v t="r">2022</v>
    <v t="r">2033</v>
    <v t="e">#NULL!</v>
    <v t="r">2044</v>
    <v t="r">2056</v>
    <v t="r">2064</v>
    <v t="r">2073</v>
    <v t="r">2084</v>
    <v t="r">2095</v>
    <v t="r">2105</v>
    <v t="r">267</v>
    <v t="r">2113</v>
    <v t="r">2124</v>
    <v t="r">2135</v>
    <v t="r">2145</v>
    <v t="r">2155</v>
    <v t="r">463</v>
    <v t="r">2166</v>
    <v t="r">2174</v>
    <v t="r">2185</v>
    <v t="r">2197</v>
    <v t="r">2208</v>
    <v t="r">2220</v>
    <v t="r">2231</v>
    <v t="r">2241</v>
    <v t="e">#NULL!</v>
    <v t="r">2250</v>
    <v t="r">2260</v>
    <v t="r">2271</v>
    <v t="r">2284</v>
    <v t="r">2290</v>
    <v t="r">2299</v>
    <v t="e">#NULL!</v>
    <v t="r">2307</v>
    <v t="r">2318</v>
    <v t="r">2329</v>
    <v t="r">2339</v>
    <v t="r">2350</v>
    <v t="r">2359</v>
    <v t="r">2366</v>
    <v t="r">2377</v>
    <v t="r">2384</v>
    <v t="r">2402</v>
    <v t="r">2408</v>
    <v t="r">2419</v>
    <v t="r">2433</v>
    <v t="r">2443</v>
    <v t="r">2454</v>
    <v t="r">2461</v>
    <v t="r">2473</v>
    <v t="e">#NULL!</v>
    <v t="r">2481</v>
    <v t="r">2488</v>
    <v t="r">2496</v>
    <v t="r">2502</v>
    <v t="r">2510</v>
    <v t="r">2516</v>
    <v t="r">2525</v>
    <v t="r">2532</v>
    <v t="e">#NULL!</v>
    <v t="r">2539</v>
    <v t="r">2547</v>
    <v t="r">2558</v>
    <v t="r">2569</v>
    <v t="r">2580</v>
    <v t="r">2588</v>
    <v t="e">#NULL!</v>
    <v t="e">#NULL!</v>
    <v t="r">2599</v>
    <v t="r">2605</v>
    <v t="r">2612</v>
    <v t="r">94</v>
    <v t="r">2618</v>
    <v t="r">2629</v>
    <v t="r">2640</v>
    <v t="r">2647</v>
    <v t="r">2658</v>
    <v t="r">2669</v>
    <v t="r">2680</v>
    <v t="r">2690</v>
    <v t="r">2699</v>
    <v t="r">2710</v>
    <v t="r">2719</v>
    <v t="r">2730</v>
    <v t="r">2739</v>
    <v t="r">2746</v>
    <v t="r">2752</v>
    <v t="r">2763</v>
    <v t="e">#NULL!</v>
    <v t="r">2770</v>
    <v t="r">2782</v>
    <v t="e">#NULL!</v>
    <v t="r">2793</v>
    <v t="r">2804</v>
    <v t="e">#NULL!</v>
    <v t="r">2811</v>
    <v t="r">2818</v>
    <v t="r">2828</v>
    <v t="r">2839</v>
    <v t="r">2850</v>
    <v t="r">2858</v>
    <v t="r">2867</v>
    <v t="r">2877</v>
    <v t="r">2885</v>
    <v t="r">2893</v>
    <v t="e">#NULL!</v>
    <v t="r">2901</v>
    <v t="e">#NULL!</v>
    <v t="e">#NULL!</v>
    <v t="r">2911</v>
    <v t="r">2917</v>
    <v t="r">2928</v>
    <v t="r">2938</v>
    <v t="r">2946</v>
    <v t="r">2957</v>
    <v t="r">2964</v>
    <v t="r">2977</v>
    <v t="r">2988</v>
    <v t="r">2999</v>
    <v t="r">3010</v>
    <v t="r">3016</v>
    <v t="r">3027</v>
    <v t="r">3038</v>
    <v t="r">3047</v>
    <v t="r">3058</v>
    <v t="r">3064</v>
    <v t="r">3075</v>
    <v t="r">3083</v>
    <v t="r">3094</v>
    <v t="r">3105</v>
    <v t="r">3112</v>
    <v t="r">3122</v>
    <v t="r">3129</v>
    <v t="r">3141</v>
    <v t="r">3151</v>
    <v t="r">3162</v>
    <v t="r">3169</v>
    <v t="r">3175</v>
    <v t="r">3184</v>
    <v t="r">3190</v>
    <v t="r">3202</v>
    <v t="e">#NULL!</v>
    <v t="r">3212</v>
    <v t="r">3223</v>
    <v t="r">3234</v>
    <v t="r">3240</v>
    <v t="r">3247</v>
    <v t="r">3248</v>
    <v t="r">3255</v>
    <v t="r">3266</v>
    <v t="r">3275</v>
    <v t="r">3286</v>
    <v t="r">3296</v>
    <v t="r">3302</v>
    <v t="r">3313</v>
    <v t="r">3325</v>
    <v t="r">3335</v>
    <v t="r">3346</v>
    <v t="r">3358</v>
    <v t="r">3369</v>
    <v t="e">#NULL!</v>
    <v t="r">3376</v>
    <v t="r">3388</v>
    <v t="r">3399</v>
    <v t="r">3406</v>
    <v t="r">3414</v>
    <v t="r">3425</v>
    <v t="r">3432</v>
    <v t="r">3444</v>
    <v t="r">3455</v>
    <v t="r">3463</v>
    <v t="r">3470</v>
    <v t="r">3482</v>
    <v t="r">3489</v>
    <v t="r">3495</v>
    <v t="r">3505</v>
    <v t="r">3512</v>
    <v t="r">3521</v>
    <v t="r">3530</v>
    <v t="r">3538</v>
    <v t="r">3549</v>
    <v t="i">1</v>
  </a>
</arrayData>
</file>

<file path=xl/richData/rdrichvalue.xml><?xml version="1.0" encoding="utf-8"?>
<rvData xmlns="http://schemas.microsoft.com/office/spreadsheetml/2017/richdata" count="3558">
  <rv s="0">
    <v>536870912</v>
    <v>Paterson, New Jersey</v>
    <v>affa2ebb-0a67-45d1-86ed-a0382e19ce65</v>
    <v>en-GB</v>
    <v>Map</v>
  </rv>
  <rv s="0">
    <v>536870912</v>
    <v>New Jersey</v>
    <v>05277898-b62b-4878-8632-09d29756a2ff</v>
    <v>en-GB</v>
    <v>Map</v>
  </rv>
  <rv s="0">
    <v>536870912</v>
    <v>Passaic County</v>
    <v>306b50d4-a995-4399-52c7-8d530fc15697</v>
    <v>en-GB</v>
    <v>Map</v>
  </rv>
  <rv s="1">
    <fb>22.552823</fb>
    <v>8</v>
  </rv>
  <rv s="0">
    <v>536870912</v>
    <v>United States of America</v>
    <v>5232ed96-85b1-2edb-12c6-63e6c597a1de</v>
    <v>en-GB</v>
    <v>Map</v>
  </rv>
  <rv s="2">
    <v>0</v>
    <v>6</v>
    <v>0</v>
    <v>7</v>
    <v>0</v>
    <v>Image of Paterson, New Jersey</v>
  </rv>
  <rv s="1">
    <fb>40.915555555555997</fb>
    <v>9</v>
  </rv>
  <rv s="0">
    <v>805306368</v>
    <v>Andre Sayegh (Mayor)</v>
    <v>d0c2ec4f-25dd-4f02-f533-f9679da58933</v>
    <v>en-GB</v>
    <v>Generic</v>
  </rv>
  <rv s="3">
    <v>0</v>
  </rv>
  <rv s="4">
    <v>https://www.bing.com/search?q=paterson+new+jersey&amp;form=skydnc</v>
    <v>Learn more on Bing</v>
  </rv>
  <rv s="1">
    <fb>-74.163055555555999</fb>
    <v>9</v>
  </rv>
  <rv s="1">
    <fb>159732</fb>
    <v>8</v>
  </rv>
  <rv s="3">
    <v>1</v>
  </rv>
  <rv s="5">
    <v>#VALUE!</v>
    <v>1</v>
    <v>2</v>
    <v>Paterson, New Jersey</v>
    <v>4</v>
    <v>5</v>
    <v>Map</v>
    <v>6</v>
    <v>7</v>
    <v>en-GB</v>
    <v>affa2ebb-0a67-45d1-86ed-a0382e19ce65</v>
    <v>536870912</v>
    <v>1</v>
    <v>1</v>
    <v>2</v>
    <v>3</v>
    <v>4</v>
    <v>Paterson is the largest city in and the county seat of Passaic County, in the U.S. state of New Jersey. As of the 2020 United States census, the city was the state's third-most-populous municipality, with a population of 159,732.</v>
    <v>5</v>
    <v>6</v>
    <v>8</v>
    <v>9</v>
    <v>10</v>
    <v>Paterson, New Jersey</v>
    <v>11</v>
    <v>12</v>
    <v>Paterson, New Jersey</v>
    <v>mdp/vdpid/5487315183716007938</v>
  </rv>
  <rv s="0">
    <v>536870912</v>
    <v>San Antonio</v>
    <v>227b2515-cb4d-49b7-9e37-9f46f910612e</v>
    <v>en-GB</v>
    <v>Map</v>
  </rv>
  <rv s="0">
    <v>536870912</v>
    <v>Texas</v>
    <v>00a23ccd-3344-461c-8b9f-c2bb55be5815</v>
    <v>en-GB</v>
    <v>Map</v>
  </rv>
  <rv s="0">
    <v>536870912</v>
    <v>Bexar County</v>
    <v>02b1f4e0-5e72-6d90-157d-2e78b76f3dd3</v>
    <v>en-GB</v>
    <v>Map</v>
  </rv>
  <rv s="1">
    <fb>1208.7773360000001</fb>
    <v>8</v>
  </rv>
  <rv s="2">
    <v>1</v>
    <v>6</v>
    <v>10</v>
    <v>7</v>
    <v>0</v>
    <v>Image of San Antonio</v>
  </rv>
  <rv s="1">
    <fb>29.425000000000001</fb>
    <v>9</v>
  </rv>
  <rv s="0">
    <v>805306368</v>
    <v>Ron Nirenberg (Mayor)</v>
    <v>52c0337f-1265-eed4-b39c-1061826f5ca5</v>
    <v>en-GB</v>
    <v>Generic</v>
  </rv>
  <rv s="3">
    <v>2</v>
  </rv>
  <rv s="4">
    <v>https://www.bing.com/search?q=san+antonio+texas&amp;form=skydnc</v>
    <v>Learn more on Bing</v>
  </rv>
  <rv s="1">
    <fb>-98.493888888888904</fb>
    <v>9</v>
  </rv>
  <rv s="1">
    <fb>1434625</fb>
    <v>8</v>
  </rv>
  <rv s="3">
    <v>3</v>
  </rv>
  <rv s="5">
    <v>#VALUE!</v>
    <v>11</v>
    <v>2</v>
    <v>San Antonio</v>
    <v>4</v>
    <v>5</v>
    <v>Map</v>
    <v>6</v>
    <v>7</v>
    <v>en-GB</v>
    <v>227b2515-cb4d-49b7-9e37-9f46f910612e</v>
    <v>536870912</v>
    <v>1</v>
    <v>15</v>
    <v>16</v>
    <v>17</v>
    <v>4</v>
    <v>San Antonio, officially the City of San Antonio, is a city in and the county seat of Bexar County, Texas, United States. The city is the seventh-most populous in the United States, the second-largest in the Southern United States, and the ...</v>
    <v>18</v>
    <v>19</v>
    <v>21</v>
    <v>22</v>
    <v>23</v>
    <v>San Antonio</v>
    <v>24</v>
    <v>25</v>
    <v>San Antonio</v>
    <v>mdp/vdpid/5108677976363368450</v>
  </rv>
  <rv s="0">
    <v>536870912</v>
    <v>Killarney</v>
    <v>4d74dd63-9364-1f57-786e-09d68b51b5e9</v>
    <v>en-GB</v>
    <v>Map</v>
  </rv>
  <rv s="0">
    <v>536870912</v>
    <v>County Kerry</v>
    <v>e281d492-542b-4c66-83a2-ec093a5cc247</v>
    <v>en-GB</v>
    <v>Map</v>
  </rv>
  <rv s="0">
    <v>536870912</v>
    <v>Republic of Ireland</v>
    <v>77f28672-5669-4775-a58a-b62b17779010</v>
    <v>en-GB</v>
    <v>Map</v>
  </rv>
  <rv s="2">
    <v>2</v>
    <v>6</v>
    <v>12</v>
    <v>7</v>
    <v>0</v>
    <v>Image of Killarney</v>
  </rv>
  <rv s="1">
    <fb>52.058799999999998</fb>
    <v>9</v>
  </rv>
  <rv s="4">
    <v>https://www.bing.com/search?q=killarney&amp;form=skydnc</v>
    <v>Learn more on Bing</v>
  </rv>
  <rv s="1">
    <fb>-9.5071999999999992</fb>
    <v>9</v>
  </rv>
  <rv s="1">
    <fb>14504</fb>
    <v>8</v>
  </rv>
  <rv s="6">
    <v>#VALUE!</v>
    <v>14</v>
    <v>15</v>
    <v>Killarney</v>
    <v>4</v>
    <v>5</v>
    <v>Map</v>
    <v>6</v>
    <v>16</v>
    <v>en-GB</v>
    <v>4d74dd63-9364-1f57-786e-09d68b51b5e9</v>
    <v>536870912</v>
    <v>1</v>
    <v>28</v>
    <v>29</v>
    <v>Killarney is a town in County Kerry, southwestern Ireland. The town is on the northeastern shore of Lough Leane, part of Killarney National Park, and is home to St Mary's Cathedral, Ross Castle, Muckross House and Abbey, the Lakes of Killarney, ...</v>
    <v>30</v>
    <v>31</v>
    <v>32</v>
    <v>33</v>
    <v>Killarney</v>
    <v>34</v>
    <v>Killarney</v>
    <v>mdp/vdpid/5468733325772324865</v>
  </rv>
  <rv s="0">
    <v>536870912</v>
    <v>Scranton, Pennsylvania</v>
    <v>2ba7e590-057d-4524-a1da-68c3e4f374f8</v>
    <v>en-GB</v>
    <v>Map</v>
  </rv>
  <rv s="0">
    <v>536870912</v>
    <v>Pennsylvania</v>
    <v>6304580e-c803-4266-818a-971619176547</v>
    <v>en-GB</v>
    <v>Map</v>
  </rv>
  <rv s="0">
    <v>536870912</v>
    <v>Lackawanna County</v>
    <v>2e0d9cbd-cc52-7d34-f0d2-af29806cbd2b</v>
    <v>en-GB</v>
    <v>Map</v>
  </rv>
  <rv s="1">
    <fb>66.142853000000002</fb>
    <v>8</v>
  </rv>
  <rv s="2">
    <v>3</v>
    <v>6</v>
    <v>17</v>
    <v>7</v>
    <v>0</v>
    <v>Image of Scranton, Pennsylvania</v>
  </rv>
  <rv s="1">
    <fb>41.408968999999999</fb>
    <v>9</v>
  </rv>
  <rv s="0">
    <v>805306368</v>
    <v>Paige Cognetti (Mayor)</v>
    <v>40fef1e3-520a-829b-eac6-620d0963401d</v>
    <v>en-GB</v>
    <v>Generic</v>
  </rv>
  <rv s="3">
    <v>4</v>
  </rv>
  <rv s="4">
    <v>https://www.bing.com/search?q=scranton+pennsylvania&amp;form=skydnc</v>
    <v>Learn more on Bing</v>
  </rv>
  <rv s="1">
    <fb>-75.662412200000006</fb>
    <v>9</v>
  </rv>
  <rv s="1">
    <fb>76328</fb>
    <v>8</v>
  </rv>
  <rv s="5">
    <v>#VALUE!</v>
    <v>18</v>
    <v>2</v>
    <v>Scranton, Pennsylvania</v>
    <v>4</v>
    <v>5</v>
    <v>Map</v>
    <v>6</v>
    <v>7</v>
    <v>en-GB</v>
    <v>2ba7e590-057d-4524-a1da-68c3e4f374f8</v>
    <v>536870912</v>
    <v>1</v>
    <v>37</v>
    <v>38</v>
    <v>39</v>
    <v>4</v>
    <v>Scranton is a city in and the county seat of Lackawanna County, Pennsylvania, United States. With a population of 76,328 as of the 2020 U.S. census, Scranton is the largest city in Northeastern Pennsylvania and the Wyoming Valley metropolitan ...</v>
    <v>40</v>
    <v>41</v>
    <v>43</v>
    <v>44</v>
    <v>45</v>
    <v>Scranton, Pennsylvania</v>
    <v>46</v>
    <v>12</v>
    <v>Scranton, Pennsylvania</v>
    <v>mdp/vdpid/5487146679196975105</v>
  </rv>
  <rv s="0">
    <v>536870912</v>
    <v>Dayton, Ohio</v>
    <v>602b1b98-8ca7-4793-aa68-4abcb09a9a77</v>
    <v>en-GB</v>
    <v>Map</v>
  </rv>
  <rv s="0">
    <v>536870912</v>
    <v>Ohio</v>
    <v>6f3df7da-1ef6-48e3-b2b3-b5b5fce3e846</v>
    <v>en-GB</v>
    <v>Map</v>
  </rv>
  <rv s="0">
    <v>536870912</v>
    <v>Montgomery County</v>
    <v>e5bf2f4e-c07f-3855-7f50-df41a049928b</v>
    <v>en-GB</v>
    <v>Map</v>
  </rv>
  <rv s="1">
    <fb>146.40600499999999</fb>
    <v>8</v>
  </rv>
  <rv s="2">
    <v>4</v>
    <v>6</v>
    <v>19</v>
    <v>7</v>
    <v>0</v>
    <v>Image of Dayton, Ohio</v>
  </rv>
  <rv s="1">
    <fb>39.766666666667</fb>
    <v>9</v>
  </rv>
  <rv s="0">
    <v>805306368</v>
    <v>Jeff Mims (Mayor)</v>
    <v>e37a8f0b-187f-aa17-d023-bbc20eab5c20</v>
    <v>en-GB</v>
    <v>Generic</v>
  </rv>
  <rv s="3">
    <v>5</v>
  </rv>
  <rv s="4">
    <v>https://www.bing.com/search?q=dayton+ohio&amp;form=skydnc</v>
    <v>Learn more on Bing</v>
  </rv>
  <rv s="1">
    <fb>-84.2</fb>
    <v>9</v>
  </rv>
  <rv s="1">
    <fb>137644</fb>
    <v>8</v>
  </rv>
  <rv s="5">
    <v>#VALUE!</v>
    <v>20</v>
    <v>2</v>
    <v>Dayton, Ohio</v>
    <v>4</v>
    <v>5</v>
    <v>Map</v>
    <v>6</v>
    <v>7</v>
    <v>en-GB</v>
    <v>602b1b98-8ca7-4793-aa68-4abcb09a9a77</v>
    <v>536870912</v>
    <v>1</v>
    <v>49</v>
    <v>50</v>
    <v>51</v>
    <v>4</v>
    <v>Dayton is a city in Montgomery and Greene counties and the county seat of Montgomery County, Ohio, United States. As of the 2020 census, the city proper had a population of 137,644, making it the sixth-most populous city in Ohio. It anchors the ...</v>
    <v>52</v>
    <v>53</v>
    <v>55</v>
    <v>56</v>
    <v>57</v>
    <v>Dayton, Ohio</v>
    <v>58</v>
    <v>12</v>
    <v>Dayton, Ohio</v>
    <v>mdp/vdpid/5480114687469158401</v>
  </rv>
  <rv s="0">
    <v>536870912</v>
    <v>Kill, County Kildare</v>
    <v>f01411b5-8b3b-e780-7855-fd08e02d9a9d</v>
    <v>en-GB</v>
    <v>Map</v>
  </rv>
  <rv s="0">
    <v>536870912</v>
    <v>County Kildare</v>
    <v>de3b8ce7-c7bc-4504-b970-d00c510d4ad6</v>
    <v>en-GB</v>
    <v>Map</v>
  </rv>
  <rv s="1">
    <fb>1.1000000000000001</fb>
    <v>8</v>
  </rv>
  <rv s="2">
    <v>5</v>
    <v>6</v>
    <v>21</v>
    <v>7</v>
    <v>0</v>
    <v>Image of Kill, County Kildare</v>
  </rv>
  <rv s="1">
    <fb>53.3</fb>
    <v>9</v>
  </rv>
  <rv s="4">
    <v>https://www.bing.com/search?q=kill%2c+county+kildare+ireland&amp;form=skydnc</v>
    <v>Learn more on Bing</v>
  </rv>
  <rv s="1">
    <fb>-6.05</fb>
    <v>9</v>
  </rv>
  <rv s="1">
    <fb>3348</fb>
    <v>8</v>
  </rv>
  <rv s="7">
    <v>#VALUE!</v>
    <v>23</v>
    <v>24</v>
    <v>Kill, County Kildare</v>
    <v>4</v>
    <v>5</v>
    <v>Map</v>
    <v>6</v>
    <v>25</v>
    <v>en-GB</v>
    <v>f01411b5-8b3b-e780-7855-fd08e02d9a9d</v>
    <v>536870912</v>
    <v>1</v>
    <v>61</v>
    <v>62</v>
    <v>29</v>
    <v>Kill is a village and parish in County Kildare, Ireland near the county's border with Dublin beside the N7. Its population was recorded as 3,818 people in the 2022 census. Kill is the birthplace of the Fenian John Devoy as well as home to two ...</v>
    <v>63</v>
    <v>64</v>
    <v>65</v>
    <v>66</v>
    <v>Kill, County Kildare</v>
    <v>67</v>
    <v>Kill, County Kildare</v>
    <v>mdp/vdpid/5469212934368395265</v>
  </rv>
  <rv s="0">
    <v>536870912</v>
    <v>Los Angeles</v>
    <v>9958ca5c-ea31-4e71-8a17-bd1e7839c723</v>
    <v>en-GB</v>
    <v>Map</v>
  </rv>
  <rv s="0">
    <v>536870912</v>
    <v>California</v>
    <v>3009d91d-d582-4c34-85ba-772ba09e5be1</v>
    <v>en-GB</v>
    <v>Map</v>
  </rv>
  <rv s="0">
    <v>536870912</v>
    <v>Los Angeles County</v>
    <v>a22eb5ba-111e-51ea-f880-81d4f242d057</v>
    <v>en-GB</v>
    <v>Map</v>
  </rv>
  <rv s="1">
    <fb>1302.1517100000001</fb>
    <v>8</v>
  </rv>
  <rv s="2">
    <v>6</v>
    <v>6</v>
    <v>26</v>
    <v>7</v>
    <v>0</v>
    <v>Image of Los Angeles</v>
  </rv>
  <rv s="1">
    <fb>34.052230000000002</fb>
    <v>9</v>
  </rv>
  <rv s="0">
    <v>805306368</v>
    <v>Karen Bass (Mayor)</v>
    <v>a751553e-fe0b-cc4e-1581-201bdf467bf3</v>
    <v>en-GB</v>
    <v>Generic</v>
  </rv>
  <rv s="3">
    <v>6</v>
  </rv>
  <rv s="4">
    <v>https://www.bing.com/search?q=los+angeles&amp;form=skydnc</v>
    <v>Learn more on Bing</v>
  </rv>
  <rv s="1">
    <fb>-118.24368</fb>
    <v>9</v>
  </rv>
  <rv s="1">
    <fb>3898747</fb>
    <v>8</v>
  </rv>
  <rv s="3">
    <v>7</v>
  </rv>
  <rv s="5">
    <v>#VALUE!</v>
    <v>27</v>
    <v>2</v>
    <v>Los Angeles</v>
    <v>4</v>
    <v>5</v>
    <v>Map</v>
    <v>6</v>
    <v>7</v>
    <v>en-GB</v>
    <v>9958ca5c-ea31-4e71-8a17-bd1e7839c723</v>
    <v>536870912</v>
    <v>1</v>
    <v>70</v>
    <v>71</v>
    <v>72</v>
    <v>4</v>
    <v>Los Angeles, often referred to by its initials L.A., is the most populous city in the U.S. state of California. With roughly 3.9 million residents within the city limits as of 2020, Los Angeles is the second-most populous city in the United ...</v>
    <v>73</v>
    <v>74</v>
    <v>76</v>
    <v>77</v>
    <v>78</v>
    <v>Los Angeles</v>
    <v>79</v>
    <v>80</v>
    <v>Los Angeles</v>
    <v>mdp/vdpid/5059788015119892481</v>
  </rv>
  <rv s="0">
    <v>536870912</v>
    <v>San Jose, California</v>
    <v>9e29752d-7c58-41ab-9226-27afc9a96968</v>
    <v>en-GB</v>
    <v>Map</v>
  </rv>
  <rv s="0">
    <v>536870912</v>
    <v>Santa Clara County</v>
    <v>81e61b88-4e05-c5fc-326a-24657ef6377a</v>
    <v>en-GB</v>
    <v>Map</v>
  </rv>
  <rv s="1">
    <fb>467.55307800000003</fb>
    <v>8</v>
  </rv>
  <rv s="2">
    <v>7</v>
    <v>6</v>
    <v>28</v>
    <v>7</v>
    <v>0</v>
    <v>Image of San Jose, California</v>
  </rv>
  <rv s="1">
    <fb>37.304166666667001</fb>
    <v>9</v>
  </rv>
  <rv s="0">
    <v>805306368</v>
    <v>Matt Mahan (Mayor)</v>
    <v>00b1ed33-9275-0406-ed19-d091b2e5c5ef</v>
    <v>en-GB</v>
    <v>Generic</v>
  </rv>
  <rv s="3">
    <v>8</v>
  </rv>
  <rv s="4">
    <v>https://www.bing.com/search?q=san+jose+california&amp;form=skydnc</v>
    <v>Learn more on Bing</v>
  </rv>
  <rv s="1">
    <fb>-121.87277777778</fb>
    <v>9</v>
  </rv>
  <rv s="1">
    <fb>1013240</fb>
    <v>8</v>
  </rv>
  <rv s="5">
    <v>#VALUE!</v>
    <v>29</v>
    <v>2</v>
    <v>San Jose, California</v>
    <v>4</v>
    <v>5</v>
    <v>Map</v>
    <v>6</v>
    <v>7</v>
    <v>en-GB</v>
    <v>9e29752d-7c58-41ab-9226-27afc9a96968</v>
    <v>536870912</v>
    <v>1</v>
    <v>70</v>
    <v>83</v>
    <v>84</v>
    <v>4</v>
    <v>San Jose, officially the City of San José, is the largest city in Northern California by both population and area. With a 2022 population of 971,233, it is the most populous city in both the Bay Area and the San Jose–San Francisco–Oakland ...</v>
    <v>85</v>
    <v>86</v>
    <v>88</v>
    <v>89</v>
    <v>90</v>
    <v>San Jose, California</v>
    <v>91</v>
    <v>80</v>
    <v>San Jose, California</v>
    <v>mdp/vdpid/5057996464974725121</v>
  </rv>
  <rv s="0">
    <v>536870912</v>
    <v>Richmond, Virginia</v>
    <v>59263810-6a82-4930-943c-1fa0693b17b0</v>
    <v>en-GB</v>
    <v>Map</v>
  </rv>
  <rv s="0">
    <v>536870912</v>
    <v>Virginia</v>
    <v>7eee9976-e8a7-472c-ada1-007208abd678</v>
    <v>en-GB</v>
    <v>Map</v>
  </rv>
  <rv s="1">
    <fb>161.82191399999999</fb>
    <v>8</v>
  </rv>
  <rv s="2">
    <v>8</v>
    <v>6</v>
    <v>30</v>
    <v>7</v>
    <v>0</v>
    <v>Image of Richmond, Virginia</v>
  </rv>
  <rv s="1">
    <fb>37.540833333333303</fb>
    <v>9</v>
  </rv>
  <rv s="0">
    <v>805306368</v>
    <v>Levar Stoney (Mayor)</v>
    <v>2a7baea1-9884-a140-db36-46ad969b1202</v>
    <v>en-GB</v>
    <v>Generic</v>
  </rv>
  <rv s="3">
    <v>9</v>
  </rv>
  <rv s="4">
    <v>https://www.bing.com/search?q=richmond+virginia&amp;form=skydnc</v>
    <v>Learn more on Bing</v>
  </rv>
  <rv s="1">
    <fb>-77.436666666666696</fb>
    <v>9</v>
  </rv>
  <rv s="1">
    <fb>226610</fb>
    <v>8</v>
  </rv>
  <rv s="8">
    <v>#VALUE!</v>
    <v>31</v>
    <v>32</v>
    <v>Richmond, Virginia</v>
    <v>4</v>
    <v>5</v>
    <v>Map</v>
    <v>6</v>
    <v>7</v>
    <v>en-GB</v>
    <v>59263810-6a82-4930-943c-1fa0693b17b0</v>
    <v>536870912</v>
    <v>1</v>
    <v>94</v>
    <v>95</v>
    <v>4</v>
    <v>Richmond is the capital city of the Commonwealth of Virginia in the United States. Incorporated in 1742, Richmond has been an independent city since 1871. The city's population in the 2020 census was 226,610, up from 204,214 in 2010, making it ...</v>
    <v>96</v>
    <v>97</v>
    <v>99</v>
    <v>100</v>
    <v>101</v>
    <v>Richmond, Virginia</v>
    <v>102</v>
    <v>12</v>
    <v>Richmond, Virginia</v>
    <v>mdp/vdpid/10037721</v>
  </rv>
  <rv s="1">
    <fb>110862</fb>
    <v>8</v>
  </rv>
  <rv s="1">
    <fb>31132</fb>
    <v>8</v>
  </rv>
  <rv s="0">
    <v>536870912</v>
    <v>Richmond</v>
    <v>59263810-6a82-4930-943c-1fa0693b17b0</v>
    <v>en-GB</v>
    <v>Map</v>
  </rv>
  <rv s="1">
    <fb>3062783</fb>
    <v>8</v>
  </rv>
  <rv s="1">
    <fb>3491054</fb>
    <v>8</v>
  </rv>
  <rv s="2">
    <v>9</v>
    <v>6</v>
    <v>33</v>
    <v>7</v>
    <v>0</v>
    <v>Image of Virginia</v>
  </rv>
  <rv s="0">
    <v>536870912</v>
    <v>Virginia Beach</v>
    <v>6f1fd4dd-40ef-4ec3-989c-108c9b444996</v>
    <v>en-GB</v>
    <v>Map</v>
  </rv>
  <rv s="0">
    <v>805306368</v>
    <v>Glenn Youngkin (Governor)</v>
    <v>b2cd9b8a-2e1b-ec73-3904-5c2f449bdf27</v>
    <v>en-GB</v>
    <v>Generic</v>
  </rv>
  <rv s="0">
    <v>805306368</v>
    <v>Winsome Sears (Lieutenant governor)</v>
    <v>a590d049-99df-2c4d-8b48-583d259e49b9</v>
    <v>en-GB</v>
    <v>Generic</v>
  </rv>
  <rv s="3">
    <v>10</v>
  </rv>
  <rv s="4">
    <v>https://www.bing.com/search?q=virginia&amp;form=skydnc</v>
    <v>Learn more on Bing</v>
  </rv>
  <rv s="1">
    <fb>1116</fb>
    <v>40</v>
  </rv>
  <rv s="1">
    <fb>65015</fb>
    <v>40</v>
  </rv>
  <rv s="1">
    <fb>245000</fb>
    <v>40</v>
  </rv>
  <rv s="3">
    <v>11</v>
  </rv>
  <rv s="1">
    <fb>2.62</fb>
    <v>41</v>
  </rv>
  <rv s="1">
    <fb>8631393</fb>
    <v>8</v>
  </rv>
  <rv s="1">
    <fb>5.0999999999999997E-2</fb>
    <v>42</v>
  </rv>
  <rv s="1">
    <fb>0.14199999999999999</fb>
    <v>42</v>
  </rv>
  <rv s="1">
    <fb>5.0000000000000001E-3</fb>
    <v>43</v>
  </rv>
  <rv s="1">
    <fb>6.5000000000000002E-2</fb>
    <v>42</v>
  </rv>
  <rv s="1">
    <fb>0.36299999999999999</fb>
    <v>42</v>
  </rv>
  <rv s="1">
    <fb>0.19699999999999998</fb>
    <v>42</v>
  </rv>
  <rv s="1">
    <fb>0.11699999999999999</fb>
    <v>42</v>
  </rv>
  <rv s="1">
    <fb>0.88300000000000001</fb>
    <v>42</v>
  </rv>
  <rv s="1">
    <fb>0.09</fb>
    <v>42</v>
  </rv>
  <rv s="1">
    <fb>0.64700000000000002</fb>
    <v>42</v>
  </rv>
  <rv s="1">
    <fb>1E-3</fb>
    <v>42</v>
  </rv>
  <rv s="1">
    <fb>7.6999999999999999E-2</fb>
    <v>42</v>
  </rv>
  <rv s="1">
    <fb>2.8999999999999998E-2</fb>
    <v>42</v>
  </rv>
  <rv s="1">
    <fb>0.223</fb>
    <v>42</v>
  </rv>
  <rv s="1">
    <fb>6.0999999999999999E-2</fb>
    <v>42</v>
  </rv>
  <rv s="1">
    <fb>0.70200000000000007</fb>
    <v>42</v>
  </rv>
  <rv s="9">
    <v>#VALUE!</v>
    <v>37</v>
    <v>38</v>
    <v>Virginia</v>
    <v>4</v>
    <v>5</v>
    <v>Map</v>
    <v>6</v>
    <v>39</v>
    <v>en-GB</v>
    <v>7eee9976-e8a7-472c-ada1-007208abd678</v>
    <v>536870912</v>
    <v>1</v>
    <v>US-VA</v>
    <v>104</v>
    <v>105</v>
    <v>106</v>
    <v>4</v>
    <v>Virginia, officially the Commonwealth of Virginia, is a state in the Southeastern and Mid-Atlantic regions of the United States between the Atlantic Coast and the Appalachian Mountains. The state's capital is Richmond and its most populous city ...</v>
    <v>107</v>
    <v>108</v>
    <v>109</v>
    <v>110</v>
    <v>113</v>
    <v>114</v>
    <v>115</v>
    <v>116</v>
    <v>117</v>
    <v>Virginia</v>
    <v>118</v>
    <v>119</v>
    <v>120</v>
    <v>121</v>
    <v>122</v>
    <v>123</v>
    <v>124</v>
    <v>125</v>
    <v>126</v>
    <v>127</v>
    <v>128</v>
    <v>129</v>
    <v>130</v>
    <v>131</v>
    <v>132</v>
    <v>133</v>
    <v>134</v>
    <v>135</v>
    <v>136</v>
    <v>Virginia</v>
    <v>mdp/vdpid/35364</v>
  </rv>
  <rv s="0">
    <v>536870912</v>
    <v>St. Louis</v>
    <v>e418c908-10a1-4800-815f-406c679d8e13</v>
    <v>en-GB</v>
    <v>Map</v>
  </rv>
  <rv s="0">
    <v>536870912</v>
    <v>Missouri</v>
    <v>6185f8cb-44e1-4da6-9bf0-b75286aeb591</v>
    <v>en-GB</v>
    <v>Map</v>
  </rv>
  <rv s="1">
    <fb>171.02625</fb>
    <v>8</v>
  </rv>
  <rv s="2">
    <v>10</v>
    <v>6</v>
    <v>44</v>
    <v>7</v>
    <v>0</v>
    <v>Image of St. Louis</v>
  </rv>
  <rv s="4">
    <v>https://www.bing.com/search?q=st.+louis+missouri&amp;form=skydnc</v>
    <v>Learn more on Bing</v>
  </rv>
  <rv s="1">
    <fb>301578</fb>
    <v>8</v>
  </rv>
  <rv s="10">
    <v>#VALUE!</v>
    <v>45</v>
    <v>46</v>
    <v>St. Louis</v>
    <v>47</v>
    <v>5</v>
    <v>Map</v>
    <v>6</v>
    <v>7</v>
    <v>en-GB</v>
    <v>e418c908-10a1-4800-815f-406c679d8e13</v>
    <v>536870912</v>
    <v>1</v>
    <v>139</v>
    <v>140</v>
    <v>4</v>
    <v>St. Louis is an independent city in the U.S. state of Missouri. It is located near the confluence of the Mississippi and the Missouri rivers. In 2020, the city proper had a population of 301,578, while its bi-state metropolitan area, which ...</v>
    <v>141</v>
    <v>142</v>
    <v>St. Louis</v>
    <v>143</v>
    <v>25</v>
    <v>St. Louis</v>
    <v>mdp/vdpid/5096642009372819458</v>
  </rv>
  <rv s="0">
    <v>536870912</v>
    <v>Philadelphia</v>
    <v>020d4bbf-2971-4236-b87d-c3ec1d7f851c</v>
    <v>en-GB</v>
    <v>Map</v>
  </rv>
  <rv s="0">
    <v>536870912</v>
    <v>Philadelphia County</v>
    <v>e8ae5967-e59c-78fc-3b15-d4611f5ddf0e</v>
    <v>en-GB</v>
    <v>Map</v>
  </rv>
  <rv s="1">
    <fb>369.60925200000003</fb>
    <v>8</v>
  </rv>
  <rv s="2">
    <v>11</v>
    <v>6</v>
    <v>48</v>
    <v>7</v>
    <v>0</v>
    <v>Image of Philadelphia</v>
  </rv>
  <rv s="1">
    <fb>39.952777777778003</fb>
    <v>9</v>
  </rv>
  <rv s="0">
    <v>805306368</v>
    <v>Jim Kenney (Mayor)</v>
    <v>09cada68-d262-cf3e-5618-fcc403105e01</v>
    <v>en-GB</v>
    <v>Generic</v>
  </rv>
  <rv s="3">
    <v>12</v>
  </rv>
  <rv s="4">
    <v>https://www.bing.com/search?q=philadelphia&amp;form=skydnc</v>
    <v>Learn more on Bing</v>
  </rv>
  <rv s="1">
    <fb>-75.163611111110995</fb>
    <v>9</v>
  </rv>
  <rv s="1">
    <fb>1603797</fb>
    <v>8</v>
  </rv>
  <rv s="5">
    <v>#VALUE!</v>
    <v>49</v>
    <v>2</v>
    <v>Philadelphia</v>
    <v>4</v>
    <v>5</v>
    <v>Map</v>
    <v>6</v>
    <v>7</v>
    <v>en-GB</v>
    <v>020d4bbf-2971-4236-b87d-c3ec1d7f851c</v>
    <v>536870912</v>
    <v>1</v>
    <v>37</v>
    <v>146</v>
    <v>147</v>
    <v>4</v>
    <v>Philadelphia, commonly referred to as Philly, is the most populous city in the U.S. state of Pennsylvania and the sixth-most populous city in the nation, with a population of 1,603,797 in the 2020 census. The city is the urban core of the larger ...</v>
    <v>148</v>
    <v>149</v>
    <v>151</v>
    <v>152</v>
    <v>153</v>
    <v>Philadelphia</v>
    <v>154</v>
    <v>12</v>
    <v>Philadelphia</v>
    <v>mdp/vdpid/5487461586467553286</v>
  </rv>
  <rv s="0">
    <v>536870912</v>
    <v>Portland, Oregon</v>
    <v>5658ef8a-9267-4851-b335-72bc82329a4e</v>
    <v>en-GB</v>
    <v>Map</v>
  </rv>
  <rv s="0">
    <v>536870912</v>
    <v>Oregon</v>
    <v>cacd36fd-7c62-43e2-a632-64a2a1811933</v>
    <v>en-GB</v>
    <v>Map</v>
  </rv>
  <rv s="0">
    <v>536870912</v>
    <v>Multnomah County</v>
    <v>09a9dfb0-af26-d1d9-c818-43e2fdd19867</v>
    <v>en-GB</v>
    <v>Map</v>
  </rv>
  <rv s="1">
    <fb>375.80552599999999</fb>
    <v>8</v>
  </rv>
  <rv s="2">
    <v>12</v>
    <v>6</v>
    <v>50</v>
    <v>7</v>
    <v>0</v>
    <v>Image of Portland, Oregon</v>
  </rv>
  <rv s="1">
    <fb>45.516666666667</fb>
    <v>9</v>
  </rv>
  <rv s="0">
    <v>805306368</v>
    <v>Ted Wheeler (Mayor)</v>
    <v>34b77850-843b-6f6f-af63-18a8f8bdc38c</v>
    <v>en-GB</v>
    <v>Generic</v>
  </rv>
  <rv s="3">
    <v>13</v>
  </rv>
  <rv s="4">
    <v>https://www.bing.com/search?q=portland+oregon&amp;form=skydnc</v>
    <v>Learn more on Bing</v>
  </rv>
  <rv s="1">
    <fb>-122.66666666667</fb>
    <v>9</v>
  </rv>
  <rv s="1">
    <fb>652503</fb>
    <v>8</v>
  </rv>
  <rv s="5">
    <v>#VALUE!</v>
    <v>51</v>
    <v>2</v>
    <v>Portland, Oregon</v>
    <v>4</v>
    <v>5</v>
    <v>Map</v>
    <v>6</v>
    <v>7</v>
    <v>en-GB</v>
    <v>5658ef8a-9267-4851-b335-72bc82329a4e</v>
    <v>536870912</v>
    <v>1</v>
    <v>157</v>
    <v>158</v>
    <v>159</v>
    <v>4</v>
    <v>Portland is the most populous city in the U.S. state of Oregon, located in the Pacific Northwest region. Situated in the northwestern area of the state at the confluence of the Willamette and Columbia rivers, it is the county seat of Multnomah ...</v>
    <v>160</v>
    <v>161</v>
    <v>163</v>
    <v>164</v>
    <v>165</v>
    <v>Portland, Oregon</v>
    <v>166</v>
    <v>80</v>
    <v>Portland, Oregon</v>
    <v>mdp/vdpid/4860910142754914306</v>
  </rv>
  <rv s="0">
    <v>536870912</v>
    <v>Houston</v>
    <v>ad99c262-d92e-4e88-87f7-5c66752fec36</v>
    <v>en-GB</v>
    <v>Map</v>
  </rv>
  <rv s="0">
    <v>536870912</v>
    <v>Montgomery County</v>
    <v>27d3e780-702a-653d-5cb6-1ab46da66710</v>
    <v>en-GB</v>
    <v>Map</v>
  </rv>
  <rv s="1">
    <fb>1724.5445070000001</fb>
    <v>8</v>
  </rv>
  <rv s="2">
    <v>13</v>
    <v>6</v>
    <v>52</v>
    <v>7</v>
    <v>0</v>
    <v>Image of Houston</v>
  </rv>
  <rv s="1">
    <fb>29.762777777777998</fb>
    <v>9</v>
  </rv>
  <rv s="0">
    <v>805306368</v>
    <v>John Whitmire (Mayor)</v>
    <v>c194c6f0-6b9f-c40e-8b68-e4c4175ead82</v>
    <v>en-GB</v>
    <v>Generic</v>
  </rv>
  <rv s="3">
    <v>14</v>
  </rv>
  <rv s="4">
    <v>https://www.bing.com/search?q=houston+texas&amp;form=skydnc</v>
    <v>Learn more on Bing</v>
  </rv>
  <rv s="1">
    <fb>-95.383055555555998</fb>
    <v>9</v>
  </rv>
  <rv s="1">
    <fb>2304580</fb>
    <v>8</v>
  </rv>
  <rv s="5">
    <v>#VALUE!</v>
    <v>53</v>
    <v>2</v>
    <v>Houston</v>
    <v>4</v>
    <v>5</v>
    <v>Map</v>
    <v>6</v>
    <v>7</v>
    <v>en-GB</v>
    <v>ad99c262-d92e-4e88-87f7-5c66752fec36</v>
    <v>536870912</v>
    <v>1</v>
    <v>15</v>
    <v>169</v>
    <v>170</v>
    <v>4</v>
    <v>Houston is the most populous city in the U.S. state of Texas and in the Southern United States. Houston is located in Southeast Texas near Galveston Bay and the Gulf of Mexico; it is the seat and largest city of Harris County and the principal ...</v>
    <v>171</v>
    <v>172</v>
    <v>174</v>
    <v>175</v>
    <v>176</v>
    <v>Houston</v>
    <v>177</v>
    <v>25</v>
    <v>Houston</v>
    <v>mdp/vdpid/5110537662389813249</v>
  </rv>
  <rv s="0">
    <v>536870912</v>
    <v>Caherconlish</v>
    <v>9aee5ea3-5c7c-a448-2d05-7ee9cb963773</v>
    <v>en-GB</v>
    <v>Map</v>
  </rv>
  <rv s="0">
    <v>536870912</v>
    <v>County Limerick</v>
    <v>a20328c4-ef10-4fd7-bd04-5fe56806534e</v>
    <v>en-GB</v>
    <v>Map</v>
  </rv>
  <rv s="2">
    <v>14</v>
    <v>6</v>
    <v>54</v>
    <v>7</v>
    <v>0</v>
    <v>Image of Caherconlish</v>
  </rv>
  <rv s="1">
    <fb>52.593611099999997</fb>
    <v>9</v>
  </rv>
  <rv s="4">
    <v>https://www.bing.com/search?q=caherconlish&amp;form=skydnc</v>
    <v>Learn more on Bing</v>
  </rv>
  <rv s="1">
    <fb>-8.4702777999999999</fb>
    <v>9</v>
  </rv>
  <rv s="1">
    <fb>1476</fb>
    <v>8</v>
  </rv>
  <rv s="6">
    <v>#VALUE!</v>
    <v>56</v>
    <v>15</v>
    <v>Caherconlish</v>
    <v>4</v>
    <v>5</v>
    <v>Map</v>
    <v>6</v>
    <v>16</v>
    <v>en-GB</v>
    <v>9aee5ea3-5c7c-a448-2d05-7ee9cb963773</v>
    <v>536870912</v>
    <v>1</v>
    <v>180</v>
    <v>29</v>
    <v>Caherconlish is a village in County Limerick, Ireland.</v>
    <v>181</v>
    <v>182</v>
    <v>183</v>
    <v>184</v>
    <v>Caherconlish</v>
    <v>185</v>
    <v>Caherconlish</v>
    <v>mdp/vdpid/5468755227723169793</v>
  </rv>
  <rv s="0">
    <v>536870912</v>
    <v>New York City</v>
    <v>60d5dc2b-c915-460b-b722-c9e3485499ca</v>
    <v>en-GB</v>
    <v>Map</v>
  </rv>
  <rv s="0">
    <v>536870912</v>
    <v>New York</v>
    <v>caeb7b9a-f5d7-4686-8fb5-cf7628296b13</v>
    <v>en-GB</v>
    <v>Map</v>
  </rv>
  <rv s="1">
    <fb>1213.369839</fb>
    <v>8</v>
  </rv>
  <rv s="2">
    <v>15</v>
    <v>6</v>
    <v>57</v>
    <v>7</v>
    <v>0</v>
    <v>Image of New York City</v>
  </rv>
  <rv s="1">
    <fb>40.700000000000003</fb>
    <v>9</v>
  </rv>
  <rv s="0">
    <v>805306368</v>
    <v>Eric Adams (Mayor)</v>
    <v>d104f492-36f0-3246-f9f7-c35dae370b2c</v>
    <v>en-GB</v>
    <v>Generic</v>
  </rv>
  <rv s="3">
    <v>15</v>
  </rv>
  <rv s="4">
    <v>https://www.bing.com/search?q=new+york+city&amp;form=skydnc</v>
    <v>Learn more on Bing</v>
  </rv>
  <rv s="1">
    <fb>-74</fb>
    <v>9</v>
  </rv>
  <rv s="1">
    <fb>8804190</fb>
    <v>8</v>
  </rv>
  <rv s="8">
    <v>#VALUE!</v>
    <v>58</v>
    <v>32</v>
    <v>New York City</v>
    <v>4</v>
    <v>5</v>
    <v>Map</v>
    <v>6</v>
    <v>7</v>
    <v>en-GB</v>
    <v>60d5dc2b-c915-460b-b722-c9e3485499ca</v>
    <v>536870912</v>
    <v>1</v>
    <v>188</v>
    <v>189</v>
    <v>4</v>
    <v>New York, often called New York City or simply NYC, is the most populous city in the United States, located at the southern tip of New York State on one of the world's largest natural harbors. The city comprises five boroughs, each coextensive ...</v>
    <v>190</v>
    <v>191</v>
    <v>193</v>
    <v>194</v>
    <v>195</v>
    <v>New York City</v>
    <v>196</v>
    <v>12</v>
    <v>New York City</v>
    <v>mdp/vdpid/5487505297524129794</v>
  </rv>
  <rv s="0">
    <v>536870912</v>
    <v>Grand Rapids, Michigan</v>
    <v>67bcfda2-f3de-4550-b4a1-5577c977771c</v>
    <v>en-GB</v>
    <v>Map</v>
  </rv>
  <rv s="0">
    <v>536870912</v>
    <v>Michigan</v>
    <v>162411c2-b757-495d-aa81-93942fae2f7e</v>
    <v>en-GB</v>
    <v>Map</v>
  </rv>
  <rv s="0">
    <v>536870912</v>
    <v>Kent County</v>
    <v>3493b719-748c-528c-807c-41509bc6231d</v>
    <v>en-GB</v>
    <v>Map</v>
  </rv>
  <rv s="1">
    <fb>117.355557</fb>
    <v>8</v>
  </rv>
  <rv s="2">
    <v>16</v>
    <v>6</v>
    <v>59</v>
    <v>7</v>
    <v>0</v>
    <v>Image of Grand Rapids, Michigan</v>
  </rv>
  <rv s="1">
    <fb>42.963360000000002</fb>
    <v>9</v>
  </rv>
  <rv s="0">
    <v>805306368</v>
    <v>Rosalynn Bliss (Mayor)</v>
    <v>59c382f1-1355-7d3b-328e-e459812c401c</v>
    <v>en-GB</v>
    <v>Generic</v>
  </rv>
  <rv s="3">
    <v>16</v>
  </rv>
  <rv s="4">
    <v>https://www.bing.com/search?q=grand+rapids+michigan&amp;form=skydnc</v>
    <v>Learn more on Bing</v>
  </rv>
  <rv s="1">
    <fb>-85.668090000000007</fb>
    <v>9</v>
  </rv>
  <rv s="1">
    <fb>198917</fb>
    <v>8</v>
  </rv>
  <rv s="5">
    <v>#VALUE!</v>
    <v>60</v>
    <v>2</v>
    <v>Grand Rapids, Michigan</v>
    <v>4</v>
    <v>5</v>
    <v>Map</v>
    <v>6</v>
    <v>7</v>
    <v>en-GB</v>
    <v>67bcfda2-f3de-4550-b4a1-5577c977771c</v>
    <v>536870912</v>
    <v>1</v>
    <v>199</v>
    <v>200</v>
    <v>201</v>
    <v>4</v>
    <v>Grand Rapids is a city in and county seat of Kent County, Michigan, United States. At the 2020 census, the city had a population of 198,893, making it the second-most populous city in Michigan, after Detroit. Grand Rapids is the central city of ...</v>
    <v>202</v>
    <v>203</v>
    <v>205</v>
    <v>206</v>
    <v>207</v>
    <v>Grand Rapids, Michigan</v>
    <v>208</v>
    <v>12</v>
    <v>Grand Rapids, Michigan</v>
    <v>mdp/vdpid/5477386017168162817</v>
  </rv>
  <rv s="0">
    <v>536870912</v>
    <v>Punta Gorda, Florida</v>
    <v>19fbb5f7-84f6-fad1-dd10-bc753a2bbd89</v>
    <v>en-GB</v>
    <v>Map</v>
  </rv>
  <rv s="0">
    <v>536870912</v>
    <v>Florida</v>
    <v>5fece3f4-e8e8-4159-843e-f725a930ad50</v>
    <v>en-GB</v>
    <v>Map</v>
  </rv>
  <rv s="0">
    <v>536870912</v>
    <v>Charlotte County</v>
    <v>e2decb15-73d8-fdc5-a873-e74a14bfaf28</v>
    <v>en-GB</v>
    <v>Map</v>
  </rv>
  <rv s="1">
    <fb>54.811169</fb>
    <v>8</v>
  </rv>
  <rv s="2">
    <v>17</v>
    <v>6</v>
    <v>61</v>
    <v>7</v>
    <v>0</v>
    <v>Image of Punta Gorda, Florida</v>
  </rv>
  <rv s="1">
    <fb>26.915833333333001</fb>
    <v>9</v>
  </rv>
  <rv s="0">
    <v>805306368</v>
    <v>Lynne Matthews (Mayor)</v>
    <v>9a1a46a9-7f09-ab62-0fcd-551cdb876e39</v>
    <v>en-GB</v>
    <v>Generic</v>
  </rv>
  <rv s="3">
    <v>17</v>
  </rv>
  <rv s="4">
    <v>https://www.bing.com/search?q=punta+gorda+florida&amp;form=skydnc</v>
    <v>Learn more on Bing</v>
  </rv>
  <rv s="1">
    <fb>-82.047777777777995</fb>
    <v>9</v>
  </rv>
  <rv s="1">
    <fb>19471</fb>
    <v>8</v>
  </rv>
  <rv s="11">
    <v>#VALUE!</v>
    <v>62</v>
    <v>63</v>
    <v>Punta Gorda, Florida</v>
    <v>4</v>
    <v>5</v>
    <v>Map</v>
    <v>6</v>
    <v>7</v>
    <v>en-GB</v>
    <v>19fbb5f7-84f6-fad1-dd10-bc753a2bbd89</v>
    <v>536870912</v>
    <v>1</v>
    <v>211</v>
    <v>212</v>
    <v>213</v>
    <v>4</v>
    <v>Punta Gorda is a city located in Southwest Florida and is the county seat of Charlotte County, Florida, United States. As of the 2020 U.S. Census the city had a population of 19,471. Punta Gorda is part of the Sarasota-Bradenton-Punta Gorda ...</v>
    <v>214</v>
    <v>215</v>
    <v>217</v>
    <v>218</v>
    <v>219</v>
    <v>Punta Gorda, Florida</v>
    <v>220</v>
    <v>Punta Gorda, Florida</v>
    <v>mdp/vdpid/5501414466769649665</v>
  </rv>
  <rv s="0">
    <v>536870912</v>
    <v>Vancouver</v>
    <v>d9a176fc-df40-2288-f646-b6bf5b7d4a9b</v>
    <v>en-GB</v>
    <v>Map</v>
  </rv>
  <rv s="0">
    <v>536870912</v>
    <v>British Columbia</v>
    <v>32a8fd1c-cd9d-0da9-35fb-f952ed824d4f</v>
    <v>en-GB</v>
    <v>Map</v>
  </rv>
  <rv s="0">
    <v>536870912</v>
    <v>Metro Vancouver Regional District</v>
    <v>b31526f7-e7da-ece2-8722-ac71bfe24ef9</v>
    <v>en-GB</v>
    <v>Map</v>
  </rv>
  <rv s="1">
    <fb>115</fb>
    <v>8</v>
  </rv>
  <rv s="0">
    <v>536870912</v>
    <v>Canada</v>
    <v>370ed614-32e1-4326-a356-dc0a7dd56aaa</v>
    <v>en-GB</v>
    <v>Map</v>
  </rv>
  <rv s="2">
    <v>18</v>
    <v>6</v>
    <v>64</v>
    <v>7</v>
    <v>0</v>
    <v>Image of Vancouver</v>
  </rv>
  <rv s="1">
    <fb>49.260833333333302</fb>
    <v>9</v>
  </rv>
  <rv s="0">
    <v>805306368</v>
    <v>Ken Sim (Mayor)</v>
    <v>d78ae3c3-df7b-6ac7-13c7-86ca46800f71</v>
    <v>en-GB</v>
    <v>Generic</v>
  </rv>
  <rv s="3">
    <v>18</v>
  </rv>
  <rv s="4">
    <v>https://www.bing.com/search?q=vancouver+canada&amp;form=skydnc</v>
    <v>Learn more on Bing</v>
  </rv>
  <rv s="1">
    <fb>-123.11388888888899</fb>
    <v>9</v>
  </rv>
  <rv s="1">
    <fb>662248</fb>
    <v>8</v>
  </rv>
  <rv s="11">
    <v>#VALUE!</v>
    <v>65</v>
    <v>63</v>
    <v>Vancouver</v>
    <v>4</v>
    <v>5</v>
    <v>Map</v>
    <v>6</v>
    <v>66</v>
    <v>en-GB</v>
    <v>d9a176fc-df40-2288-f646-b6bf5b7d4a9b</v>
    <v>536870912</v>
    <v>1</v>
    <v>223</v>
    <v>224</v>
    <v>225</v>
    <v>226</v>
    <v>Vancouver is a major city in western Canada, located in the Lower Mainland region of British Columbia. As the most populous city in the province, the 2021 Canadian census recorded 662,248 people in the city, up from 631,486 in 2016. The Metro ...</v>
    <v>227</v>
    <v>228</v>
    <v>230</v>
    <v>231</v>
    <v>232</v>
    <v>Vancouver</v>
    <v>233</v>
    <v>Vancouver</v>
    <v>mdp/vdpid/4859488649827319809</v>
  </rv>
  <rv s="0">
    <v>536870912</v>
    <v>Englewood, Colorado</v>
    <v>9054c682-d694-a3e1-848a-570075e9ac41</v>
    <v>en-GB</v>
    <v>Map</v>
  </rv>
  <rv s="0">
    <v>536870912</v>
    <v>Colorado</v>
    <v>a070c5c2-b22d-41d8-b869-f20e583c4f80</v>
    <v>en-GB</v>
    <v>Map</v>
  </rv>
  <rv s="0">
    <v>536870912</v>
    <v>Arapahoe County</v>
    <v>ff77b0af-e1be-6d07-bdce-e301d802539b</v>
    <v>en-GB</v>
    <v>Map</v>
  </rv>
  <rv s="1">
    <fb>17.195799000000001</fb>
    <v>8</v>
  </rv>
  <rv s="2">
    <v>19</v>
    <v>6</v>
    <v>67</v>
    <v>7</v>
    <v>0</v>
    <v>Image of Englewood, Colorado</v>
  </rv>
  <rv s="1">
    <fb>39.646900000000002</fb>
    <v>9</v>
  </rv>
  <rv s="0">
    <v>805306368</v>
    <v>Othoniel Sierra (Mayor)</v>
    <v>d3d58831-54d8-4e4e-b3ed-6f0ee080950a</v>
    <v>en-GB</v>
    <v>Generic</v>
  </rv>
  <rv s="3">
    <v>19</v>
  </rv>
  <rv s="4">
    <v>https://www.bing.com/search?q=englewood+colorado&amp;form=skydnc</v>
    <v>Learn more on Bing</v>
  </rv>
  <rv s="1">
    <fb>-104.992</fb>
    <v>9</v>
  </rv>
  <rv s="1">
    <fb>33659</fb>
    <v>8</v>
  </rv>
  <rv s="3">
    <v>20</v>
  </rv>
  <rv s="5">
    <v>#VALUE!</v>
    <v>68</v>
    <v>2</v>
    <v>Englewood, Colorado</v>
    <v>4</v>
    <v>5</v>
    <v>Map</v>
    <v>6</v>
    <v>7</v>
    <v>en-GB</v>
    <v>9054c682-d694-a3e1-848a-570075e9ac41</v>
    <v>536870912</v>
    <v>1</v>
    <v>236</v>
    <v>237</v>
    <v>238</v>
    <v>4</v>
    <v>The City of Englewood is a home rule municipality located in Arapahoe County, Colorado, United States. The town population was 33,659 at the 2020 United States Census. Englewood is a part of the Denver–Aurora–Lakewood, CO Metropolitan ...</v>
    <v>239</v>
    <v>240</v>
    <v>242</v>
    <v>243</v>
    <v>244</v>
    <v>Englewood, Colorado</v>
    <v>245</v>
    <v>246</v>
    <v>Englewood, Colorado</v>
    <v>mdp/vdpid/5083958008707284993</v>
  </rv>
  <rv s="0">
    <v>536870912</v>
    <v>Petaluma, California</v>
    <v>afd3b0c9-faad-1d3f-02da-5da06e388d52</v>
    <v>en-GB</v>
    <v>Map</v>
  </rv>
  <rv s="0">
    <v>536870912</v>
    <v>Sonoma County</v>
    <v>240dd3d8-505e-625e-34d6-731a63790729</v>
    <v>en-GB</v>
    <v>Map</v>
  </rv>
  <rv s="1">
    <fb>37.527687</fb>
    <v>8</v>
  </rv>
  <rv s="2">
    <v>20</v>
    <v>6</v>
    <v>69</v>
    <v>7</v>
    <v>0</v>
    <v>Image of Petaluma, California</v>
  </rv>
  <rv s="1">
    <fb>38.245833333333003</fb>
    <v>9</v>
  </rv>
  <rv s="0">
    <v>805306368</v>
    <v>Kevin McDonnell (Mayor)</v>
    <v>61ad0616-2bbd-50a1-e73a-6561bdfd91cb</v>
    <v>en-GB</v>
    <v>Generic</v>
  </rv>
  <rv s="3">
    <v>21</v>
  </rv>
  <rv s="4">
    <v>https://www.bing.com/search?q=petaluma+california&amp;form=skydnc</v>
    <v>Learn more on Bing</v>
  </rv>
  <rv s="1">
    <fb>-122.63138888889</fb>
    <v>9</v>
  </rv>
  <rv s="1">
    <fb>59776</fb>
    <v>8</v>
  </rv>
  <rv s="5">
    <v>#VALUE!</v>
    <v>70</v>
    <v>2</v>
    <v>Petaluma, California</v>
    <v>4</v>
    <v>5</v>
    <v>Map</v>
    <v>6</v>
    <v>7</v>
    <v>en-GB</v>
    <v>afd3b0c9-faad-1d3f-02da-5da06e388d52</v>
    <v>536870912</v>
    <v>1</v>
    <v>70</v>
    <v>249</v>
    <v>250</v>
    <v>4</v>
    <v>Petaluma is a city in Sonoma County, California, located in the North Bay region of the San Francisco Bay Area. Its population was 59,776 according to the 2020 census. Petaluma's name comes from the Miwok village named Péta Lúuma that was ...</v>
    <v>251</v>
    <v>252</v>
    <v>254</v>
    <v>255</v>
    <v>256</v>
    <v>Petaluma, California</v>
    <v>257</v>
    <v>80</v>
    <v>Petaluma, California</v>
    <v>mdp/vdpid/5057674825024143361</v>
  </rv>
  <rv s="0">
    <v>536870912</v>
    <v>Tralee</v>
    <v>208f7b26-351d-6df0-b4aa-c3a665f1e5b8</v>
    <v>en-GB</v>
    <v>Map</v>
  </rv>
  <rv s="2">
    <v>21</v>
    <v>6</v>
    <v>71</v>
    <v>7</v>
    <v>0</v>
    <v>Image of Tralee</v>
  </rv>
  <rv s="1">
    <fb>52.267499999999998</fb>
    <v>9</v>
  </rv>
  <rv s="4">
    <v>https://www.bing.com/search?q=tralee&amp;form=skydnc</v>
    <v>Learn more on Bing</v>
  </rv>
  <rv s="1">
    <fb>-9.6961999999999993</fb>
    <v>9</v>
  </rv>
  <rv s="1">
    <fb>23691</fb>
    <v>8</v>
  </rv>
  <rv s="6">
    <v>#VALUE!</v>
    <v>73</v>
    <v>15</v>
    <v>Tralee</v>
    <v>4</v>
    <v>5</v>
    <v>Map</v>
    <v>6</v>
    <v>74</v>
    <v>en-GB</v>
    <v>208f7b26-351d-6df0-b4aa-c3a665f1e5b8</v>
    <v>536870912</v>
    <v>1</v>
    <v>28</v>
    <v>29</v>
    <v>Tralee is the county town of County Kerry in the south-west of Ireland. The town is on the northern side of the neck of the Dingle Peninsula, and is the largest town in County Kerry. The town's population was 26,079 as of the 2022 census, making ...</v>
    <v>260</v>
    <v>261</v>
    <v>262</v>
    <v>263</v>
    <v>Tralee</v>
    <v>264</v>
    <v>Tralee</v>
    <v>mdp/vdpid/5468726395272167425</v>
  </rv>
  <rv s="0">
    <v>536870912</v>
    <v>Clonskeagh</v>
    <v>8d61941b-5e55-6654-e853-31dfabd90cc8</v>
    <v>en-GB</v>
    <v>Map</v>
  </rv>
  <rv s="0">
    <v>536870912</v>
    <v>Dublin</v>
    <v>7e7d2832-97c8-afa4-d282-865c20a549c9</v>
    <v>en-GB</v>
    <v>Map</v>
  </rv>
  <rv s="2">
    <v>22</v>
    <v>6</v>
    <v>75</v>
    <v>7</v>
    <v>0</v>
    <v>Image of Clonskeagh</v>
  </rv>
  <rv s="1">
    <fb>53.308333333333003</fb>
    <v>9</v>
  </rv>
  <rv s="4">
    <v>https://www.bing.com/search?q=clonskeagh+county+dublin&amp;form=skydnc</v>
    <v>Learn more on Bing</v>
  </rv>
  <rv s="1">
    <fb>-6.2402777777778002</fb>
    <v>9</v>
  </rv>
  <rv s="12">
    <v>#VALUE!</v>
    <v>76</v>
    <v>77</v>
    <v>Clonskeagh</v>
    <v>4</v>
    <v>5</v>
    <v>Map</v>
    <v>6</v>
    <v>en-GB</v>
    <v>8d61941b-5e55-6654-e853-31dfabd90cc8</v>
    <v>536870912</v>
    <v>1</v>
    <v>267</v>
    <v>267</v>
    <v>29</v>
    <v>Clonskeagh or Clonskea, is a small southern suburb of Dublin, Ireland. The district straddles the River Dodder.</v>
    <v>268</v>
    <v>269</v>
    <v>270</v>
    <v>271</v>
    <v>Clonskeagh</v>
    <v>Clonskeagh</v>
    <v>mdp/vdpid/5469236677652250625</v>
  </rv>
  <rv s="1">
    <fb>114.99</fb>
    <v>8</v>
  </rv>
  <rv s="0">
    <v>536870912</v>
    <v>United Kingdom of Great Britain and Ireland</v>
    <v>0538d165-f2b4-64c9-9745-179dd804d95b</v>
    <v>en-GB</v>
    <v>Map</v>
  </rv>
  <rv s="2">
    <v>23</v>
    <v>6</v>
    <v>79</v>
    <v>7</v>
    <v>0</v>
    <v>Image of Dublin</v>
  </rv>
  <rv s="1">
    <fb>53.349722222222198</fb>
    <v>9</v>
  </rv>
  <rv s="0">
    <v>805306368</v>
    <v>Daithí de Róiste (Mayor)</v>
    <v>1e1d7ce8-e4a1-9ee6-e624-b8501059ec06</v>
    <v>en-GB</v>
    <v>Generic</v>
  </rv>
  <rv s="3">
    <v>22</v>
  </rv>
  <rv s="4">
    <v>https://www.bing.com/search?q=dublin+ireland&amp;form=skydnc</v>
    <v>Learn more on Bing</v>
  </rv>
  <rv s="1">
    <fb>-6.2602777777777803</fb>
    <v>9</v>
  </rv>
  <rv s="1">
    <fb>592713</fb>
    <v>8</v>
  </rv>
  <rv s="13">
    <v>#VALUE!</v>
    <v>80</v>
    <v>81</v>
    <v>Dublin</v>
    <v>4</v>
    <v>5</v>
    <v>Map</v>
    <v>6</v>
    <v>82</v>
    <v>en-GB</v>
    <v>7e7d2832-97c8-afa4-d282-865c20a549c9</v>
    <v>536870912</v>
    <v>1</v>
    <v>273</v>
    <v>274</v>
    <v>Dublin is the capital of the Republic of Ireland and also the largest city by size on the island of Ireland. On a bay at the mouth of the River Liffey, it is in the province of Leinster, bordered on the south by the Dublin Mountains, a part of ...</v>
    <v>275</v>
    <v>276</v>
    <v>278</v>
    <v>279</v>
    <v>280</v>
    <v>Dublin</v>
    <v>281</v>
    <v>Dublin</v>
    <v>mdp/vdpid/5469235680884293633</v>
  </rv>
  <rv s="0">
    <v>536870912</v>
    <v>Killucan and Rathwire</v>
    <v>c5549673-d81a-20eb-e270-8b1b26dc979e</v>
    <v>en-GB</v>
    <v>Map</v>
  </rv>
  <rv s="0">
    <v>536870912</v>
    <v>County Westmeath</v>
    <v>54d058c5-8802-4485-8280-3d1537c6ff67</v>
    <v>en-GB</v>
    <v>Map</v>
  </rv>
  <rv s="2">
    <v>24</v>
    <v>6</v>
    <v>83</v>
    <v>7</v>
    <v>0</v>
    <v>Image of Killucan and Rathwire</v>
  </rv>
  <rv s="1">
    <fb>53.505000000000003</fb>
    <v>9</v>
  </rv>
  <rv s="4">
    <v>https://www.bing.com/search?q=killucan+and+rathwire+ireland&amp;form=skydnc</v>
    <v>Learn more on Bing</v>
  </rv>
  <rv s="1">
    <fb>-7.1468999999999996</fb>
    <v>9</v>
  </rv>
  <rv s="1">
    <fb>1370</fb>
    <v>8</v>
  </rv>
  <rv s="6">
    <v>#VALUE!</v>
    <v>85</v>
    <v>15</v>
    <v>Killucan and Rathwire</v>
    <v>4</v>
    <v>5</v>
    <v>Map</v>
    <v>6</v>
    <v>16</v>
    <v>en-GB</v>
    <v>c5549673-d81a-20eb-e270-8b1b26dc979e</v>
    <v>536870912</v>
    <v>1</v>
    <v>284</v>
    <v>29</v>
    <v>The villages of Killucan and Rathwire are co-located in the east of County Westmeath, Ireland. They have a combined population of 1,370 according to the 2016 census. Killucan is on the R156 road about 15 km from Mullingar and 60 km from Dublin.</v>
    <v>285</v>
    <v>286</v>
    <v>287</v>
    <v>288</v>
    <v>Killucan and Rathwire</v>
    <v>289</v>
    <v>Killucan and Rathwire</v>
    <v>mdp/vdpid/5468354166713745409</v>
  </rv>
  <rv s="0">
    <v>536870912</v>
    <v>Grand Forks, North Dakota</v>
    <v>39dcbf24-b5ac-b341-e259-75ca6d2eff62</v>
    <v>en-GB</v>
    <v>Map</v>
  </rv>
  <rv s="0">
    <v>536870912</v>
    <v>North Dakota</v>
    <v>77fbc744-3efe-4aa9-9e8e-f8034f06b941</v>
    <v>en-GB</v>
    <v>Map</v>
  </rv>
  <rv s="0">
    <v>536870912</v>
    <v>Grand Forks County</v>
    <v>2d9b2263-cf37-32dc-77c8-1eba574a3849</v>
    <v>en-GB</v>
    <v>Map</v>
  </rv>
  <rv s="1">
    <fb>70.340872000000005</fb>
    <v>8</v>
  </rv>
  <rv s="2">
    <v>25</v>
    <v>6</v>
    <v>86</v>
    <v>7</v>
    <v>0</v>
    <v>Image of Grand Forks, North Dakota</v>
  </rv>
  <rv s="1">
    <fb>47.925277777778</fb>
    <v>9</v>
  </rv>
  <rv s="0">
    <v>805306368</v>
    <v>Brandon Bochenski (Mayor)</v>
    <v>a48fb57e-6015-5494-5e14-ca912b7356ad</v>
    <v>en-GB</v>
    <v>Generic</v>
  </rv>
  <rv s="3">
    <v>23</v>
  </rv>
  <rv s="4">
    <v>https://www.bing.com/search?q=grand+forks+north+dakota&amp;form=skydnc</v>
    <v>Learn more on Bing</v>
  </rv>
  <rv s="1">
    <fb>-97.032499999999999</fb>
    <v>9</v>
  </rv>
  <rv s="1">
    <fb>59166</fb>
    <v>8</v>
  </rv>
  <rv s="11">
    <v>#VALUE!</v>
    <v>87</v>
    <v>63</v>
    <v>Grand Forks, North Dakota</v>
    <v>4</v>
    <v>5</v>
    <v>Map</v>
    <v>6</v>
    <v>7</v>
    <v>en-GB</v>
    <v>39dcbf24-b5ac-b341-e259-75ca6d2eff62</v>
    <v>536870912</v>
    <v>1</v>
    <v>292</v>
    <v>293</v>
    <v>294</v>
    <v>4</v>
    <v>Grand Forks is the 3rd most populous city in the U.S. state of North Dakota and the county seat of Grand Forks County. According to the 2020 census, the city's population was 59,166. Grand Forks, along with its twin city of East Grand Forks, ...</v>
    <v>295</v>
    <v>296</v>
    <v>298</v>
    <v>299</v>
    <v>300</v>
    <v>Grand Forks, North Dakota</v>
    <v>301</v>
    <v>Grand Forks, North Dakota</v>
    <v>mdp/vdpid/4896396783350972417</v>
  </rv>
  <rv s="0">
    <v>536870912</v>
    <v>Charleston, South Carolina</v>
    <v>cebb4aca-ea5b-40ca-99c1-dba28163d54a</v>
    <v>en-GB</v>
    <v>Map</v>
  </rv>
  <rv s="0">
    <v>536870912</v>
    <v>South Carolina</v>
    <v>810015e8-b10b-4232-9e2c-de87a67bd26e</v>
    <v>en-GB</v>
    <v>Map</v>
  </rv>
  <rv s="0">
    <v>536870912</v>
    <v>Charleston County</v>
    <v>77020ce9-858e-34db-6e64-82dc3ba1de38</v>
    <v>en-GB</v>
    <v>Map</v>
  </rv>
  <rv s="1">
    <fb>330.30013200000002</fb>
    <v>8</v>
  </rv>
  <rv s="2">
    <v>26</v>
    <v>6</v>
    <v>88</v>
    <v>7</v>
    <v>0</v>
    <v>Image of Charleston, South Carolina</v>
  </rv>
  <rv s="1">
    <fb>32.783333333333303</fb>
    <v>9</v>
  </rv>
  <rv s="0">
    <v>805306368</v>
    <v>William S. Cogswell Jr. (Mayor)</v>
    <v>b3c53918-cbc2-53b2-f3cc-444d03436a4d</v>
    <v>en-GB</v>
    <v>Generic</v>
  </rv>
  <rv s="3">
    <v>24</v>
  </rv>
  <rv s="4">
    <v>https://www.bing.com/search?q=charleston+south+carolina&amp;form=skydnc</v>
    <v>Learn more on Bing</v>
  </rv>
  <rv s="1">
    <fb>-79.931944444444397</fb>
    <v>9</v>
  </rv>
  <rv s="1">
    <fb>150227</fb>
    <v>8</v>
  </rv>
  <rv s="5">
    <v>#VALUE!</v>
    <v>89</v>
    <v>2</v>
    <v>Charleston, South Carolina</v>
    <v>4</v>
    <v>5</v>
    <v>Map</v>
    <v>6</v>
    <v>7</v>
    <v>en-GB</v>
    <v>cebb4aca-ea5b-40ca-99c1-dba28163d54a</v>
    <v>536870912</v>
    <v>1</v>
    <v>304</v>
    <v>305</v>
    <v>306</v>
    <v>4</v>
    <v>Charleston is the most populous city in the U.S. state of South Carolina, the county seat of Charleston County, and the principal city in the Charleston metropolitan area. The city lies just south of the geographical midpoint of South Carolina's ...</v>
    <v>307</v>
    <v>308</v>
    <v>310</v>
    <v>311</v>
    <v>312</v>
    <v>Charleston, South Carolina</v>
    <v>313</v>
    <v>12</v>
    <v>Charleston, South Carolina</v>
    <v>mdp/vdpid/5497423963195703297</v>
  </rv>
  <rv s="0">
    <v>536870912</v>
    <v>Little Rock, Arkansas</v>
    <v>2039fcee-c7a5-4241-930b-d2c6d17bae74</v>
    <v>en-GB</v>
    <v>Map</v>
  </rv>
  <rv s="0">
    <v>536870912</v>
    <v>Arkansas</v>
    <v>b939db72-08f2-4ea6-a16a-a53bf32e6612</v>
    <v>en-GB</v>
    <v>Map</v>
  </rv>
  <rv s="0">
    <v>536870912</v>
    <v>Pulaski County</v>
    <v>c94262c5-4cb7-62f6-cdeb-92b8debad14f</v>
    <v>en-GB</v>
    <v>Map</v>
  </rv>
  <rv s="1">
    <fb>314.16000000000003</fb>
    <v>8</v>
  </rv>
  <rv s="0">
    <v>536870912</v>
    <v>Confederate States of America</v>
    <v>056b42b1-773e-f558-c5c3-ad94f21b1a45</v>
    <v>en-GB</v>
    <v>Map</v>
  </rv>
  <rv s="2">
    <v>27</v>
    <v>6</v>
    <v>90</v>
    <v>7</v>
    <v>0</v>
    <v>Image of Little Rock, Arkansas</v>
  </rv>
  <rv s="1">
    <fb>34.736111111111001</fb>
    <v>9</v>
  </rv>
  <rv s="0">
    <v>805306368</v>
    <v>Frank Scott Jr. (Mayor)</v>
    <v>f0203862-ab28-3f08-587e-976b09eb018a</v>
    <v>en-GB</v>
    <v>Generic</v>
  </rv>
  <rv s="3">
    <v>25</v>
  </rv>
  <rv s="4">
    <v>https://www.bing.com/search?q=little+rock+arkansas&amp;form=skydnc</v>
    <v>Learn more on Bing</v>
  </rv>
  <rv s="1">
    <fb>-92.331111111110999</fb>
    <v>9</v>
  </rv>
  <rv s="1">
    <fb>202591</fb>
    <v>8</v>
  </rv>
  <rv s="5">
    <v>#VALUE!</v>
    <v>91</v>
    <v>2</v>
    <v>Little Rock, Arkansas</v>
    <v>4</v>
    <v>5</v>
    <v>Map</v>
    <v>6</v>
    <v>7</v>
    <v>en-GB</v>
    <v>2039fcee-c7a5-4241-930b-d2c6d17bae74</v>
    <v>536870912</v>
    <v>1</v>
    <v>316</v>
    <v>317</v>
    <v>318</v>
    <v>319</v>
    <v>Little Rock is the capital and most populous city of the U.S. state of Arkansas. The city's population was 202,591 as of the 2020 census. The six-county Little Rock metropolitan area is the 81st-most populous in the United States with 748,031 ...</v>
    <v>320</v>
    <v>321</v>
    <v>323</v>
    <v>324</v>
    <v>325</v>
    <v>Little Rock, Arkansas</v>
    <v>326</v>
    <v>25</v>
    <v>Little Rock, Arkansas</v>
    <v>mdp/vdpid/5097822189831323649</v>
  </rv>
  <rv s="0">
    <v>536870912</v>
    <v>Denver</v>
    <v>5a7229b6-72d3-4bfc-a95e-9c35e297c9ff</v>
    <v>en-GB</v>
    <v>Map</v>
  </rv>
  <rv s="1">
    <fb>401.35976099999999</fb>
    <v>8</v>
  </rv>
  <rv s="2">
    <v>28</v>
    <v>6</v>
    <v>92</v>
    <v>7</v>
    <v>0</v>
    <v>Image of Denver</v>
  </rv>
  <rv s="4">
    <v>https://www.bing.com/search?q=denver+colorado&amp;form=skydnc</v>
    <v>Learn more on Bing</v>
  </rv>
  <rv s="1">
    <fb>715522</fb>
    <v>8</v>
  </rv>
  <rv s="14">
    <v>#VALUE!</v>
    <v>93</v>
    <v>94</v>
    <v>Denver</v>
    <v>4</v>
    <v>5</v>
    <v>Map</v>
    <v>6</v>
    <v>7</v>
    <v>en-GB</v>
    <v>5a7229b6-72d3-4bfc-a95e-9c35e297c9ff</v>
    <v>536870912</v>
    <v>1</v>
    <v>236</v>
    <v>329</v>
    <v>4</v>
    <v>Denver is a consolidated city and county, the capital, and most populous city of the U.S. state of Colorado. Its population was 715,522 at the 2020 census, a 19.22% increase since 2010. It is the 19th-most populous city in the United States and ...</v>
    <v>330</v>
    <v>331</v>
    <v>Denver</v>
    <v>332</v>
    <v>Denver</v>
    <v>mdp/vdpid/5083945914180042758</v>
  </rv>
  <rv s="0">
    <v>536870912</v>
    <v>Minneapolis</v>
    <v>def03125-42ba-47cd-8061-ee55f5c63e67</v>
    <v>en-GB</v>
    <v>Map</v>
  </rv>
  <rv s="0">
    <v>536870912</v>
    <v>Minnesota</v>
    <v>77f97f6f-7e93-46e5-b486-6198effe8dea</v>
    <v>en-GB</v>
    <v>Map</v>
  </rv>
  <rv s="0">
    <v>536870912</v>
    <v>Hennepin County</v>
    <v>6277a673-6452-bf90-7803-a4beecdaa970</v>
    <v>en-GB</v>
    <v>Map</v>
  </rv>
  <rv s="1">
    <fb>148.841632</fb>
    <v>8</v>
  </rv>
  <rv s="2">
    <v>29</v>
    <v>6</v>
    <v>95</v>
    <v>7</v>
    <v>0</v>
    <v>Image of Minneapolis</v>
  </rv>
  <rv s="1">
    <fb>44.981944444444402</fb>
    <v>9</v>
  </rv>
  <rv s="0">
    <v>805306368</v>
    <v>Jacob Frey (Mayor)</v>
    <v>41a9a5df-60a5-4dba-bf84-fc78d87ba0ed</v>
    <v>en-GB</v>
    <v>Generic</v>
  </rv>
  <rv s="3">
    <v>26</v>
  </rv>
  <rv s="4">
    <v>https://www.bing.com/search?q=minneapolis&amp;form=skydnc</v>
    <v>Learn more on Bing</v>
  </rv>
  <rv s="1">
    <fb>-93.269166666666706</fb>
    <v>9</v>
  </rv>
  <rv s="1">
    <fb>429954</fb>
    <v>8</v>
  </rv>
  <rv s="5">
    <v>#VALUE!</v>
    <v>96</v>
    <v>2</v>
    <v>Minneapolis</v>
    <v>4</v>
    <v>5</v>
    <v>Map</v>
    <v>6</v>
    <v>7</v>
    <v>en-GB</v>
    <v>def03125-42ba-47cd-8061-ee55f5c63e67</v>
    <v>536870912</v>
    <v>1</v>
    <v>335</v>
    <v>336</v>
    <v>337</v>
    <v>4</v>
    <v>Minneapolis, officially the City of Minneapolis, is a city in the state of Minnesota and the county seat of Hennepin County. As of the 2020 census the population was 429,954, making it the state's most populous city. Nicknamed the "City of ...</v>
    <v>338</v>
    <v>339</v>
    <v>341</v>
    <v>342</v>
    <v>343</v>
    <v>Minneapolis</v>
    <v>344</v>
    <v>25</v>
    <v>Minneapolis</v>
    <v>mdp/vdpid/5091499307454955522</v>
  </rv>
  <rv s="0">
    <v>536870912</v>
    <v>Tucson, Arizona</v>
    <v>f7382841-95d9-4841-a7dd-397700530a17</v>
    <v>en-GB</v>
    <v>Map</v>
  </rv>
  <rv s="0">
    <v>536870912</v>
    <v>Arizona</v>
    <v>bf973f46-5962-4997-a7ba-a05f1aa2a9f9</v>
    <v>en-GB</v>
    <v>Map</v>
  </rv>
  <rv s="0">
    <v>536870912</v>
    <v>Pima County</v>
    <v>d7fc86d2-b328-7b6d-8250-88e634087b91</v>
    <v>en-GB</v>
    <v>Map</v>
  </rv>
  <rv s="1">
    <fb>598.60985500000004</fb>
    <v>8</v>
  </rv>
  <rv s="2">
    <v>30</v>
    <v>6</v>
    <v>97</v>
    <v>7</v>
    <v>0</v>
    <v>Image of Tucson, Arizona</v>
  </rv>
  <rv s="1">
    <fb>32.221666666666998</fb>
    <v>9</v>
  </rv>
  <rv s="0">
    <v>805306368</v>
    <v>Regina Romero (Mayor)</v>
    <v>2b053c2d-cafe-aa02-52ac-5396f4e5ccee</v>
    <v>en-GB</v>
    <v>Generic</v>
  </rv>
  <rv s="3">
    <v>27</v>
  </rv>
  <rv s="4">
    <v>https://www.bing.com/search?q=tucson+arizona&amp;form=skydnc</v>
    <v>Learn more on Bing</v>
  </rv>
  <rv s="1">
    <fb>-110.92638888889</fb>
    <v>9</v>
  </rv>
  <rv s="1">
    <fb>542629</fb>
    <v>8</v>
  </rv>
  <rv s="11">
    <v>#VALUE!</v>
    <v>98</v>
    <v>63</v>
    <v>Tucson, Arizona</v>
    <v>4</v>
    <v>5</v>
    <v>Map</v>
    <v>6</v>
    <v>7</v>
    <v>en-GB</v>
    <v>f7382841-95d9-4841-a7dd-397700530a17</v>
    <v>536870912</v>
    <v>1</v>
    <v>347</v>
    <v>348</v>
    <v>349</v>
    <v>4</v>
    <v>Tucson is a city in and the county seat of Pima County, Arizona, United States, and is home to the University of Arizona. It is the second-largest city in Arizona behind Phoenix, with a population of 542,629 in the 2020 United States census, ...</v>
    <v>350</v>
    <v>351</v>
    <v>353</v>
    <v>354</v>
    <v>355</v>
    <v>Tucson, Arizona</v>
    <v>356</v>
    <v>Tucson, Arizona</v>
    <v>mdp/vdpid/5098498763194892289</v>
  </rv>
  <rv s="0">
    <v>536870912</v>
    <v>New Orleans</v>
    <v>465e78cf-aa9a-491f-9167-4520c7110824</v>
    <v>en-GB</v>
    <v>Map</v>
  </rv>
  <rv s="0">
    <v>536870912</v>
    <v>Louisiana</v>
    <v>0ca1e87f-e2f6-43fb-8deb-d22bd09a9cae</v>
    <v>en-GB</v>
    <v>Map</v>
  </rv>
  <rv s="1">
    <fb>906.09911399999999</fb>
    <v>8</v>
  </rv>
  <rv s="2">
    <v>31</v>
    <v>6</v>
    <v>99</v>
    <v>7</v>
    <v>0</v>
    <v>Image of New Orleans</v>
  </rv>
  <rv s="1">
    <fb>29.976111111111098</fb>
    <v>9</v>
  </rv>
  <rv s="0">
    <v>805306368</v>
    <v>LaToya Cantrell (Mayor)</v>
    <v>8abdce9d-9729-beae-8682-a480839e76bf</v>
    <v>en-GB</v>
    <v>Generic</v>
  </rv>
  <rv s="3">
    <v>28</v>
  </rv>
  <rv s="4">
    <v>https://www.bing.com/search?q=new+orleans&amp;form=skydnc</v>
    <v>Learn more on Bing</v>
  </rv>
  <rv s="1">
    <fb>-90.078333333333305</fb>
    <v>9</v>
  </rv>
  <rv s="1">
    <fb>383997</fb>
    <v>8</v>
  </rv>
  <rv s="15">
    <v>#VALUE!</v>
    <v>100</v>
    <v>101</v>
    <v>New Orleans</v>
    <v>4</v>
    <v>5</v>
    <v>Map</v>
    <v>6</v>
    <v>7</v>
    <v>en-GB</v>
    <v>465e78cf-aa9a-491f-9167-4520c7110824</v>
    <v>536870912</v>
    <v>1</v>
    <v>359</v>
    <v>360</v>
    <v>4</v>
    <v>New Orleans is a consolidated city-parish located along the Mississippi River in the southeastern region of the U.S. state of Louisiana. With a population of 383,997 according to the 2020 U.S. census, it is the most populous city in Louisiana ...</v>
    <v>361</v>
    <v>362</v>
    <v>364</v>
    <v>365</v>
    <v>366</v>
    <v>New Orleans</v>
    <v>367</v>
    <v>New Orleans</v>
    <v>mdp/vdpid/5111285985044332549</v>
  </rv>
  <rv s="0">
    <v>536870912</v>
    <v>Hartford, Connecticut</v>
    <v>b8b8ebf2-e2da-483f-8643-880dd55aad13</v>
    <v>en-GB</v>
    <v>Map</v>
  </rv>
  <rv s="0">
    <v>536870912</v>
    <v>Connecticut</v>
    <v>b3ca6523-435e-4a3b-8f78-1ad900a52cf8</v>
    <v>en-GB</v>
    <v>Map</v>
  </rv>
  <rv s="0">
    <v>536870912</v>
    <v>Hartford County</v>
    <v>94cecb28-fc66-23e8-ea63-b6e8987b2c25</v>
    <v>en-GB</v>
    <v>Map</v>
  </rv>
  <rv s="1">
    <fb>46.764198</fb>
    <v>8</v>
  </rv>
  <rv s="2">
    <v>32</v>
    <v>6</v>
    <v>102</v>
    <v>7</v>
    <v>0</v>
    <v>Image of Hartford, Connecticut</v>
  </rv>
  <rv s="1">
    <fb>41.763333333333001</fb>
    <v>9</v>
  </rv>
  <rv s="0">
    <v>805306368</v>
    <v>Arunan Arulampalam (Mayor)</v>
    <v>fe3aa060-ec27-1741-3f99-8ed7d801224e</v>
    <v>en-GB</v>
    <v>Generic</v>
  </rv>
  <rv s="3">
    <v>29</v>
  </rv>
  <rv s="4">
    <v>https://www.bing.com/search?q=hartford+connecticut&amp;form=skydnc</v>
    <v>Learn more on Bing</v>
  </rv>
  <rv s="1">
    <fb>-72.685000000000002</fb>
    <v>9</v>
  </rv>
  <rv s="1">
    <fb>121054</fb>
    <v>8</v>
  </rv>
  <rv s="5">
    <v>#VALUE!</v>
    <v>103</v>
    <v>2</v>
    <v>Hartford, Connecticut</v>
    <v>4</v>
    <v>5</v>
    <v>Map</v>
    <v>6</v>
    <v>7</v>
    <v>en-GB</v>
    <v>b8b8ebf2-e2da-483f-8643-880dd55aad13</v>
    <v>536870912</v>
    <v>1</v>
    <v>370</v>
    <v>371</v>
    <v>372</v>
    <v>4</v>
    <v>Hartford is the capital city of the U.S. state of Connecticut. The city, located in Hartford County, Connecticut, United States, had a population of 121,054 as of the 2020 Census. Hartford is the largest city in the Capitol Planning Region and ...</v>
    <v>373</v>
    <v>374</v>
    <v>376</v>
    <v>377</v>
    <v>378</v>
    <v>Hartford, Connecticut</v>
    <v>379</v>
    <v>12</v>
    <v>Hartford, Connecticut</v>
    <v>mdp/vdpid/5488789109520465921</v>
  </rv>
  <rv s="0">
    <v>536870912</v>
    <v>Ogden, Utah</v>
    <v>d9afddb8-90d9-455c-9745-e213004eaf6b</v>
    <v>en-GB</v>
    <v>Map</v>
  </rv>
  <rv s="0">
    <v>536870912</v>
    <v>Utah</v>
    <v>c6705e44-d27f-4240-95a2-54e802e3b524</v>
    <v>en-GB</v>
    <v>Map</v>
  </rv>
  <rv s="0">
    <v>536870912</v>
    <v>Weber County</v>
    <v>b232ffab-3f89-2e98-269f-b66fff5bf863</v>
    <v>en-GB</v>
    <v>Map</v>
  </rv>
  <rv s="1">
    <fb>70.587180000000004</fb>
    <v>8</v>
  </rv>
  <rv s="2">
    <v>33</v>
    <v>6</v>
    <v>104</v>
    <v>7</v>
    <v>0</v>
    <v>Image of Ogden, Utah</v>
  </rv>
  <rv s="1">
    <fb>41.227777777778002</fb>
    <v>9</v>
  </rv>
  <rv s="0">
    <v>805306368</v>
    <v>Ben Nadolski (Mayor)</v>
    <v>667633e2-9731-8985-9928-bc4391b5d1d0</v>
    <v>en-GB</v>
    <v>Generic</v>
  </rv>
  <rv s="3">
    <v>30</v>
  </rv>
  <rv s="4">
    <v>https://www.bing.com/search?q=ogden+utah&amp;form=skydnc</v>
    <v>Learn more on Bing</v>
  </rv>
  <rv s="1">
    <fb>-111.96111111111</fb>
    <v>9</v>
  </rv>
  <rv s="1">
    <fb>87321</fb>
    <v>8</v>
  </rv>
  <rv s="5">
    <v>#VALUE!</v>
    <v>105</v>
    <v>2</v>
    <v>Ogden, Utah</v>
    <v>4</v>
    <v>5</v>
    <v>Map</v>
    <v>6</v>
    <v>7</v>
    <v>en-GB</v>
    <v>d9afddb8-90d9-455c-9745-e213004eaf6b</v>
    <v>536870912</v>
    <v>1</v>
    <v>382</v>
    <v>383</v>
    <v>384</v>
    <v>4</v>
    <v>Ogden is a city in and the county seat of Weber County, Utah, United States, approximately 10 miles east of the Great Salt Lake and 40 miles north of Salt Lake City. The population was 87,321 in 2020, according to the US Census Bureau, making it ...</v>
    <v>385</v>
    <v>386</v>
    <v>388</v>
    <v>389</v>
    <v>390</v>
    <v>Ogden, Utah</v>
    <v>391</v>
    <v>246</v>
    <v>Ogden, Utah</v>
    <v>mdp/vdpid/5081273476610785282</v>
  </rv>
  <rv s="0">
    <v>536870912</v>
    <v>Boston</v>
    <v>f0f5899a-361f-4fe4-89d1-11130aa2c653</v>
    <v>en-GB</v>
    <v>Map</v>
  </rv>
  <rv s="0">
    <v>536870912</v>
    <v>Massachusetts</v>
    <v>845219d5-3650-4199-b926-964ca27c863c</v>
    <v>en-GB</v>
    <v>Map</v>
  </rv>
  <rv s="0">
    <v>536870912</v>
    <v>Suffolk County</v>
    <v>cc8426c8-f6bc-398c-aab9-d3baeeb8d2cd</v>
    <v>en-GB</v>
    <v>Map</v>
  </rv>
  <rv s="1">
    <fb>232.16776100000001</fb>
    <v>8</v>
  </rv>
  <rv s="0">
    <v>536870912</v>
    <v>Province of Massachusetts Bay</v>
    <v>05c8a95b-0b0f-51d2-5794-107d56018d69</v>
    <v>en-GB</v>
    <v>Map</v>
  </rv>
  <rv s="2">
    <v>34</v>
    <v>6</v>
    <v>106</v>
    <v>7</v>
    <v>0</v>
    <v>Image of Boston</v>
  </rv>
  <rv s="1">
    <fb>42.360277777777803</fb>
    <v>9</v>
  </rv>
  <rv s="0">
    <v>805306368</v>
    <v>Michelle Wu (Mayor)</v>
    <v>08af4efd-ebd0-46fe-8bf9-e695cde7c2b8</v>
    <v>en-GB</v>
    <v>Generic</v>
  </rv>
  <rv s="3">
    <v>31</v>
  </rv>
  <rv s="4">
    <v>https://www.bing.com/search?q=boston+massachusetts&amp;form=skydnc</v>
    <v>Learn more on Bing</v>
  </rv>
  <rv s="1">
    <fb>-71.057777777777801</fb>
    <v>9</v>
  </rv>
  <rv s="1">
    <fb>675647</fb>
    <v>8</v>
  </rv>
  <rv s="5">
    <v>#VALUE!</v>
    <v>107</v>
    <v>2</v>
    <v>Boston</v>
    <v>4</v>
    <v>5</v>
    <v>Map</v>
    <v>6</v>
    <v>7</v>
    <v>en-GB</v>
    <v>f0f5899a-361f-4fe4-89d1-11130aa2c653</v>
    <v>536870912</v>
    <v>1</v>
    <v>394</v>
    <v>395</v>
    <v>396</v>
    <v>397</v>
    <v>Boston, officially the state of Boston, is the capital and most populous city in the Commonwealth of Massachusetts in the United States. The city serves as the cultural and financial center of the New England region of the Northeastern United ...</v>
    <v>398</v>
    <v>399</v>
    <v>401</v>
    <v>402</v>
    <v>403</v>
    <v>Boston</v>
    <v>404</v>
    <v>12</v>
    <v>Boston</v>
    <v>mdp/vdpid/5488162429013590018</v>
  </rv>
  <rv s="0">
    <v>536870912</v>
    <v>Rochester, New York</v>
    <v>879e4c16-f735-411f-bdf9-0af621dad8ad</v>
    <v>en-GB</v>
    <v>Map</v>
  </rv>
  <rv s="0">
    <v>536870912</v>
    <v>Monroe County</v>
    <v>830d08b4-d610-0ba3-8303-bebac3655d17</v>
    <v>en-GB</v>
    <v>Map</v>
  </rv>
  <rv s="1">
    <fb>96.225189</fb>
    <v>8</v>
  </rv>
  <rv s="2">
    <v>35</v>
    <v>6</v>
    <v>108</v>
    <v>7</v>
    <v>0</v>
    <v>Image of Rochester, New York</v>
  </rv>
  <rv s="1">
    <fb>43.165555555555997</fb>
    <v>9</v>
  </rv>
  <rv s="0">
    <v>805306368</v>
    <v>Malik Evans (Mayor)</v>
    <v>a9354d68-f913-ea9e-c05a-249b13279c02</v>
    <v>en-GB</v>
    <v>Generic</v>
  </rv>
  <rv s="3">
    <v>32</v>
  </rv>
  <rv s="4">
    <v>https://www.bing.com/search?q=rochester+new+york&amp;form=skydnc</v>
    <v>Learn more on Bing</v>
  </rv>
  <rv s="1">
    <fb>-77.611388888888996</fb>
    <v>9</v>
  </rv>
  <rv s="1">
    <fb>211328</fb>
    <v>8</v>
  </rv>
  <rv s="11">
    <v>#VALUE!</v>
    <v>109</v>
    <v>63</v>
    <v>Rochester, New York</v>
    <v>4</v>
    <v>5</v>
    <v>Map</v>
    <v>6</v>
    <v>7</v>
    <v>en-GB</v>
    <v>879e4c16-f735-411f-bdf9-0af621dad8ad</v>
    <v>536870912</v>
    <v>1</v>
    <v>188</v>
    <v>407</v>
    <v>408</v>
    <v>4</v>
    <v>Rochester is a city in the U.S. state of New York and the seat of Monroe County. It is the fourth-most populous city and 10th most-populated municipality in New York, with a population of 211,328 at the 2020 census. The city forms the core of ...</v>
    <v>409</v>
    <v>410</v>
    <v>412</v>
    <v>413</v>
    <v>414</v>
    <v>Rochester, New York</v>
    <v>415</v>
    <v>Rochester, New York</v>
    <v>mdp/vdpid/5485728622276771841</v>
  </rv>
  <rv s="0">
    <v>536870912</v>
    <v>The Bronx</v>
    <v>7df5a4fa-bd7b-afb1-8d15-ee3b522a9231</v>
    <v>en-GB</v>
    <v>Map</v>
  </rv>
  <rv s="1">
    <fb>148</fb>
    <v>8</v>
  </rv>
  <rv s="2">
    <v>36</v>
    <v>6</v>
    <v>110</v>
    <v>7</v>
    <v>0</v>
    <v>Image of The Bronx</v>
  </rv>
  <rv s="1">
    <fb>40.846760000000003</fb>
    <v>9</v>
  </rv>
  <rv s="4">
    <v>https://www.bing.com/search?q=the+bronx&amp;form=skydnc</v>
    <v>Learn more on Bing</v>
  </rv>
  <rv s="1">
    <fb>-73.873206999999994</fb>
    <v>9</v>
  </rv>
  <rv s="1">
    <fb>1472654</fb>
    <v>8</v>
  </rv>
  <rv s="16">
    <v>#VALUE!</v>
    <v>111</v>
    <v>112</v>
    <v>The Bronx</v>
    <v>4</v>
    <v>5</v>
    <v>Map</v>
    <v>6</v>
    <v>7</v>
    <v>en-GB</v>
    <v>7df5a4fa-bd7b-afb1-8d15-ee3b522a9231</v>
    <v>536870912</v>
    <v>1</v>
    <v>188</v>
    <v>187</v>
    <v>418</v>
    <v>4</v>
    <v>The Bronx is a borough of New York City, coextensive with Bronx County, in the U.S. state of New York. It is south of Westchester County; north and east of the New York City borough of Manhattan, across the Harlem River; and north of the New ...</v>
    <v>419</v>
    <v>420</v>
    <v>421</v>
    <v>422</v>
    <v>The Bronx</v>
    <v>423</v>
    <v>12</v>
    <v>The Bronx</v>
    <v>mdp/vdpid/10036791</v>
  </rv>
  <rv s="0">
    <v>536870912</v>
    <v>Birmingham</v>
    <v>aaac0a14-911d-49c8-ac97-51d9f9100ad7</v>
    <v>en-GB</v>
    <v>Map</v>
  </rv>
  <rv s="0">
    <v>536870912</v>
    <v>West Midlands</v>
    <v>9bd4e05b-6a44-e4cf-88c9-980f33acdbd1</v>
    <v>en-GB</v>
    <v>Map</v>
  </rv>
  <rv s="0">
    <v>536870912</v>
    <v>Warwickshire</v>
    <v>f1173647-228f-1554-f0d8-39e325d478af</v>
    <v>en-GB</v>
    <v>Map</v>
  </rv>
  <rv s="1">
    <fb>267.77</fb>
    <v>8</v>
  </rv>
  <rv s="0">
    <v>536870912</v>
    <v>United Kingdom</v>
    <v>b1a5155a-6bb2-4646-8f7c-3e6b3a53c831</v>
    <v>en-GB</v>
    <v>Map</v>
  </rv>
  <rv s="2">
    <v>37</v>
    <v>6</v>
    <v>113</v>
    <v>7</v>
    <v>0</v>
    <v>Image of Birmingham</v>
  </rv>
  <rv s="1">
    <fb>52.48</fb>
    <v>9</v>
  </rv>
  <rv s="0">
    <v>805306368</v>
    <v>Chaman Lal (Mayor)</v>
    <v>a560cdcb-b72e-7434-b478-b7297765adbb</v>
    <v>en-GB</v>
    <v>Generic</v>
  </rv>
  <rv s="3">
    <v>33</v>
  </rv>
  <rv s="4">
    <v>https://www.bing.com/search?q=birmingham+england&amp;form=skydnc</v>
    <v>Learn more on Bing</v>
  </rv>
  <rv s="1">
    <fb>-1.9025000000000001</fb>
    <v>9</v>
  </rv>
  <rv s="1">
    <fb>1137100</fb>
    <v>8</v>
  </rv>
  <rv s="11">
    <v>#VALUE!</v>
    <v>114</v>
    <v>63</v>
    <v>Birmingham</v>
    <v>4</v>
    <v>5</v>
    <v>Map</v>
    <v>6</v>
    <v>115</v>
    <v>en-GB</v>
    <v>aaac0a14-911d-49c8-ac97-51d9f9100ad7</v>
    <v>536870912</v>
    <v>1</v>
    <v>426</v>
    <v>427</v>
    <v>428</v>
    <v>429</v>
    <v>Birmingham is a city and metropolitan borough in the metropolitan county of West Midlands in England. It is the second-largest city in Britain – commonly referred to as the second city of the United Kingdom – with a population of 1.145 million ...</v>
    <v>430</v>
    <v>431</v>
    <v>433</v>
    <v>434</v>
    <v>435</v>
    <v>Birmingham</v>
    <v>436</v>
    <v>Birmingham</v>
    <v>mdp/vdpid/5471420093550297089</v>
  </rv>
  <rv s="0">
    <v>536870912</v>
    <v>San Bernardino, California</v>
    <v>657ea588-9129-48c9-9c19-3da03eb69be7</v>
    <v>en-GB</v>
    <v>Map</v>
  </rv>
  <rv s="0">
    <v>536870912</v>
    <v>San Bernardino County</v>
    <v>fd929dd2-5075-dd27-d28f-5467819a0484</v>
    <v>en-GB</v>
    <v>Map</v>
  </rv>
  <rv s="1">
    <fb>160.45290900000001</fb>
    <v>8</v>
  </rv>
  <rv s="2">
    <v>38</v>
    <v>6</v>
    <v>116</v>
    <v>7</v>
    <v>0</v>
    <v>Image of San Bernardino, California</v>
  </rv>
  <rv s="1">
    <fb>34.129444444443997</fb>
    <v>9</v>
  </rv>
  <rv s="0">
    <v>805306368</v>
    <v>Helen Tran (Mayor)</v>
    <v>5dec7ac2-2a67-b92a-bfcf-3d687d6c6c93</v>
    <v>en-GB</v>
    <v>Generic</v>
  </rv>
  <rv s="3">
    <v>34</v>
  </rv>
  <rv s="4">
    <v>https://www.bing.com/search?q=sb+city&amp;form=skydnc</v>
    <v>Learn more on Bing</v>
  </rv>
  <rv s="1">
    <fb>-117.29305555556</fb>
    <v>9</v>
  </rv>
  <rv s="1">
    <fb>222101</fb>
    <v>8</v>
  </rv>
  <rv s="5">
    <v>#VALUE!</v>
    <v>117</v>
    <v>2</v>
    <v>San Bernardino, California</v>
    <v>4</v>
    <v>5</v>
    <v>Map</v>
    <v>6</v>
    <v>7</v>
    <v>en-GB</v>
    <v>657ea588-9129-48c9-9c19-3da03eb69be7</v>
    <v>536870912</v>
    <v>1</v>
    <v>70</v>
    <v>439</v>
    <v>440</v>
    <v>4</v>
    <v>San Bernardino is a city in and the county seat of San Bernardino County, California, United States. Located in the Inland Empire region of Southern California, the city had a population of 222,101 in the 2020 census, making it the 18th-largest ...</v>
    <v>441</v>
    <v>442</v>
    <v>444</v>
    <v>445</v>
    <v>446</v>
    <v>San Bernardino, California</v>
    <v>447</v>
    <v>80</v>
    <v>San Bernardino, California</v>
    <v>mdp/vdpid/5061313555039518721</v>
  </rv>
  <rv s="0">
    <v>536870912</v>
    <v>Norfolk, Virginia</v>
    <v>be8d6875-a7fe-4891-8057-aaf706ca7db1</v>
    <v>en-GB</v>
    <v>Map</v>
  </rv>
  <rv s="1">
    <fb>249.68296699999999</fb>
    <v>8</v>
  </rv>
  <rv s="2">
    <v>39</v>
    <v>6</v>
    <v>118</v>
    <v>7</v>
    <v>0</v>
    <v>Image of Norfolk, Virginia</v>
  </rv>
  <rv s="4">
    <v>https://www.bing.com/search?q=norfolk+virginia&amp;form=skydnc</v>
    <v>Learn more on Bing</v>
  </rv>
  <rv s="1">
    <fb>238005</fb>
    <v>8</v>
  </rv>
  <rv s="3">
    <v>35</v>
  </rv>
  <rv s="10">
    <v>#VALUE!</v>
    <v>119</v>
    <v>46</v>
    <v>Norfolk, Virginia</v>
    <v>47</v>
    <v>5</v>
    <v>Map</v>
    <v>6</v>
    <v>7</v>
    <v>en-GB</v>
    <v>be8d6875-a7fe-4891-8057-aaf706ca7db1</v>
    <v>536870912</v>
    <v>1</v>
    <v>94</v>
    <v>450</v>
    <v>4</v>
    <v>Norfolk is an independent city in Virginia, United States. As of the 2020 census, Norfolk had a population of 238,005, making it the third-most populous city in Virginia after neighboring Virginia Beach and Chesapeake, and the 95th-most populous ...</v>
    <v>451</v>
    <v>452</v>
    <v>Norfolk, Virginia</v>
    <v>453</v>
    <v>454</v>
    <v>Norfolk, Virginia</v>
    <v>mdp/vdpid/10037701</v>
  </rv>
  <rv s="0">
    <v>536870912</v>
    <v>Washington</v>
    <v>982ad551-fd5d-45df-bd70-bf704dd576e4</v>
    <v>en-GB</v>
    <v>Map</v>
  </rv>
  <rv s="1">
    <fb>184827</fb>
    <v>8</v>
  </rv>
  <rv s="1">
    <fb>44077</fb>
    <v>8</v>
  </rv>
  <rv s="0">
    <v>536870912</v>
    <v>Olympia</v>
    <v>25db44e7-f2cd-390a-3d28-310cf208511a</v>
    <v>en-GB</v>
    <v>Map</v>
  </rv>
  <rv s="1">
    <fb>2668912</fb>
    <v>8</v>
  </rv>
  <rv s="1">
    <fb>3025685</fb>
    <v>8</v>
  </rv>
  <rv s="2">
    <v>40</v>
    <v>6</v>
    <v>120</v>
    <v>7</v>
    <v>0</v>
    <v>Image of Washington</v>
  </rv>
  <rv s="0">
    <v>536870912</v>
    <v>Seattle</v>
    <v>5fbba6b8-85e1-4d41-9444-d9055436e473</v>
    <v>en-GB</v>
    <v>Map</v>
  </rv>
  <rv s="0">
    <v>805306368</v>
    <v>Jay Inslee (Governor)</v>
    <v>5e694b9e-05cf-64fc-d3b6-fb4e84e5137f</v>
    <v>en-GB</v>
    <v>Generic</v>
  </rv>
  <rv s="0">
    <v>805306368</v>
    <v>Dennis Heck (Lieutenant governor)</v>
    <v>6546aa9c-5751-8959-d6c9-87392e9c5388</v>
    <v>en-GB</v>
    <v>Generic</v>
  </rv>
  <rv s="3">
    <v>36</v>
  </rv>
  <rv s="4">
    <v>https://www.bing.com/search?q=washington+state&amp;form=skydnc</v>
    <v>Learn more on Bing</v>
  </rv>
  <rv s="1">
    <fb>1014</fb>
    <v>40</v>
  </rv>
  <rv s="1">
    <fb>61062</fb>
    <v>40</v>
  </rv>
  <rv s="1">
    <fb>259500</fb>
    <v>40</v>
  </rv>
  <rv s="1">
    <fb>2.56</fb>
    <v>41</v>
  </rv>
  <rv s="1">
    <fb>7705281</fb>
    <v>8</v>
  </rv>
  <rv s="1">
    <fb>8.4000000000000005E-2</fb>
    <v>42</v>
  </rv>
  <rv s="1">
    <fb>0.14400000000000002</fb>
    <v>42</v>
  </rv>
  <rv s="1">
    <fb>1.9E-2</fb>
    <v>43</v>
  </rv>
  <rv s="1">
    <fb>0.32899999999999996</fb>
    <v>42</v>
  </rv>
  <rv s="1">
    <fb>4.0999999999999995E-2</fb>
    <v>42</v>
  </rv>
  <rv s="1">
    <fb>0.13400000000000001</fb>
    <v>42</v>
  </rv>
  <rv s="1">
    <fb>0.90400000000000003</fb>
    <v>42</v>
  </rv>
  <rv s="1">
    <fb>0.124</fb>
    <v>42</v>
  </rv>
  <rv s="1">
    <fb>0.63500000000000001</fb>
    <v>42</v>
  </rv>
  <rv s="1">
    <fb>6.9999999999999993E-3</fb>
    <v>42</v>
  </rv>
  <rv s="1">
    <fb>8.900000000000001E-2</fb>
    <v>42</v>
  </rv>
  <rv s="1">
    <fb>4.5999999999999999E-2</fb>
    <v>42</v>
  </rv>
  <rv s="1">
    <fb>0.22500000000000001</fb>
    <v>42</v>
  </rv>
  <rv s="1">
    <fb>6.2E-2</fb>
    <v>42</v>
  </rv>
  <rv s="1">
    <fb>0.80299999999999994</fb>
    <v>42</v>
  </rv>
  <rv s="17">
    <v>#VALUE!</v>
    <v>123</v>
    <v>124</v>
    <v>Washington</v>
    <v>4</v>
    <v>5</v>
    <v>Map</v>
    <v>6</v>
    <v>39</v>
    <v>en-GB</v>
    <v>982ad551-fd5d-45df-bd70-bf704dd576e4</v>
    <v>536870912</v>
    <v>1</v>
    <v>US-WA</v>
    <v>457</v>
    <v>458</v>
    <v>459</v>
    <v>4</v>
    <v>Washington, officially the State of Washington, is the westernmost state in the Pacific Northwest region of the United States. It is often referred to as Washington state to distinguish it from the national capital, both named for George ...</v>
    <v>460</v>
    <v>461</v>
    <v>462</v>
    <v>463</v>
    <v>466</v>
    <v>467</v>
    <v>468</v>
    <v>469</v>
    <v>470</v>
    <v>Washington</v>
    <v>471</v>
    <v>472</v>
    <v>473</v>
    <v>474</v>
    <v>475</v>
    <v>473</v>
    <v>476</v>
    <v>477</v>
    <v>478</v>
    <v>479</v>
    <v>480</v>
    <v>481</v>
    <v>482</v>
    <v>483</v>
    <v>484</v>
    <v>485</v>
    <v>486</v>
    <v>487</v>
    <v>Washington</v>
    <v>mdp/vdpid/35841</v>
  </rv>
  <rv s="0">
    <v>536870912</v>
    <v>Thurston County</v>
    <v>4b663a75-4a23-de86-b2a2-c2e4e2e8605a</v>
    <v>en-GB</v>
    <v>Map</v>
  </rv>
  <rv s="1">
    <fb>51.977836000000003</fb>
    <v>8</v>
  </rv>
  <rv s="2">
    <v>41</v>
    <v>6</v>
    <v>125</v>
    <v>7</v>
    <v>0</v>
    <v>Image of Olympia, Washington</v>
  </rv>
  <rv s="1">
    <fb>47.042499999999997</fb>
    <v>9</v>
  </rv>
  <rv s="0">
    <v>805306368</v>
    <v>Cheryl Selby (Mayor)</v>
    <v>70612b38-c170-b245-1889-64a571a294c8</v>
    <v>en-GB</v>
    <v>Generic</v>
  </rv>
  <rv s="3">
    <v>37</v>
  </rv>
  <rv s="4">
    <v>https://www.bing.com/search?q=olympia+washington&amp;form=skydnc</v>
    <v>Learn more on Bing</v>
  </rv>
  <rv s="1">
    <fb>-122.89305555556</fb>
    <v>9</v>
  </rv>
  <rv s="1">
    <fb>55605</fb>
    <v>8</v>
  </rv>
  <rv s="5">
    <v>#VALUE!</v>
    <v>126</v>
    <v>2</v>
    <v>Olympia, Washington</v>
    <v>4</v>
    <v>5</v>
    <v>Map</v>
    <v>6</v>
    <v>7</v>
    <v>en-GB</v>
    <v>25db44e7-f2cd-390a-3d28-310cf208511a</v>
    <v>536870912</v>
    <v>1</v>
    <v>456</v>
    <v>489</v>
    <v>490</v>
    <v>4</v>
    <v>Olympia is the capital city of the U.S. state of Washington and the county seat of Thurston County. It had a population of 55,605 at the time of the 2020 census, making it the state of Washington's 23rd-most populous city. Olympia borders Lacey ...</v>
    <v>491</v>
    <v>492</v>
    <v>494</v>
    <v>495</v>
    <v>496</v>
    <v>Olympia, Washington</v>
    <v>497</v>
    <v>80</v>
    <v>Olympia, Washington</v>
    <v>mdp/vdpid/4860616545769881601</v>
  </rv>
  <rv s="0">
    <v>536870912</v>
    <v>King County</v>
    <v>54389684-d1e7-09ad-33b0-d0587d219a6e</v>
    <v>en-GB</v>
    <v>Map</v>
  </rv>
  <rv s="1">
    <fb>369.24361399999998</fb>
    <v>8</v>
  </rv>
  <rv s="2">
    <v>42</v>
    <v>6</v>
    <v>127</v>
    <v>7</v>
    <v>0</v>
    <v>Image of Seattle</v>
  </rv>
  <rv s="1">
    <fb>47.606209999999997</fb>
    <v>9</v>
  </rv>
  <rv s="0">
    <v>805306368</v>
    <v>Bruce Harrell (Mayor)</v>
    <v>a3002d35-4b06-4b03-40c7-10b98d6e23f2</v>
    <v>en-GB</v>
    <v>Generic</v>
  </rv>
  <rv s="3">
    <v>38</v>
  </rv>
  <rv s="4">
    <v>https://www.bing.com/search?q=seattle&amp;form=skydnc</v>
    <v>Learn more on Bing</v>
  </rv>
  <rv s="1">
    <fb>-122.33207</fb>
    <v>9</v>
  </rv>
  <rv s="1">
    <fb>737015</fb>
    <v>8</v>
  </rv>
  <rv s="5">
    <v>#VALUE!</v>
    <v>128</v>
    <v>2</v>
    <v>Seattle</v>
    <v>4</v>
    <v>5</v>
    <v>Map</v>
    <v>6</v>
    <v>7</v>
    <v>en-GB</v>
    <v>5fbba6b8-85e1-4d41-9444-d9055436e473</v>
    <v>536870912</v>
    <v>1</v>
    <v>456</v>
    <v>499</v>
    <v>500</v>
    <v>4</v>
    <v>Seattle is a seaport city on the West Coast of the United States. It is the seat of King County, Washington. With a 2023 population of 755,078 it is the most populous city in both the state of Washington and the Pacific Northwest region of North ...</v>
    <v>501</v>
    <v>502</v>
    <v>504</v>
    <v>505</v>
    <v>506</v>
    <v>Seattle</v>
    <v>507</v>
    <v>80</v>
    <v>Seattle</v>
    <v>mdp/vdpid/4860655131336638465</v>
  </rv>
  <rv s="0">
    <v>536870912</v>
    <v>Fort Lauderdale, Florida</v>
    <v>5506b274-609b-4494-a946-3e3d9acb181e</v>
    <v>en-GB</v>
    <v>Map</v>
  </rv>
  <rv s="0">
    <v>536870912</v>
    <v>Broward County</v>
    <v>cf5e8599-9690-9e20-ba91-9e988de7800e</v>
    <v>en-GB</v>
    <v>Map</v>
  </rv>
  <rv s="1">
    <fb>94.045083000000005</fb>
    <v>8</v>
  </rv>
  <rv s="2">
    <v>43</v>
    <v>6</v>
    <v>129</v>
    <v>7</v>
    <v>0</v>
    <v>Image of Fort Lauderdale, Florida</v>
  </rv>
  <rv s="1">
    <fb>26.135833333333</fb>
    <v>9</v>
  </rv>
  <rv s="0">
    <v>805306368</v>
    <v>Dean Trantalis (Mayor)</v>
    <v>63f5944f-ea01-fb15-96e5-8c6fc5f59907</v>
    <v>en-GB</v>
    <v>Generic</v>
  </rv>
  <rv s="3">
    <v>39</v>
  </rv>
  <rv s="4">
    <v>https://www.bing.com/search?q=fort+lauderdale+florida&amp;form=skydnc</v>
    <v>Learn more on Bing</v>
  </rv>
  <rv s="1">
    <fb>-80.141944444443993</fb>
    <v>9</v>
  </rv>
  <rv s="1">
    <fb>182760</fb>
    <v>8</v>
  </rv>
  <rv s="11">
    <v>#VALUE!</v>
    <v>130</v>
    <v>63</v>
    <v>Fort Lauderdale, Florida</v>
    <v>4</v>
    <v>5</v>
    <v>Map</v>
    <v>6</v>
    <v>7</v>
    <v>en-GB</v>
    <v>5506b274-609b-4494-a946-3e3d9acb181e</v>
    <v>536870912</v>
    <v>1</v>
    <v>211</v>
    <v>510</v>
    <v>511</v>
    <v>4</v>
    <v>Fort Lauderdale is a coastal city located in the U.S. state of Florida, 30 miles north of Miami along the Atlantic Ocean. It is the county seat of and largest city in Broward County with a population of 182,760 at the 2020 census, making it the ...</v>
    <v>512</v>
    <v>513</v>
    <v>515</v>
    <v>516</v>
    <v>517</v>
    <v>Fort Lauderdale, Florida</v>
    <v>518</v>
    <v>Fort Lauderdale, Florida</v>
    <v>mdp/vdpid/5502154463864946691</v>
  </rv>
  <rv s="0">
    <v>536870912</v>
    <v>Crumlin, Dublin</v>
    <v>ac31e07f-851f-ea86-4309-0155fd92bb12</v>
    <v>en-GB</v>
    <v>Map</v>
  </rv>
  <rv s="2">
    <v>44</v>
    <v>6</v>
    <v>131</v>
    <v>7</v>
    <v>0</v>
    <v>Image of Crumlin, Dublin</v>
  </rv>
  <rv s="1">
    <fb>53.323999999999998</fb>
    <v>9</v>
  </rv>
  <rv s="4">
    <v>https://www.bing.com/search?q=crumlin%2c+dublin&amp;form=skydnc</v>
    <v>Learn more on Bing</v>
  </rv>
  <rv s="1">
    <fb>-6.3289999999999997</fb>
    <v>9</v>
  </rv>
  <rv s="18">
    <v>#VALUE!</v>
    <v>132</v>
    <v>133</v>
    <v>Crumlin, Dublin</v>
    <v>4</v>
    <v>5</v>
    <v>Map</v>
    <v>6</v>
    <v>en-GB</v>
    <v>ac31e07f-851f-ea86-4309-0155fd92bb12</v>
    <v>536870912</v>
    <v>1</v>
    <v>29</v>
    <v>Crumlin is a Southside suburb of Dublin, Ireland. Formerly a rural area, it became heavily built up from the early 20th century onwards. Crumlin is the site of Ireland's largest children's hospital, Our Lady's Children's Hospital.</v>
    <v>521</v>
    <v>522</v>
    <v>523</v>
    <v>524</v>
    <v>Crumlin, Dublin</v>
    <v>Crumlin, Dublin</v>
    <v>mdp/vdpid/5469235944538243075</v>
  </rv>
  <rv s="0">
    <v>536870912</v>
    <v>Kinloch, Missouri</v>
    <v>0a528205-cd70-bab9-c4be-8c9f31d4ab7b</v>
    <v>en-GB</v>
    <v>Map</v>
  </rv>
  <rv s="0">
    <v>536870912</v>
    <v>St. Louis County</v>
    <v>ec989817-475b-d96e-a091-864352230bd1</v>
    <v>en-GB</v>
    <v>Map</v>
  </rv>
  <rv s="1">
    <fb>1.8828069999999999</fb>
    <v>8</v>
  </rv>
  <rv s="2">
    <v>45</v>
    <v>6</v>
    <v>134</v>
    <v>7</v>
    <v>0</v>
    <v>Image of Kinloch, Missouri</v>
  </rv>
  <rv s="1">
    <fb>38.740277777777997</fb>
    <v>9</v>
  </rv>
  <rv s="0">
    <v>805306368</v>
    <v>Evelyn Carter (Mayor)</v>
    <v>6d08844a-77df-db52-38be-6d8a962fbd27</v>
    <v>en-GB</v>
    <v>Generic</v>
  </rv>
  <rv s="3">
    <v>40</v>
  </rv>
  <rv s="4">
    <v>https://www.bing.com/search?q=kinloch+missouri&amp;form=skydnc</v>
    <v>Learn more on Bing</v>
  </rv>
  <rv s="1">
    <fb>-90.323055555555996</fb>
    <v>9</v>
  </rv>
  <rv s="1">
    <fb>263</fb>
    <v>8</v>
  </rv>
  <rv s="11">
    <v>#VALUE!</v>
    <v>135</v>
    <v>63</v>
    <v>Kinloch, Missouri</v>
    <v>4</v>
    <v>5</v>
    <v>Map</v>
    <v>6</v>
    <v>7</v>
    <v>en-GB</v>
    <v>0a528205-cd70-bab9-c4be-8c9f31d4ab7b</v>
    <v>536870912</v>
    <v>1</v>
    <v>139</v>
    <v>527</v>
    <v>528</v>
    <v>4</v>
    <v>Kinloch is a city in St. Louis County, Missouri, United States. The population was 298 as of the 2010 census. The oldest African-American community to be incorporated in Missouri, Kinloch was home to a vibrant and flourishing black community for ...</v>
    <v>529</v>
    <v>530</v>
    <v>532</v>
    <v>533</v>
    <v>534</v>
    <v>Kinloch, Missouri</v>
    <v>535</v>
    <v>Kinloch, Missouri</v>
    <v>mdp/vdpid/5096593799086342145</v>
  </rv>
  <rv s="0">
    <v>536870912</v>
    <v>Toledo, Ohio</v>
    <v>0fbc80a7-8253-485f-9fb6-92499855c94c</v>
    <v>en-GB</v>
    <v>Map</v>
  </rv>
  <rv s="0">
    <v>536870912</v>
    <v>Lucas County</v>
    <v>64477599-0530-3f67-43a4-a935c57e1257</v>
    <v>en-GB</v>
    <v>Map</v>
  </rv>
  <rv s="1">
    <fb>217.95326600000001</fb>
    <v>8</v>
  </rv>
  <rv s="2">
    <v>46</v>
    <v>6</v>
    <v>136</v>
    <v>7</v>
    <v>0</v>
    <v>Image of Toledo, Ohio</v>
  </rv>
  <rv s="1">
    <fb>41.666666666666998</fb>
    <v>9</v>
  </rv>
  <rv s="0">
    <v>805306368</v>
    <v>Wade Kapszukiewicz (Mayor)</v>
    <v>6f6da5d0-4fd2-3f0f-8b01-f6f6cf29ef9a</v>
    <v>en-GB</v>
    <v>Generic</v>
  </rv>
  <rv s="3">
    <v>41</v>
  </rv>
  <rv s="4">
    <v>https://www.bing.com/search?q=toledo+ohio&amp;form=skydnc</v>
    <v>Learn more on Bing</v>
  </rv>
  <rv s="1">
    <fb>-83.583333333333002</fb>
    <v>9</v>
  </rv>
  <rv s="1">
    <fb>270871</fb>
    <v>8</v>
  </rv>
  <rv s="11">
    <v>#VALUE!</v>
    <v>137</v>
    <v>63</v>
    <v>Toledo, Ohio</v>
    <v>4</v>
    <v>5</v>
    <v>Map</v>
    <v>6</v>
    <v>7</v>
    <v>en-GB</v>
    <v>0fbc80a7-8253-485f-9fb6-92499855c94c</v>
    <v>536870912</v>
    <v>1</v>
    <v>49</v>
    <v>538</v>
    <v>539</v>
    <v>4</v>
    <v>Toledo is a city in and the county seat of Lucas County, Ohio, United States. At the 2020 census, it had a population of 270,871, making Toledo the fourth-most populous city in Ohio, after Columbus, Cleveland, and Cincinnati. Toledo is the ...</v>
    <v>540</v>
    <v>541</v>
    <v>543</v>
    <v>544</v>
    <v>545</v>
    <v>Toledo, Ohio</v>
    <v>546</v>
    <v>Toledo, Ohio</v>
    <v>mdp/vdpid/5479812725901099009</v>
  </rv>
  <rv s="0">
    <v>536870912</v>
    <v>Trenton, Florida</v>
    <v>c33aacd1-5282-bbaa-4940-f8ac4dcf0e50</v>
    <v>en-GB</v>
    <v>Map</v>
  </rv>
  <rv s="0">
    <v>536870912</v>
    <v>Gilchrist County</v>
    <v>ab8d1b28-ef25-dd54-faf0-9b8483268fc5</v>
    <v>en-GB</v>
    <v>Map</v>
  </rv>
  <rv s="1">
    <fb>8.8599259999999997</fb>
    <v>8</v>
  </rv>
  <rv s="2">
    <v>47</v>
    <v>6</v>
    <v>138</v>
    <v>7</v>
    <v>0</v>
    <v>Image of Trenton, Florida</v>
  </rv>
  <rv s="1">
    <fb>29.614999999999998</fb>
    <v>9</v>
  </rv>
  <rv s="0">
    <v>805306368</v>
    <v>Robbi Coarsey (Mayor)</v>
    <v>07b91425-658f-7b2c-ca38-445873450725</v>
    <v>en-GB</v>
    <v>Generic</v>
  </rv>
  <rv s="3">
    <v>42</v>
  </rv>
  <rv s="4">
    <v>https://www.bing.com/search?q=trenton+florida&amp;form=skydnc</v>
    <v>Learn more on Bing</v>
  </rv>
  <rv s="1">
    <fb>-82.817777777778005</fb>
    <v>9</v>
  </rv>
  <rv s="1">
    <fb>2015</fb>
    <v>8</v>
  </rv>
  <rv s="11">
    <v>#VALUE!</v>
    <v>139</v>
    <v>63</v>
    <v>Trenton, Florida</v>
    <v>4</v>
    <v>5</v>
    <v>Map</v>
    <v>6</v>
    <v>7</v>
    <v>en-GB</v>
    <v>c33aacd1-5282-bbaa-4940-f8ac4dcf0e50</v>
    <v>536870912</v>
    <v>1</v>
    <v>211</v>
    <v>549</v>
    <v>550</v>
    <v>4</v>
    <v>Trenton is a city in Gilchrist County, Florida, United States. The population was 2,015 as of the 2020 census. It is the county seat of Gilchrist County.</v>
    <v>551</v>
    <v>552</v>
    <v>554</v>
    <v>555</v>
    <v>556</v>
    <v>Trenton, Florida</v>
    <v>557</v>
    <v>Trenton, Florida</v>
    <v>mdp/vdpid/5498004155110785025</v>
  </rv>
  <rv s="0">
    <v>536870912</v>
    <v>Tampa, Florida</v>
    <v>bc67138a-d1aa-48b0-aefa-6d2bbbb443f8</v>
    <v>en-GB</v>
    <v>Map</v>
  </rv>
  <rv s="0">
    <v>536870912</v>
    <v>Hillsborough County</v>
    <v>366fb54c-1a26-14b2-1209-1d86628e4e12</v>
    <v>en-GB</v>
    <v>Map</v>
  </rv>
  <rv s="1">
    <fb>453.80500499999999</fb>
    <v>8</v>
  </rv>
  <rv s="2">
    <v>48</v>
    <v>6</v>
    <v>140</v>
    <v>7</v>
    <v>0</v>
    <v>Image of Tampa, Florida</v>
  </rv>
  <rv s="1">
    <fb>27.947500000000002</fb>
    <v>9</v>
  </rv>
  <rv s="0">
    <v>805306368</v>
    <v>Jane Castor (Mayor)</v>
    <v>5160c7da-6539-420b-afd5-74e064315ad3</v>
    <v>en-GB</v>
    <v>Generic</v>
  </rv>
  <rv s="3">
    <v>43</v>
  </rv>
  <rv s="4">
    <v>https://www.bing.com/search?q=tampa+florida&amp;form=skydnc</v>
    <v>Learn more on Bing</v>
  </rv>
  <rv s="1">
    <fb>-82.458611111111097</fb>
    <v>9</v>
  </rv>
  <rv s="1">
    <fb>384959</fb>
    <v>8</v>
  </rv>
  <rv s="11">
    <v>#VALUE!</v>
    <v>141</v>
    <v>63</v>
    <v>Tampa, Florida</v>
    <v>4</v>
    <v>5</v>
    <v>Map</v>
    <v>6</v>
    <v>7</v>
    <v>en-GB</v>
    <v>bc67138a-d1aa-48b0-aefa-6d2bbbb443f8</v>
    <v>536870912</v>
    <v>1</v>
    <v>211</v>
    <v>560</v>
    <v>561</v>
    <v>4</v>
    <v>Tampa is a city on the Gulf Coast of the U.S. state of Florida. The city's borders include the north shore of Tampa Bay and the east shore of Old Tampa Bay. Tampa is the largest city in the Tampa Bay area and the county seat of Hillsborough ...</v>
    <v>562</v>
    <v>563</v>
    <v>565</v>
    <v>566</v>
    <v>567</v>
    <v>Tampa, Florida</v>
    <v>568</v>
    <v>Tampa, Florida</v>
    <v>mdp/vdpid/5501301631100125185</v>
  </rv>
  <rv s="0">
    <v>536870912</v>
    <v>Pensacola, Florida</v>
    <v>17b049cb-5224-9010-6134-18bb9f950f5f</v>
    <v>en-GB</v>
    <v>Map</v>
  </rv>
  <rv s="0">
    <v>536870912</v>
    <v>Escambia County</v>
    <v>63ad43fa-d97e-3816-2a12-da9a2f82f735</v>
    <v>en-GB</v>
    <v>Map</v>
  </rv>
  <rv s="1">
    <fb>105.574392</fb>
    <v>8</v>
  </rv>
  <rv s="2">
    <v>49</v>
    <v>6</v>
    <v>142</v>
    <v>7</v>
    <v>0</v>
    <v>Image of Pensacola, Florida</v>
  </rv>
  <rv s="1">
    <fb>30.421388888888899</fb>
    <v>9</v>
  </rv>
  <rv s="0">
    <v>805306368</v>
    <v>D. C. Reeves (Mayor)</v>
    <v>e179122f-086b-82e2-7bdc-351cb483da82</v>
    <v>en-GB</v>
    <v>Generic</v>
  </rv>
  <rv s="3">
    <v>44</v>
  </rv>
  <rv s="4">
    <v>https://www.bing.com/search?q=pensacola+florida&amp;form=skydnc</v>
    <v>Learn more on Bing</v>
  </rv>
  <rv s="1">
    <fb>-87.217222222222205</fb>
    <v>9</v>
  </rv>
  <rv s="1">
    <fb>54312</fb>
    <v>8</v>
  </rv>
  <rv s="5">
    <v>#VALUE!</v>
    <v>143</v>
    <v>2</v>
    <v>Pensacola, Florida</v>
    <v>4</v>
    <v>5</v>
    <v>Map</v>
    <v>6</v>
    <v>7</v>
    <v>en-GB</v>
    <v>17b049cb-5224-9010-6134-18bb9f950f5f</v>
    <v>536870912</v>
    <v>1</v>
    <v>211</v>
    <v>571</v>
    <v>572</v>
    <v>4</v>
    <v>Pensacola is the westernmost and largest city in the Florida Panhandle. It is the county seat and only incorporated city of Escambia County. At the 2020 census, the population was 54,312, up from 51,923 at the 2010 census. It is the principal ...</v>
    <v>573</v>
    <v>574</v>
    <v>576</v>
    <v>577</v>
    <v>578</v>
    <v>Pensacola, Florida</v>
    <v>579</v>
    <v>25</v>
    <v>Pensacola, Florida</v>
    <v>mdp/vdpid/5495724116373667841</v>
  </rv>
  <rv s="0">
    <v>536870912</v>
    <v>Zephyrhills, Florida</v>
    <v>471df2af-87dd-8175-63b9-6768ef8dc096</v>
    <v>en-GB</v>
    <v>Map</v>
  </rv>
  <rv s="0">
    <v>536870912</v>
    <v>Pasco County</v>
    <v>a182f1cb-8f19-e873-d922-e6c23c03c3b6</v>
    <v>en-GB</v>
    <v>Map</v>
  </rv>
  <rv s="1">
    <fb>24.416474000000001</fb>
    <v>8</v>
  </rv>
  <rv s="2">
    <v>50</v>
    <v>6</v>
    <v>144</v>
    <v>7</v>
    <v>0</v>
    <v>Image of Zephyrhills, Florida</v>
  </rv>
  <rv s="1">
    <fb>28.237222222222002</fb>
    <v>9</v>
  </rv>
  <rv s="0">
    <v>805306368</v>
    <v>Melonie Monson (Mayor)</v>
    <v>870e46b1-31f0-1129-101f-238f2cdd1b6a</v>
    <v>en-GB</v>
    <v>Generic</v>
  </rv>
  <rv s="3">
    <v>45</v>
  </rv>
  <rv s="4">
    <v>https://www.bing.com/search?q=zephyrhills+florida&amp;form=skydnc</v>
    <v>Learn more on Bing</v>
  </rv>
  <rv s="1">
    <fb>-82.179444444444002</fb>
    <v>9</v>
  </rv>
  <rv s="1">
    <fb>17194</fb>
    <v>8</v>
  </rv>
  <rv s="5">
    <v>#VALUE!</v>
    <v>145</v>
    <v>2</v>
    <v>Zephyrhills, Florida</v>
    <v>4</v>
    <v>5</v>
    <v>Map</v>
    <v>6</v>
    <v>7</v>
    <v>en-GB</v>
    <v>471df2af-87dd-8175-63b9-6768ef8dc096</v>
    <v>536870912</v>
    <v>1</v>
    <v>211</v>
    <v>582</v>
    <v>583</v>
    <v>4</v>
    <v>Zephyrhills is a city in Pasco County, Florida, United States. The population was counted at 17,194 in the 2020 census. The city is the headquarters of the Zephyrhills bottled water company. The current mayor is Melonie Monson.</v>
    <v>584</v>
    <v>585</v>
    <v>587</v>
    <v>588</v>
    <v>589</v>
    <v>Zephyrhills, Florida</v>
    <v>590</v>
    <v>12</v>
    <v>Zephyrhills, Florida</v>
    <v>mdp/vdpid/5498319544759877633</v>
  </rv>
  <rv s="0">
    <v>536870912</v>
    <v>Saint Paul, Minnesota</v>
    <v>1cc78952-7fdf-3532-7f33-51048c23af61</v>
    <v>en-GB</v>
    <v>Map</v>
  </rv>
  <rv s="0">
    <v>536870912</v>
    <v>Ramsey County</v>
    <v>7bcdc4fe-3bb2-9c69-330f-0fb818a0d2a8</v>
    <v>en-GB</v>
    <v>Map</v>
  </rv>
  <rv s="1">
    <fb>145.49762799999999</fb>
    <v>8</v>
  </rv>
  <rv s="2">
    <v>51</v>
    <v>6</v>
    <v>146</v>
    <v>7</v>
    <v>0</v>
    <v>Image of Saint Paul, Minnesota</v>
  </rv>
  <rv s="1">
    <fb>44.944166666667002</fb>
    <v>9</v>
  </rv>
  <rv s="0">
    <v>805306368</v>
    <v>Melvin Carter (Mayor)</v>
    <v>1f8075b5-caff-8f85-9d5e-217d5a78e791</v>
    <v>en-GB</v>
    <v>Generic</v>
  </rv>
  <rv s="3">
    <v>46</v>
  </rv>
  <rv s="4">
    <v>https://www.bing.com/search?q=saint+paul+minnesota&amp;form=skydnc</v>
    <v>Learn more on Bing</v>
  </rv>
  <rv s="1">
    <fb>-93.093611111111002</fb>
    <v>9</v>
  </rv>
  <rv s="1">
    <fb>311527</fb>
    <v>8</v>
  </rv>
  <rv s="5">
    <v>#VALUE!</v>
    <v>147</v>
    <v>2</v>
    <v>Saint Paul, Minnesota</v>
    <v>4</v>
    <v>5</v>
    <v>Map</v>
    <v>6</v>
    <v>7</v>
    <v>en-GB</v>
    <v>1cc78952-7fdf-3532-7f33-51048c23af61</v>
    <v>536870912</v>
    <v>1</v>
    <v>335</v>
    <v>593</v>
    <v>594</v>
    <v>4</v>
    <v>Saint Paul is the capital of the U.S. state of Minnesota and the county seat of Ramsey County. Situated on high bluffs overlooking a bend in the Mississippi River, Saint Paul is a regional business hub and the center of Minnesota's government. ...</v>
    <v>595</v>
    <v>596</v>
    <v>598</v>
    <v>599</v>
    <v>600</v>
    <v>Saint Paul, Minnesota</v>
    <v>601</v>
    <v>25</v>
    <v>Saint Paul, Minnesota</v>
    <v>mdp/vdpid/5091504572296331266</v>
  </rv>
  <rv s="0">
    <v>536870912</v>
    <v>Fort Wayne, Indiana</v>
    <v>93c419e3-0696-464f-8905-3c6d6677ea9d</v>
    <v>en-GB</v>
    <v>Map</v>
  </rv>
  <rv s="0">
    <v>536870912</v>
    <v>Indiana</v>
    <v>109f7e5a-efbb-4953-b4b8-cb812ce1ff5d</v>
    <v>en-GB</v>
    <v>Map</v>
  </rv>
  <rv s="0">
    <v>536870912</v>
    <v>Allen County</v>
    <v>39bf4831-0569-9b27-6df8-8f4bd2721193</v>
    <v>en-GB</v>
    <v>Map</v>
  </rv>
  <rv s="1">
    <fb>287.037959</fb>
    <v>8</v>
  </rv>
  <rv s="2">
    <v>52</v>
    <v>6</v>
    <v>148</v>
    <v>7</v>
    <v>0</v>
    <v>Image of Fort Wayne, Indiana</v>
  </rv>
  <rv s="1">
    <fb>41.080449999999999</fb>
    <v>9</v>
  </rv>
  <rv s="0">
    <v>805306368</v>
    <v>Tom Henry (Mayor)</v>
    <v>bf02e43c-a31e-edc1-d2cd-a0da60b1e560</v>
    <v>en-GB</v>
    <v>Generic</v>
  </rv>
  <rv s="3">
    <v>47</v>
  </rv>
  <rv s="4">
    <v>https://www.bing.com/search?q=fort+wayne+indiana&amp;form=skydnc</v>
    <v>Learn more on Bing</v>
  </rv>
  <rv s="1">
    <fb>-85.139150000000001</fb>
    <v>9</v>
  </rv>
  <rv s="1">
    <fb>263886</fb>
    <v>8</v>
  </rv>
  <rv s="5">
    <v>#VALUE!</v>
    <v>149</v>
    <v>2</v>
    <v>Fort Wayne, Indiana</v>
    <v>4</v>
    <v>5</v>
    <v>Map</v>
    <v>6</v>
    <v>7</v>
    <v>en-GB</v>
    <v>93c419e3-0696-464f-8905-3c6d6677ea9d</v>
    <v>536870912</v>
    <v>1</v>
    <v>604</v>
    <v>605</v>
    <v>606</v>
    <v>4</v>
    <v>Fort Wayne is a city in and the county seat of Allen County, Indiana, United States. Located in northeastern Indiana, the city is 18 miles west of the Ohio border and 50 miles south of the Michigan border. The city's population was 263,886 as of ...</v>
    <v>607</v>
    <v>608</v>
    <v>610</v>
    <v>611</v>
    <v>612</v>
    <v>Fort Wayne, Indiana</v>
    <v>613</v>
    <v>12</v>
    <v>Fort Wayne, Indiana</v>
    <v>mdp/vdpid/5478306571014373377</v>
  </rv>
  <rv s="0">
    <v>536870912</v>
    <v>Naples, Florida</v>
    <v>49b88a34-2507-2150-e779-a61c75ffcb97</v>
    <v>en-GB</v>
    <v>Map</v>
  </rv>
  <rv s="0">
    <v>536870912</v>
    <v>Collier County</v>
    <v>4a5967d8-1118-3124-1c79-3c63dd4ee207</v>
    <v>en-GB</v>
    <v>Map</v>
  </rv>
  <rv s="1">
    <fb>42.593437000000002</fb>
    <v>8</v>
  </rv>
  <rv s="2">
    <v>53</v>
    <v>6</v>
    <v>150</v>
    <v>7</v>
    <v>0</v>
    <v>Image of Naples, Florida</v>
  </rv>
  <rv s="1">
    <fb>26.153055555556001</fb>
    <v>9</v>
  </rv>
  <rv s="0">
    <v>805306368</v>
    <v>Teresa Heitmann (Mayor)</v>
    <v>23877f6f-aaf3-cfe5-9ff7-8ec1acee46cb</v>
    <v>en-GB</v>
    <v>Generic</v>
  </rv>
  <rv s="3">
    <v>48</v>
  </rv>
  <rv s="4">
    <v>https://www.bing.com/search?q=naples+florida&amp;form=skydnc</v>
    <v>Learn more on Bing</v>
  </rv>
  <rv s="1">
    <fb>-81.798611111111001</fb>
    <v>9</v>
  </rv>
  <rv s="1">
    <fb>19115</fb>
    <v>8</v>
  </rv>
  <rv s="5">
    <v>#VALUE!</v>
    <v>151</v>
    <v>2</v>
    <v>Naples, Florida</v>
    <v>4</v>
    <v>5</v>
    <v>Map</v>
    <v>6</v>
    <v>7</v>
    <v>en-GB</v>
    <v>49b88a34-2507-2150-e779-a61c75ffcb97</v>
    <v>536870912</v>
    <v>1</v>
    <v>211</v>
    <v>616</v>
    <v>617</v>
    <v>4</v>
    <v>Naples is a city in Collier County, Florida, United States. As of the 2020 census, the population was 19,115. Naples is a principal city of the Naples–Marco Island metropolitan area, which had a population of about 375,752 as of 2020. Naples' ...</v>
    <v>618</v>
    <v>619</v>
    <v>621</v>
    <v>622</v>
    <v>623</v>
    <v>Naples, Florida</v>
    <v>624</v>
    <v>12</v>
    <v>Naples, Florida</v>
    <v>mdp/vdpid/5501636903528562689</v>
  </rv>
  <rv s="0">
    <v>536870912</v>
    <v>Chicago</v>
    <v>28deeb39-ca49-4bd4-913b-929b1de4b25b</v>
    <v>en-GB</v>
    <v>Map</v>
  </rv>
  <rv s="0">
    <v>536870912</v>
    <v>Illinois</v>
    <v>4131acb8-628a-4241-8920-ca79eab9dade</v>
    <v>en-GB</v>
    <v>Map</v>
  </rv>
  <rv s="0">
    <v>536870912</v>
    <v>Cook County</v>
    <v>38aa555d-a2f0-25e5-0b3a-ef870e8ef479</v>
    <v>en-GB</v>
    <v>Map</v>
  </rv>
  <rv s="1">
    <fb>606.42399999999998</fb>
    <v>8</v>
  </rv>
  <rv s="2">
    <v>54</v>
    <v>6</v>
    <v>152</v>
    <v>7</v>
    <v>0</v>
    <v>Image of Chicago</v>
  </rv>
  <rv s="1">
    <fb>41.850029999999997</fb>
    <v>9</v>
  </rv>
  <rv s="0">
    <v>805306368</v>
    <v>Brandon Johnson (Mayor)</v>
    <v>51f38d5b-94e7-0349-9108-0f3eb33757cb</v>
    <v>en-GB</v>
    <v>Generic</v>
  </rv>
  <rv s="3">
    <v>49</v>
  </rv>
  <rv s="4">
    <v>https://www.bing.com/search?q=chicago&amp;form=skydnc</v>
    <v>Learn more on Bing</v>
  </rv>
  <rv s="1">
    <fb>-87.650049999999993</fb>
    <v>9</v>
  </rv>
  <rv s="1">
    <fb>2746388</fb>
    <v>8</v>
  </rv>
  <rv s="11">
    <v>#VALUE!</v>
    <v>153</v>
    <v>63</v>
    <v>Chicago</v>
    <v>4</v>
    <v>5</v>
    <v>Map</v>
    <v>6</v>
    <v>7</v>
    <v>en-GB</v>
    <v>28deeb39-ca49-4bd4-913b-929b1de4b25b</v>
    <v>536870912</v>
    <v>1</v>
    <v>627</v>
    <v>628</v>
    <v>629</v>
    <v>4</v>
    <v>Chicago is the most populous city in the U.S. state of Illinois and in the Midwestern United States. With a population of 2,746,388, as of the 2020 census, it is the third-most populous city in the United States after New York City and Los ...</v>
    <v>630</v>
    <v>631</v>
    <v>633</v>
    <v>634</v>
    <v>635</v>
    <v>Chicago</v>
    <v>636</v>
    <v>Chicago</v>
    <v>mdp/vdpid/5477686925982695427</v>
  </rv>
  <rv s="0">
    <v>536870912</v>
    <v>Newark, New Jersey</v>
    <v>12526fe6-792c-45e6-8124-54fec8a5d9e0</v>
    <v>en-GB</v>
    <v>Map</v>
  </rv>
  <rv s="0">
    <v>536870912</v>
    <v>Essex County</v>
    <v>def6c73e-051c-58a1-0b7c-3dac145b9489</v>
    <v>en-GB</v>
    <v>Map</v>
  </rv>
  <rv s="1">
    <fb>67.040795000000003</fb>
    <v>8</v>
  </rv>
  <rv s="2">
    <v>55</v>
    <v>6</v>
    <v>154</v>
    <v>7</v>
    <v>0</v>
    <v>Image of Newark, New Jersey</v>
  </rv>
  <rv s="1">
    <fb>40.735277777778002</fb>
    <v>9</v>
  </rv>
  <rv s="0">
    <v>805306368</v>
    <v>Ras Baraka (Mayor)</v>
    <v>de74b374-3781-bd0b-73fa-a9fc2d828925</v>
    <v>en-GB</v>
    <v>Generic</v>
  </rv>
  <rv s="3">
    <v>50</v>
  </rv>
  <rv s="4">
    <v>https://www.bing.com/search?q=newark+new+jersey&amp;form=skydnc</v>
    <v>Learn more on Bing</v>
  </rv>
  <rv s="1">
    <fb>-74.185000000000002</fb>
    <v>9</v>
  </rv>
  <rv s="1">
    <fb>311549</fb>
    <v>8</v>
  </rv>
  <rv s="5">
    <v>#VALUE!</v>
    <v>155</v>
    <v>2</v>
    <v>Newark, New Jersey</v>
    <v>4</v>
    <v>5</v>
    <v>Map</v>
    <v>6</v>
    <v>7</v>
    <v>en-GB</v>
    <v>12526fe6-792c-45e6-8124-54fec8a5d9e0</v>
    <v>536870912</v>
    <v>1</v>
    <v>1</v>
    <v>639</v>
    <v>640</v>
    <v>4</v>
    <v>Newark is the most populous city in the U.S. state of New Jersey, the county seat of Essex County, and a principal city of the New York metropolitan area. As of the 2020 census, the city's population was 311,549. The Population Estimates Program ...</v>
    <v>641</v>
    <v>642</v>
    <v>644</v>
    <v>645</v>
    <v>646</v>
    <v>Newark, New Jersey</v>
    <v>647</v>
    <v>12</v>
    <v>Newark, New Jersey</v>
    <v>mdp/vdpid/5487504505270435842</v>
  </rv>
  <rv s="0">
    <v>536870912</v>
    <v>Vienna</v>
    <v>a844b6d2-ff6e-902b-d359-8f7db08f7bb9</v>
    <v>en-GB</v>
    <v>Map</v>
  </rv>
  <rv s="1">
    <fb>414.78</fb>
    <v>8</v>
  </rv>
  <rv s="0">
    <v>536870912</v>
    <v>First Austrian Republic</v>
    <v>08504730-c6e8-86a4-9307-8051d655f0d8</v>
    <v>en-GB</v>
    <v>Map</v>
  </rv>
  <rv s="2">
    <v>56</v>
    <v>6</v>
    <v>156</v>
    <v>7</v>
    <v>0</v>
    <v>Image of Vienna</v>
  </rv>
  <rv s="0">
    <v>805306368</v>
    <v>Michael Ludwig (Mayor)</v>
    <v>1da03a85-b0cf-2d13-6856-a770e6be02d2</v>
    <v>en-GB</v>
    <v>Generic</v>
  </rv>
  <rv s="3">
    <v>51</v>
  </rv>
  <rv s="4">
    <v>https://www.bing.com/search?q=vienna+austria&amp;form=skydnc</v>
    <v>Learn more on Bing</v>
  </rv>
  <rv s="1">
    <fb>1973403</fb>
    <v>8</v>
  </rv>
  <rv s="3">
    <v>52</v>
  </rv>
  <rv s="19">
    <v>#VALUE!</v>
    <v>158</v>
    <v>159</v>
    <v>Vienna</v>
    <v>4</v>
    <v>5</v>
    <v>Map</v>
    <v>6</v>
    <v>82</v>
    <v>en-GB</v>
    <v>a844b6d2-ff6e-902b-d359-8f7db08f7bb9</v>
    <v>536870912</v>
    <v>1</v>
    <v>AT-9</v>
    <v>650</v>
    <v>651</v>
    <v>Vienna vee-EN-ə is the capital, most populous city, and one of nine federal states of Austria. It is Austria's primate city, with just over two million inhabitants. Its larger metropolitan area has a population of nearly 2.9 million, ...</v>
    <v>652</v>
    <v>654</v>
    <v>655</v>
    <v>Vienna</v>
    <v>656</v>
    <v>657</v>
    <v>Vienna</v>
    <v>mdp/vdpid/7022209355197972481</v>
  </rv>
  <rv s="0">
    <v>536870912</v>
    <v>Fort Worth, Texas</v>
    <v>6f20d1b2-0d1c-41ef-85ce-7e5a7eb2da08</v>
    <v>en-GB</v>
    <v>Map</v>
  </rv>
  <rv s="0">
    <v>536870912</v>
    <v>Tarrant County</v>
    <v>06476aa3-3428-ee69-2c3c-93e2513f3345</v>
    <v>en-GB</v>
    <v>Map</v>
  </rv>
  <rv s="1">
    <fb>916.76</fb>
    <v>8</v>
  </rv>
  <rv s="2">
    <v>57</v>
    <v>6</v>
    <v>160</v>
    <v>7</v>
    <v>0</v>
    <v>Image of Fort Worth, Texas</v>
  </rv>
  <rv s="1">
    <fb>32.7563888888889</fb>
    <v>9</v>
  </rv>
  <rv s="0">
    <v>805306368</v>
    <v>Mattie Parker (Mayor)</v>
    <v>c0eab222-97b5-1444-5009-8456f42f50ca</v>
    <v>en-GB</v>
    <v>Generic</v>
  </rv>
  <rv s="3">
    <v>53</v>
  </rv>
  <rv s="4">
    <v>https://www.bing.com/search?q=fort+worth+texas&amp;form=skydnc</v>
    <v>Learn more on Bing</v>
  </rv>
  <rv s="1">
    <fb>-97.332499999999996</fb>
    <v>9</v>
  </rv>
  <rv s="1">
    <fb>918915</fb>
    <v>8</v>
  </rv>
  <rv s="5">
    <v>#VALUE!</v>
    <v>161</v>
    <v>2</v>
    <v>Fort Worth, Texas</v>
    <v>4</v>
    <v>5</v>
    <v>Map</v>
    <v>6</v>
    <v>7</v>
    <v>en-GB</v>
    <v>6f20d1b2-0d1c-41ef-85ce-7e5a7eb2da08</v>
    <v>536870912</v>
    <v>1</v>
    <v>15</v>
    <v>660</v>
    <v>661</v>
    <v>4</v>
    <v>Fort Worth is a city in the U.S. state of Texas and the seat of Tarrant County, covering nearly 350 square miles into Denton, Johnson, Parker, and Wise counties. According to a 2024 United States census estimate, Fort Worth's population was ...</v>
    <v>662</v>
    <v>663</v>
    <v>665</v>
    <v>666</v>
    <v>667</v>
    <v>Fort Worth, Texas</v>
    <v>668</v>
    <v>25</v>
    <v>Fort Worth, Texas</v>
    <v>mdp/vdpid/5107765012043137026</v>
  </rv>
  <rv s="0">
    <v>536870912</v>
    <v>Burbank, California</v>
    <v>fb041b1d-f5a0-45bc-bad8-f494262ca981</v>
    <v>en-GB</v>
    <v>Map</v>
  </rv>
  <rv s="1">
    <fb>45.041505000000001</fb>
    <v>8</v>
  </rv>
  <rv s="2">
    <v>58</v>
    <v>6</v>
    <v>162</v>
    <v>7</v>
    <v>0</v>
    <v>Image of Burbank, California</v>
  </rv>
  <rv s="1">
    <fb>34.180277777778002</fb>
    <v>9</v>
  </rv>
  <rv s="0">
    <v>805306368</v>
    <v>Nick Schultz (Mayor)</v>
    <v>db20254f-3e8d-0b5d-6c1d-d8e383277986</v>
    <v>en-GB</v>
    <v>Generic</v>
  </rv>
  <rv s="3">
    <v>54</v>
  </rv>
  <rv s="4">
    <v>https://www.bing.com/search?q=burbank+california&amp;form=skydnc</v>
    <v>Learn more on Bing</v>
  </rv>
  <rv s="1">
    <fb>-118.32833333332999</fb>
    <v>9</v>
  </rv>
  <rv s="1">
    <fb>107337</fb>
    <v>8</v>
  </rv>
  <rv s="5">
    <v>#VALUE!</v>
    <v>163</v>
    <v>2</v>
    <v>Burbank, California</v>
    <v>4</v>
    <v>5</v>
    <v>Map</v>
    <v>6</v>
    <v>7</v>
    <v>en-GB</v>
    <v>fb041b1d-f5a0-45bc-bad8-f494262ca981</v>
    <v>536870912</v>
    <v>1</v>
    <v>70</v>
    <v>71</v>
    <v>671</v>
    <v>4</v>
    <v>Burbank is a city in the southeastern end of the San Fernando Valley in Los Angeles County, California, United States. Located 12 miles northwest of downtown Los Angeles, Burbank has a population of 107,337. The city was named after David ...</v>
    <v>672</v>
    <v>673</v>
    <v>675</v>
    <v>676</v>
    <v>677</v>
    <v>Burbank, California</v>
    <v>678</v>
    <v>80</v>
    <v>Burbank, California</v>
    <v>mdp/vdpid/5059774036091863041</v>
  </rv>
  <rv s="0">
    <v>536870912</v>
    <v>Kingsport, Tennessee</v>
    <v>1abfe8d6-bef5-4955-3f54-33b9668fe0a5</v>
    <v>en-GB</v>
    <v>Map</v>
  </rv>
  <rv s="0">
    <v>536870912</v>
    <v>Tennessee</v>
    <v>9bbc9c72-1bf1-4ef6-b66d-a6cdef70f4f3</v>
    <v>en-GB</v>
    <v>Map</v>
  </rv>
  <rv s="0">
    <v>536870912</v>
    <v>Sullivan County</v>
    <v>2ee2a0bd-f44b-8de8-8ad8-ec4db8f35273</v>
    <v>en-GB</v>
    <v>Map</v>
  </rv>
  <rv s="1">
    <fb>140.90207000000001</fb>
    <v>8</v>
  </rv>
  <rv s="2">
    <v>59</v>
    <v>6</v>
    <v>164</v>
    <v>7</v>
    <v>0</v>
    <v>Image of Kingsport, Tennessee</v>
  </rv>
  <rv s="1">
    <fb>36.550249999999998</fb>
    <v>9</v>
  </rv>
  <rv s="0">
    <v>805306368</v>
    <v>Patrick Shull (Mayor)</v>
    <v>d43a7adc-5693-ee49-7aba-dc62218d5b4d</v>
    <v>en-GB</v>
    <v>Generic</v>
  </rv>
  <rv s="3">
    <v>55</v>
  </rv>
  <rv s="4">
    <v>https://www.bing.com/search?q=kingsport+tennessee&amp;form=skydnc</v>
    <v>Learn more on Bing</v>
  </rv>
  <rv s="1">
    <fb>-82.559444444444395</fb>
    <v>9</v>
  </rv>
  <rv s="1">
    <fb>55442</fb>
    <v>8</v>
  </rv>
  <rv s="5">
    <v>#VALUE!</v>
    <v>165</v>
    <v>2</v>
    <v>Kingsport, Tennessee</v>
    <v>4</v>
    <v>5</v>
    <v>Map</v>
    <v>6</v>
    <v>7</v>
    <v>en-GB</v>
    <v>1abfe8d6-bef5-4955-3f54-33b9668fe0a5</v>
    <v>536870912</v>
    <v>1</v>
    <v>681</v>
    <v>682</v>
    <v>683</v>
    <v>4</v>
    <v>Kingsport is a city in Sullivan and Hawkins counties in the U.S. state of Tennessee. As of the 2020 census, its population was 55,442. Lying along the Holston River, Kingsport is commonly included in what is known as the Mountain Empire, which ...</v>
    <v>684</v>
    <v>685</v>
    <v>687</v>
    <v>688</v>
    <v>689</v>
    <v>Kingsport, Tennessee</v>
    <v>690</v>
    <v>12</v>
    <v>Kingsport, Tennessee</v>
    <v>mdp/vdpid/5484408349480976385</v>
  </rv>
  <rv s="0">
    <v>536870912</v>
    <v>Liverpool</v>
    <v>a5642e81-20ab-a561-17cc-52a63926b210</v>
    <v>en-GB</v>
    <v>Map</v>
  </rv>
  <rv s="0">
    <v>536870912</v>
    <v>Merseyside</v>
    <v>8e04c30f-763f-780e-c01f-ccd70d51e4f7</v>
    <v>en-GB</v>
    <v>Map</v>
  </rv>
  <rv s="0">
    <v>536870912</v>
    <v>Lancashire</v>
    <v>d2ddd91b-d3db-c97c-d4e1-b66d033659fa</v>
    <v>en-GB</v>
    <v>Map</v>
  </rv>
  <rv s="1">
    <fb>111.84</fb>
    <v>8</v>
  </rv>
  <rv s="2">
    <v>60</v>
    <v>6</v>
    <v>166</v>
    <v>7</v>
    <v>0</v>
    <v>Image of Liverpool</v>
  </rv>
  <rv s="1">
    <fb>53.407499999999999</fb>
    <v>9</v>
  </rv>
  <rv s="0">
    <v>805306368</v>
    <v>Mary Rasmussen (Mayor)</v>
    <v>46790953-c8d1-93fb-de01-772f3776c938</v>
    <v>en-GB</v>
    <v>Generic</v>
  </rv>
  <rv s="3">
    <v>56</v>
  </rv>
  <rv s="4">
    <v>https://www.bing.com/search?q=liverpool+england&amp;form=skydnc</v>
    <v>Learn more on Bing</v>
  </rv>
  <rv s="1">
    <fb>-2.9919444444444401</fb>
    <v>9</v>
  </rv>
  <rv s="1">
    <fb>513441</fb>
    <v>8</v>
  </rv>
  <rv s="11">
    <v>#VALUE!</v>
    <v>167</v>
    <v>63</v>
    <v>Liverpool</v>
    <v>4</v>
    <v>5</v>
    <v>Map</v>
    <v>6</v>
    <v>25</v>
    <v>en-GB</v>
    <v>a5642e81-20ab-a561-17cc-52a63926b210</v>
    <v>536870912</v>
    <v>1</v>
    <v>693</v>
    <v>694</v>
    <v>695</v>
    <v>429</v>
    <v>Liverpool is a city and metropolitan borough in Merseyside, North West England. It had a population of 486,100 at the 2021 census. The city is located on the eastern side of the Mersey Estuary, adjacent to the Irish Sea, and is approximately 178 ...</v>
    <v>696</v>
    <v>697</v>
    <v>699</v>
    <v>700</v>
    <v>701</v>
    <v>Liverpool</v>
    <v>702</v>
    <v>Liverpool</v>
    <v>mdp/vdpid/5470934657153368077</v>
  </rv>
  <rv s="0">
    <v>536870912</v>
    <v>Columbus, Ohio</v>
    <v>5b78da0b-6447-4f71-92b2-f1fafe94ba51</v>
    <v>en-GB</v>
    <v>Map</v>
  </rv>
  <rv s="0">
    <v>536870912</v>
    <v>Delaware County</v>
    <v>342d16f2-de3a-9229-db4d-46d6741911b6</v>
    <v>en-GB</v>
    <v>Map</v>
  </rv>
  <rv s="1">
    <fb>581.03130599999997</fb>
    <v>8</v>
  </rv>
  <rv s="2">
    <v>61</v>
    <v>6</v>
    <v>168</v>
    <v>7</v>
    <v>0</v>
    <v>Image of Columbus, Ohio</v>
  </rv>
  <rv s="1">
    <fb>39.962222222222202</fb>
    <v>9</v>
  </rv>
  <rv s="0">
    <v>805306368</v>
    <v>Andrew Ginther (Mayor)</v>
    <v>265b4059-0439-3e4a-ef5c-8d2edfb2bf46</v>
    <v>en-GB</v>
    <v>Generic</v>
  </rv>
  <rv s="3">
    <v>57</v>
  </rv>
  <rv s="4">
    <v>https://www.bing.com/search?q=columbus+ohio&amp;form=skydnc</v>
    <v>Learn more on Bing</v>
  </rv>
  <rv s="1">
    <fb>-83.000555555555593</fb>
    <v>9</v>
  </rv>
  <rv s="1">
    <fb>905748</fb>
    <v>8</v>
  </rv>
  <rv s="11">
    <v>#VALUE!</v>
    <v>169</v>
    <v>63</v>
    <v>Columbus, Ohio</v>
    <v>4</v>
    <v>5</v>
    <v>Map</v>
    <v>6</v>
    <v>7</v>
    <v>en-GB</v>
    <v>5b78da0b-6447-4f71-92b2-f1fafe94ba51</v>
    <v>536870912</v>
    <v>1</v>
    <v>49</v>
    <v>705</v>
    <v>706</v>
    <v>4</v>
    <v>Columbus is the capital and most populous city of the U.S. state of Ohio. With a 2020 census population of 905,748, it is the 14th-most populous city in the U.S., the second-most populous city in the Midwest after Chicago, and the third-most ...</v>
    <v>707</v>
    <v>708</v>
    <v>710</v>
    <v>711</v>
    <v>712</v>
    <v>Columbus, Ohio</v>
    <v>713</v>
    <v>Columbus, Ohio</v>
    <v>mdp/vdpid/5480154750756323330</v>
  </rv>
  <rv s="0">
    <v>536870912</v>
    <v>Newmarket-on-Fergus</v>
    <v>c370af51-9938-0665-cde7-6331031124eb</v>
    <v>en-GB</v>
    <v>Map</v>
  </rv>
  <rv s="0">
    <v>536870912</v>
    <v>County Clare</v>
    <v>085afbf1-6f94-4dcc-b587-444630726c9d</v>
    <v>en-GB</v>
    <v>Map</v>
  </rv>
  <rv s="1">
    <fb>1.59</fb>
    <v>8</v>
  </rv>
  <rv s="2">
    <v>62</v>
    <v>6</v>
    <v>170</v>
    <v>7</v>
    <v>0</v>
    <v>Image of Newmarket-on-Fergus</v>
  </rv>
  <rv s="1">
    <fb>52.759700000000002</fb>
    <v>9</v>
  </rv>
  <rv s="4">
    <v>https://www.bing.com/search?q=newmarket-on-fergus&amp;form=skydnc</v>
    <v>Learn more on Bing</v>
  </rv>
  <rv s="1">
    <fb>-8.8934999999999995</fb>
    <v>9</v>
  </rv>
  <rv s="1">
    <fb>1784</fb>
    <v>8</v>
  </rv>
  <rv s="7">
    <v>#VALUE!</v>
    <v>172</v>
    <v>24</v>
    <v>Newmarket-on-Fergus</v>
    <v>4</v>
    <v>5</v>
    <v>Map</v>
    <v>6</v>
    <v>25</v>
    <v>en-GB</v>
    <v>c370af51-9938-0665-cde7-6331031124eb</v>
    <v>536870912</v>
    <v>1</v>
    <v>716</v>
    <v>717</v>
    <v>29</v>
    <v>Newmarket-on-Fergus, historically known as Corracatlin, is a town in County Clare, Ireland. It is 13 kilometres from Ennis, 8 kilometres from Shannon Airport, and 24 kilometres from Limerick.</v>
    <v>718</v>
    <v>719</v>
    <v>720</v>
    <v>721</v>
    <v>Newmarket-on-Fergus</v>
    <v>722</v>
    <v>Newmarket-on-Fergus</v>
    <v>mdp/vdpid/5468697500124708865</v>
  </rv>
  <rv s="0">
    <v>536870912</v>
    <v>Charlotte, North Carolina</v>
    <v>e6558399-4151-4390-ad12-f2a72b268ce7</v>
    <v>en-GB</v>
    <v>Map</v>
  </rv>
  <rv s="0">
    <v>536870912</v>
    <v>North Carolina</v>
    <v>9e2bf053-dd80-4646-8f26-65075e7085c0</v>
    <v>en-GB</v>
    <v>Map</v>
  </rv>
  <rv s="0">
    <v>536870912</v>
    <v>Mecklenburg County</v>
    <v>9fcd928d-065f-afc6-0b44-bcc725fc4f69</v>
    <v>en-GB</v>
    <v>Map</v>
  </rv>
  <rv s="1">
    <fb>796.14139899999998</fb>
    <v>8</v>
  </rv>
  <rv s="2">
    <v>63</v>
    <v>6</v>
    <v>173</v>
    <v>7</v>
    <v>0</v>
    <v>Image of Charlotte, North Carolina</v>
  </rv>
  <rv s="1">
    <fb>35.226944444444001</fb>
    <v>9</v>
  </rv>
  <rv s="0">
    <v>805306368</v>
    <v>Vi Lyles (Mayor)</v>
    <v>29911059-3be0-8c94-bb94-1e8879281ecd</v>
    <v>en-GB</v>
    <v>Generic</v>
  </rv>
  <rv s="3">
    <v>58</v>
  </rv>
  <rv s="4">
    <v>https://www.bing.com/search?q=charlotte+north+carolina&amp;form=skydnc</v>
    <v>Learn more on Bing</v>
  </rv>
  <rv s="1">
    <fb>-80.843333333333007</fb>
    <v>9</v>
  </rv>
  <rv s="1">
    <fb>879709</fb>
    <v>8</v>
  </rv>
  <rv s="5">
    <v>#VALUE!</v>
    <v>174</v>
    <v>2</v>
    <v>Charlotte, North Carolina</v>
    <v>4</v>
    <v>5</v>
    <v>Map</v>
    <v>6</v>
    <v>66</v>
    <v>en-GB</v>
    <v>e6558399-4151-4390-ad12-f2a72b268ce7</v>
    <v>536870912</v>
    <v>1</v>
    <v>725</v>
    <v>726</v>
    <v>727</v>
    <v>4</v>
    <v>Charlotte is the most populous city in the U.S. state of North Carolina and the county seat of Mecklenburg County. The population was 874,579 at the 2020 census, making Charlotte the 15th-most populous city in the United States, the seventh-most ...</v>
    <v>728</v>
    <v>729</v>
    <v>731</v>
    <v>732</v>
    <v>733</v>
    <v>Charlotte, North Carolina</v>
    <v>734</v>
    <v>12</v>
    <v>Charlotte, North Carolina</v>
    <v>mdp/vdpid/5484950063203483651</v>
  </rv>
  <rv s="0">
    <v>536870912</v>
    <v>Springfield, Massachusetts</v>
    <v>b13edabe-465e-4e77-a984-eaef3d41fd8b</v>
    <v>en-GB</v>
    <v>Map</v>
  </rv>
  <rv s="0">
    <v>536870912</v>
    <v>Hampden County</v>
    <v>7e44dc83-a3ec-de05-51d9-9165b0768be5</v>
    <v>en-GB</v>
    <v>Map</v>
  </rv>
  <rv s="1">
    <fb>85.681505000000001</fb>
    <v>8</v>
  </rv>
  <rv s="2">
    <v>64</v>
    <v>6</v>
    <v>175</v>
    <v>7</v>
    <v>0</v>
    <v>Image of Springfield, Massachusetts</v>
  </rv>
  <rv s="1">
    <fb>42.112411000000002</fb>
    <v>9</v>
  </rv>
  <rv s="0">
    <v>805306368</v>
    <v>Domenic Sarno (Mayor)</v>
    <v>bbafa22a-9624-4af6-9d56-2abde7f4e3fd</v>
    <v>en-GB</v>
    <v>Generic</v>
  </rv>
  <rv s="3">
    <v>59</v>
  </rv>
  <rv s="4">
    <v>https://www.bing.com/search?q=springfield+massachusetts&amp;form=skydnc</v>
    <v>Learn more on Bing</v>
  </rv>
  <rv s="1">
    <fb>-72.547454999999999</fb>
    <v>9</v>
  </rv>
  <rv s="1">
    <fb>155929</fb>
    <v>8</v>
  </rv>
  <rv s="5">
    <v>#VALUE!</v>
    <v>176</v>
    <v>2</v>
    <v>Springfield, Massachusetts</v>
    <v>4</v>
    <v>5</v>
    <v>Map</v>
    <v>6</v>
    <v>7</v>
    <v>en-GB</v>
    <v>b13edabe-465e-4e77-a984-eaef3d41fd8b</v>
    <v>536870912</v>
    <v>1</v>
    <v>394</v>
    <v>737</v>
    <v>738</v>
    <v>4</v>
    <v>Springfield is the most populous city in and the seat of Hampden County, Massachusetts, United States. Springfield sits on the eastern bank of the Connecticut River near its confluence with three rivers: the western Westfield River, the eastern ...</v>
    <v>739</v>
    <v>740</v>
    <v>742</v>
    <v>743</v>
    <v>744</v>
    <v>Springfield, Massachusetts</v>
    <v>745</v>
    <v>12</v>
    <v>Springfield, Massachusetts</v>
    <v>mdp/vdpid/5488774746965278721</v>
  </rv>
  <rv s="0">
    <v>536870912</v>
    <v>Listowel</v>
    <v>5fb6e019-8fa2-bee8-ce8a-dc2e605c17fd</v>
    <v>en-GB</v>
    <v>Map</v>
  </rv>
  <rv s="1">
    <fb>33</fb>
    <v>8</v>
  </rv>
  <rv s="2">
    <v>65</v>
    <v>6</v>
    <v>177</v>
    <v>7</v>
    <v>0</v>
    <v>Image of Listowel</v>
  </rv>
  <rv s="1">
    <fb>52.446593999999997</fb>
    <v>9</v>
  </rv>
  <rv s="4">
    <v>https://www.bing.com/search?q=listowel+ireland&amp;form=skydnc</v>
    <v>Learn more on Bing</v>
  </rv>
  <rv s="1">
    <fb>-9.4861789999999999</fb>
    <v>9</v>
  </rv>
  <rv s="1">
    <fb>4820</fb>
    <v>8</v>
  </rv>
  <rv s="7">
    <v>#VALUE!</v>
    <v>178</v>
    <v>24</v>
    <v>Listowel</v>
    <v>4</v>
    <v>5</v>
    <v>Map</v>
    <v>6</v>
    <v>25</v>
    <v>en-GB</v>
    <v>5fb6e019-8fa2-bee8-ce8a-dc2e605c17fd</v>
    <v>536870912</v>
    <v>1</v>
    <v>28</v>
    <v>748</v>
    <v>29</v>
    <v>Listowel is a heritage market town in County Kerry, Ireland. It is on the River Feale, 28 km from the county town, Tralee. The town of Listowel had a population of 4,794 according to the 2022 census, the third largest in the county. Listowel is ...</v>
    <v>749</v>
    <v>750</v>
    <v>751</v>
    <v>752</v>
    <v>Listowel</v>
    <v>753</v>
    <v>Listowel</v>
    <v>mdp/vdpid/5468721337495191553</v>
  </rv>
  <rv s="0">
    <v>536870912</v>
    <v>Moycullen</v>
    <v>65e931dd-6159-cd80-d429-8d549acc5686</v>
    <v>en-GB</v>
    <v>Map</v>
  </rv>
  <rv s="0">
    <v>536870912</v>
    <v>Connacht</v>
    <v>ef4b0f22-1de8-46c2-be90-c31bfbcc6a14</v>
    <v>en-GB</v>
    <v>Map</v>
  </rv>
  <rv s="0">
    <v>536870912</v>
    <v>County Galway</v>
    <v>73d9290c-2300-4ebd-98b6-0f77a242e08d</v>
    <v>en-GB</v>
    <v>Map</v>
  </rv>
  <rv s="1">
    <fb>1.37</fb>
    <v>8</v>
  </rv>
  <rv s="2">
    <v>66</v>
    <v>6</v>
    <v>179</v>
    <v>7</v>
    <v>0</v>
    <v>Image of Moycullen</v>
  </rv>
  <rv s="1">
    <fb>53.339100000000002</fb>
    <v>9</v>
  </rv>
  <rv s="4">
    <v>https://www.bing.com/search?q=moycullen&amp;form=skydnc</v>
    <v>Learn more on Bing</v>
  </rv>
  <rv s="1">
    <fb>-9.1804199999999998</fb>
    <v>9</v>
  </rv>
  <rv s="1">
    <fb>1704</fb>
    <v>8</v>
  </rv>
  <rv s="20">
    <v>#VALUE!</v>
    <v>181</v>
    <v>182</v>
    <v>Moycullen</v>
    <v>4</v>
    <v>5</v>
    <v>Map</v>
    <v>6</v>
    <v>25</v>
    <v>en-GB</v>
    <v>65e931dd-6159-cd80-d429-8d549acc5686</v>
    <v>536870912</v>
    <v>1</v>
    <v>756</v>
    <v>757</v>
    <v>758</v>
    <v>29</v>
    <v>Moycullen is a Gaeltacht village in County Galway, Ireland, about 10 km northwest of Galway city. It is near Lough Corrib, on the N59 road to Oughterard and Clifden, in Connemara. Moycullen is now a satellite town of Galway with some residents ...</v>
    <v>759</v>
    <v>760</v>
    <v>761</v>
    <v>762</v>
    <v>Moycullen</v>
    <v>763</v>
    <v>Moycullen</v>
    <v>mdp/vdpid/5468649288412168193</v>
  </rv>
  <rv s="0">
    <v>536870912</v>
    <v>Midland, Texas</v>
    <v>6df07a6d-4bea-43fa-b112-dd505b7ceb83</v>
    <v>en-GB</v>
    <v>Map</v>
  </rv>
  <rv s="0">
    <v>536870912</v>
    <v>Midland County</v>
    <v>26e9601e-f843-dc06-b00a-3ea845c93ce9</v>
    <v>en-GB</v>
    <v>Map</v>
  </rv>
  <rv s="1">
    <fb>193.082267</fb>
    <v>8</v>
  </rv>
  <rv s="2">
    <v>67</v>
    <v>6</v>
    <v>183</v>
    <v>7</v>
    <v>0</v>
    <v>Image of Midland, Texas</v>
  </rv>
  <rv s="1">
    <fb>32.005000000000003</fb>
    <v>9</v>
  </rv>
  <rv s="0">
    <v>805306368</v>
    <v>Lori Blong (Mayor)</v>
    <v>5e761d56-c525-1a63-f50c-550282b237f5</v>
    <v>en-GB</v>
    <v>Generic</v>
  </rv>
  <rv s="3">
    <v>60</v>
  </rv>
  <rv s="4">
    <v>https://www.bing.com/search?q=midland+texas&amp;form=skydnc</v>
    <v>Learn more on Bing</v>
  </rv>
  <rv s="1">
    <fb>-102.09917</fb>
    <v>9</v>
  </rv>
  <rv s="1">
    <fb>132524</fb>
    <v>8</v>
  </rv>
  <rv s="11">
    <v>#VALUE!</v>
    <v>184</v>
    <v>63</v>
    <v>Midland, Texas</v>
    <v>4</v>
    <v>5</v>
    <v>Map</v>
    <v>6</v>
    <v>7</v>
    <v>en-GB</v>
    <v>6df07a6d-4bea-43fa-b112-dd505b7ceb83</v>
    <v>536870912</v>
    <v>1</v>
    <v>15</v>
    <v>766</v>
    <v>767</v>
    <v>4</v>
    <v>Midland is a city of about 135,000 and is the county seat of Midland County, Texas, United States. A small part of Midland is in Martin County. Located in the Permian Basin in West Texas, Midland is a major center for American oil and natural ...</v>
    <v>768</v>
    <v>769</v>
    <v>771</v>
    <v>772</v>
    <v>773</v>
    <v>Midland, Texas</v>
    <v>774</v>
    <v>Midland, Texas</v>
    <v>mdp/vdpid/5101338322773475329</v>
  </rv>
  <rv s="0">
    <v>536870912</v>
    <v>Dallas</v>
    <v>9ed1db6b-57c5-47b3-9d50-8fb2a9898b35</v>
    <v>en-GB</v>
    <v>Map</v>
  </rv>
  <rv s="0">
    <v>536870912</v>
    <v>Denton County</v>
    <v>43d04676-4fda-0025-6915-c164e91a94b6</v>
    <v>en-GB</v>
    <v>Map</v>
  </rv>
  <rv s="1">
    <fb>996.57762500000001</fb>
    <v>8</v>
  </rv>
  <rv s="2">
    <v>68</v>
    <v>6</v>
    <v>185</v>
    <v>7</v>
    <v>0</v>
    <v>Image of Dallas</v>
  </rv>
  <rv s="1">
    <fb>32.779166666667003</fb>
    <v>9</v>
  </rv>
  <rv s="0">
    <v>805306368</v>
    <v>Eric Johnson (Mayor)</v>
    <v>3c485188-f503-86a2-2457-c5ca819fd997</v>
    <v>en-GB</v>
    <v>Generic</v>
  </rv>
  <rv s="3">
    <v>61</v>
  </rv>
  <rv s="4">
    <v>https://www.bing.com/search?q=dallas+texas&amp;form=skydnc</v>
    <v>Learn more on Bing</v>
  </rv>
  <rv s="1">
    <fb>-96.808888888889001</fb>
    <v>9</v>
  </rv>
  <rv s="1">
    <fb>1304379</fb>
    <v>8</v>
  </rv>
  <rv s="11">
    <v>#VALUE!</v>
    <v>186</v>
    <v>63</v>
    <v>Dallas</v>
    <v>4</v>
    <v>5</v>
    <v>Map</v>
    <v>6</v>
    <v>7</v>
    <v>en-GB</v>
    <v>9ed1db6b-57c5-47b3-9d50-8fb2a9898b35</v>
    <v>536870912</v>
    <v>1</v>
    <v>15</v>
    <v>777</v>
    <v>778</v>
    <v>4</v>
    <v>Dallas is a city in the U.S. state of Texas and the most populous city in the Dallas–Fort Worth metroplex, the most populous metropolitan area in Texas and the 4th most populous metropolitan area in the United States at 7.5 million people. It is ...</v>
    <v>779</v>
    <v>780</v>
    <v>782</v>
    <v>783</v>
    <v>784</v>
    <v>Dallas</v>
    <v>785</v>
    <v>Dallas</v>
    <v>mdp/vdpid/5107863898514522114</v>
  </rv>
  <rv s="0">
    <v>536870912</v>
    <v>Dulles, Virginia</v>
    <v>5763ef6e-5901-4fd6-c8b0-93d0d69b8101</v>
    <v>en-GB</v>
    <v>Map</v>
  </rv>
  <rv s="0">
    <v>536870912</v>
    <v>Loudoun County</v>
    <v>a561261b-ceee-0ba0-bcf5-2de238e9e689</v>
    <v>en-GB</v>
    <v>Map</v>
  </rv>
  <rv s="2">
    <v>69</v>
    <v>6</v>
    <v>187</v>
    <v>7</v>
    <v>0</v>
    <v>Image of Dulles, Virginia</v>
  </rv>
  <rv s="1">
    <fb>38.951700000000002</fb>
    <v>9</v>
  </rv>
  <rv s="4">
    <v>https://www.bing.com/search?q=dulles+virginia&amp;form=skydnc</v>
    <v>Learn more on Bing</v>
  </rv>
  <rv s="1">
    <fb>-77.448099999999997</fb>
    <v>9</v>
  </rv>
  <rv s="12">
    <v>#VALUE!</v>
    <v>188</v>
    <v>77</v>
    <v>Dulles, Virginia</v>
    <v>4</v>
    <v>5</v>
    <v>Map</v>
    <v>6</v>
    <v>en-GB</v>
    <v>5763ef6e-5901-4fd6-c8b0-93d0d69b8101</v>
    <v>536870912</v>
    <v>1</v>
    <v>94</v>
    <v>788</v>
    <v>4</v>
    <v>Dulles is an unincorporated area in Loudoun County, Virginia, United States, and is part of the Washington metropolitan area. The headquarters of Northrop Grumman Innovation Systems and ODIN Technologies, as well as the former headquarters of ...</v>
    <v>789</v>
    <v>790</v>
    <v>791</v>
    <v>792</v>
    <v>Dulles, Virginia</v>
    <v>Dulles, Virginia</v>
    <v>mdp/vdpid/5489940572586115073</v>
  </rv>
  <rv s="0">
    <v>536870912</v>
    <v>Oakland, California</v>
    <v>2107878d-9789-42d7-b235-75dbd105305e</v>
    <v>en-GB</v>
    <v>Map</v>
  </rv>
  <rv s="0">
    <v>536870912</v>
    <v>Alameda County</v>
    <v>737d999f-79a0-e7a8-7640-c2a6fd0f3dad</v>
    <v>en-GB</v>
    <v>Map</v>
  </rv>
  <rv s="1">
    <fb>201.660067</fb>
    <v>8</v>
  </rv>
  <rv s="2">
    <v>70</v>
    <v>6</v>
    <v>189</v>
    <v>7</v>
    <v>0</v>
    <v>Image of Oakland, California</v>
  </rv>
  <rv s="1">
    <fb>37.799999999999997</fb>
    <v>9</v>
  </rv>
  <rv s="0">
    <v>805306368</v>
    <v>Sheng Thao (Mayor)</v>
    <v>bc9f846b-be9e-90b0-07af-4f9278d32496</v>
    <v>en-GB</v>
    <v>Generic</v>
  </rv>
  <rv s="3">
    <v>62</v>
  </rv>
  <rv s="4">
    <v>https://www.bing.com/search?q=oakland+california&amp;form=skydnc</v>
    <v>Learn more on Bing</v>
  </rv>
  <rv s="1">
    <fb>-122.25</fb>
    <v>9</v>
  </rv>
  <rv s="1">
    <fb>440646</fb>
    <v>8</v>
  </rv>
  <rv s="11">
    <v>#VALUE!</v>
    <v>190</v>
    <v>63</v>
    <v>Oakland, California</v>
    <v>4</v>
    <v>5</v>
    <v>Map</v>
    <v>6</v>
    <v>7</v>
    <v>en-GB</v>
    <v>2107878d-9789-42d7-b235-75dbd105305e</v>
    <v>536870912</v>
    <v>1</v>
    <v>70</v>
    <v>795</v>
    <v>796</v>
    <v>4</v>
    <v>Oakland is a city in the U.S. state of California. It is the most populous city in and seat of Alameda County. A major West Coast port, Oakland is the largest city in the East Bay region of the San Francisco Bay Area, and the third-largest city ...</v>
    <v>797</v>
    <v>798</v>
    <v>800</v>
    <v>801</v>
    <v>802</v>
    <v>Oakland, California</v>
    <v>803</v>
    <v>Oakland, California</v>
    <v>mdp/vdpid/5057966226643353601</v>
  </rv>
  <rv s="0">
    <v>536870912</v>
    <v>Colorado Springs, Colorado</v>
    <v>eb04bdc6-0917-4401-9882-773a08753812</v>
    <v>en-GB</v>
    <v>Map</v>
  </rv>
  <rv s="0">
    <v>536870912</v>
    <v>El Paso County</v>
    <v>501418d5-21a8-426d-3cef-ba8c3cb200f5</v>
    <v>en-GB</v>
    <v>Map</v>
  </rv>
  <rv s="1">
    <fb>507.61475300000001</fb>
    <v>8</v>
  </rv>
  <rv s="2">
    <v>71</v>
    <v>6</v>
    <v>191</v>
    <v>7</v>
    <v>0</v>
    <v>Image of Colorado Springs, Colorado</v>
  </rv>
  <rv s="1">
    <fb>38.863333333333003</fb>
    <v>9</v>
  </rv>
  <rv s="0">
    <v>805306368</v>
    <v>Yemi Mobolade (Mayor)</v>
    <v>f04cc3f4-70c9-24b6-5b18-fbbd9e1dc121</v>
    <v>en-GB</v>
    <v>Generic</v>
  </rv>
  <rv s="3">
    <v>63</v>
  </rv>
  <rv s="4">
    <v>https://www.bing.com/search?q=colorado+springs&amp;form=skydnc</v>
    <v>Learn more on Bing</v>
  </rv>
  <rv s="1">
    <fb>-104.79194444444001</fb>
    <v>9</v>
  </rv>
  <rv s="1">
    <fb>478961</fb>
    <v>8</v>
  </rv>
  <rv s="5">
    <v>#VALUE!</v>
    <v>192</v>
    <v>2</v>
    <v>Colorado Springs, Colorado</v>
    <v>4</v>
    <v>5</v>
    <v>Map</v>
    <v>6</v>
    <v>7</v>
    <v>en-GB</v>
    <v>eb04bdc6-0917-4401-9882-773a08753812</v>
    <v>536870912</v>
    <v>1</v>
    <v>236</v>
    <v>806</v>
    <v>807</v>
    <v>4</v>
    <v>Colorado Springs is a city in and the county seat of El Paso County, Colorado, United States. It is the most populous city in El Paso County, with a population of 478,961 at the 2020 census, a 15.02% increase since 2010. Colorado Springs is the ...</v>
    <v>808</v>
    <v>809</v>
    <v>811</v>
    <v>812</v>
    <v>813</v>
    <v>Colorado Springs, Colorado</v>
    <v>814</v>
    <v>246</v>
    <v>Colorado Springs, Colorado</v>
    <v>mdp/vdpid/5086990118313525249</v>
  </rv>
  <rv s="0">
    <v>536870912</v>
    <v>Adare</v>
    <v>e43c0b90-b40d-b7f0-be87-9fbb38012ba2</v>
    <v>en-GB</v>
    <v>Map</v>
  </rv>
  <rv s="2">
    <v>72</v>
    <v>6</v>
    <v>193</v>
    <v>7</v>
    <v>0</v>
    <v>Image of Adare</v>
  </rv>
  <rv s="1">
    <fb>52.563888888888997</fb>
    <v>9</v>
  </rv>
  <rv s="4">
    <v>https://www.bing.com/search?q=adare+ireland&amp;form=skydnc</v>
    <v>Learn more on Bing</v>
  </rv>
  <rv s="1">
    <fb>-8.7899999999999991</fb>
    <v>9</v>
  </rv>
  <rv s="1">
    <fb>982</fb>
    <v>8</v>
  </rv>
  <rv s="6">
    <v>#VALUE!</v>
    <v>194</v>
    <v>15</v>
    <v>Adare</v>
    <v>4</v>
    <v>5</v>
    <v>Map</v>
    <v>6</v>
    <v>195</v>
    <v>en-GB</v>
    <v>e43c0b90-b40d-b7f0-be87-9fbb38012ba2</v>
    <v>536870912</v>
    <v>1</v>
    <v>180</v>
    <v>29</v>
    <v>Adare is a village in County Limerick, Ireland, located south-west of the city of Limerick. Adare is designated as a heritage town by the Irish government.</v>
    <v>817</v>
    <v>818</v>
    <v>819</v>
    <v>820</v>
    <v>Adare</v>
    <v>821</v>
    <v>Adare</v>
    <v>mdp/vdpid/5468746521237258241</v>
  </rv>
  <rv s="0">
    <v>536870912</v>
    <v>Buffalo, New York</v>
    <v>9caf1145-79ab-410b-9d75-d35af600fa91</v>
    <v>en-GB</v>
    <v>Map</v>
  </rv>
  <rv s="0">
    <v>536870912</v>
    <v>Erie County</v>
    <v>807c8ee4-9b6d-04f3-5b48-e69a881e041d</v>
    <v>en-GB</v>
    <v>Map</v>
  </rv>
  <rv s="1">
    <fb>135.95586599999999</fb>
    <v>8</v>
  </rv>
  <rv s="2">
    <v>73</v>
    <v>6</v>
    <v>196</v>
    <v>7</v>
    <v>0</v>
    <v>Image of Buffalo, New York</v>
  </rv>
  <rv s="1">
    <fb>42.886388888888902</fb>
    <v>9</v>
  </rv>
  <rv s="0">
    <v>805306368</v>
    <v>Byron Brown (Mayor)</v>
    <v>0bf286e8-0885-b8a4-7bc4-3fb268db6546</v>
    <v>en-GB</v>
    <v>Generic</v>
  </rv>
  <rv s="3">
    <v>64</v>
  </rv>
  <rv s="4">
    <v>https://www.bing.com/search?q=buffalo+new+york&amp;form=skydnc</v>
    <v>Learn more on Bing</v>
  </rv>
  <rv s="1">
    <fb>-78.878055555555605</fb>
    <v>9</v>
  </rv>
  <rv s="1">
    <fb>278349</fb>
    <v>8</v>
  </rv>
  <rv s="5">
    <v>#VALUE!</v>
    <v>197</v>
    <v>2</v>
    <v>Buffalo, New York</v>
    <v>4</v>
    <v>5</v>
    <v>Map</v>
    <v>6</v>
    <v>7</v>
    <v>en-GB</v>
    <v>9caf1145-79ab-410b-9d75-d35af600fa91</v>
    <v>536870912</v>
    <v>1</v>
    <v>188</v>
    <v>824</v>
    <v>825</v>
    <v>4</v>
    <v>Buffalo is a city in the U.S. state of New York and the county seat of Erie County. It lies in Western New York at the eastern end of Lake Erie, at the head of the Niagara River on the Canada–United States border. With a population of 278,349 ...</v>
    <v>826</v>
    <v>827</v>
    <v>829</v>
    <v>830</v>
    <v>831</v>
    <v>Buffalo, New York</v>
    <v>832</v>
    <v>12</v>
    <v>Buffalo, New York</v>
    <v>mdp/vdpid/5479730812167389185</v>
  </rv>
  <rv s="0">
    <v>536870912</v>
    <v>Fresno, California</v>
    <v>fe3757e6-07fe-46f1-89ca-54b2f9a6572e</v>
    <v>en-GB</v>
    <v>Map</v>
  </rv>
  <rv s="0">
    <v>536870912</v>
    <v>Fresno County</v>
    <v>799214f7-3d34-7ff3-9f96-ec77a9470bec</v>
    <v>en-GB</v>
    <v>Map</v>
  </rv>
  <rv s="1">
    <fb>296.99960399999998</fb>
    <v>8</v>
  </rv>
  <rv s="2">
    <v>74</v>
    <v>6</v>
    <v>198</v>
    <v>7</v>
    <v>0</v>
    <v>Image of Fresno, California</v>
  </rv>
  <rv s="1">
    <fb>36.781666666667</fb>
    <v>9</v>
  </rv>
  <rv s="0">
    <v>805306368</v>
    <v>Jerry Dyer (Mayor)</v>
    <v>0ba15fce-c6ad-c490-b336-509e3e5da1ec</v>
    <v>en-GB</v>
    <v>Generic</v>
  </rv>
  <rv s="3">
    <v>65</v>
  </rv>
  <rv s="4">
    <v>https://www.bing.com/search?q=fresno+california&amp;form=skydnc</v>
    <v>Learn more on Bing</v>
  </rv>
  <rv s="1">
    <fb>-119.79222222222</fb>
    <v>9</v>
  </rv>
  <rv s="1">
    <fb>542107</fb>
    <v>8</v>
  </rv>
  <rv s="11">
    <v>#VALUE!</v>
    <v>199</v>
    <v>63</v>
    <v>Fresno, California</v>
    <v>4</v>
    <v>5</v>
    <v>Map</v>
    <v>6</v>
    <v>7</v>
    <v>en-GB</v>
    <v>fe3757e6-07fe-46f1-89ca-54b2f9a6572e</v>
    <v>536870912</v>
    <v>1</v>
    <v>70</v>
    <v>835</v>
    <v>836</v>
    <v>4</v>
    <v>Fresno is a major city in the San Joaquin Valley of California, United States. It is the county seat of Fresno County and the largest city in the greater Central Valley region. It covers about 115 square miles and had a population of 542,107 as ...</v>
    <v>837</v>
    <v>838</v>
    <v>840</v>
    <v>841</v>
    <v>842</v>
    <v>Fresno, California</v>
    <v>843</v>
    <v>Fresno, California</v>
    <v>mdp/vdpid/5058524128785465345</v>
  </rv>
  <rv s="0">
    <v>536870912</v>
    <v>Beaumont, California</v>
    <v>0eb50bbd-56d3-1f82-9ebd-42a7af1f9c9d</v>
    <v>en-GB</v>
    <v>Map</v>
  </rv>
  <rv s="0">
    <v>536870912</v>
    <v>Riverside County</v>
    <v>2dce4f67-7530-895b-dfcb-02c325731adf</v>
    <v>en-GB</v>
    <v>Map</v>
  </rv>
  <rv s="1">
    <fb>79.519024000000002</fb>
    <v>8</v>
  </rv>
  <rv s="2">
    <v>75</v>
    <v>6</v>
    <v>200</v>
    <v>7</v>
    <v>0</v>
    <v>Image of Beaumont, California</v>
  </rv>
  <rv s="1">
    <fb>33.924166666666999</fb>
    <v>9</v>
  </rv>
  <rv s="0">
    <v>805306368</v>
    <v>Lloyd White (Mayor)</v>
    <v>fa4120e3-7677-c3c1-bd9a-64c9075bfde5</v>
    <v>en-GB</v>
    <v>Generic</v>
  </rv>
  <rv s="3">
    <v>66</v>
  </rv>
  <rv s="4">
    <v>https://www.bing.com/search?q=beaumont+california&amp;form=skydnc</v>
    <v>Learn more on Bing</v>
  </rv>
  <rv s="1">
    <fb>-116.97361111111</fb>
    <v>9</v>
  </rv>
  <rv s="1">
    <fb>53036</fb>
    <v>8</v>
  </rv>
  <rv s="11">
    <v>#VALUE!</v>
    <v>201</v>
    <v>63</v>
    <v>Beaumont, California</v>
    <v>4</v>
    <v>5</v>
    <v>Map</v>
    <v>6</v>
    <v>7</v>
    <v>en-GB</v>
    <v>0eb50bbd-56d3-1f82-9ebd-42a7af1f9c9d</v>
    <v>536870912</v>
    <v>1</v>
    <v>70</v>
    <v>846</v>
    <v>847</v>
    <v>4</v>
    <v>Beaumont is a city in Riverside County, California, United States, located at the summit of the San Gorgonio Pass, between the San Bernardino Mountains and Mount San Gorgonio to the north, and the San Jacinto Mountains and San Jacinto Peak to ...</v>
    <v>848</v>
    <v>849</v>
    <v>851</v>
    <v>852</v>
    <v>853</v>
    <v>Beaumont, California</v>
    <v>854</v>
    <v>Beaumont, California</v>
    <v>mdp/vdpid/5061335512975933441</v>
  </rv>
  <rv s="0">
    <v>536870912</v>
    <v>Reno, Nevada</v>
    <v>7436d6eb-b810-4e6f-9f57-13ebabf58d79</v>
    <v>en-GB</v>
    <v>Map</v>
  </rv>
  <rv s="0">
    <v>536870912</v>
    <v>Nevada</v>
    <v>c2157d7e-617e-4517-80f8-1b08113afc14</v>
    <v>en-GB</v>
    <v>Map</v>
  </rv>
  <rv s="0">
    <v>536870912</v>
    <v>Washoe County</v>
    <v>0916e2b2-7580-9827-52ea-8d81d7f11af7</v>
    <v>en-GB</v>
    <v>Map</v>
  </rv>
  <rv s="1">
    <fb>285.26819999999998</fb>
    <v>8</v>
  </rv>
  <rv s="2">
    <v>76</v>
    <v>6</v>
    <v>202</v>
    <v>7</v>
    <v>0</v>
    <v>Image of Reno, Nevada</v>
  </rv>
  <rv s="1">
    <fb>39.526111111111099</fb>
    <v>9</v>
  </rv>
  <rv s="0">
    <v>805306368</v>
    <v>Hillary Schieve (Mayor)</v>
    <v>f36224ec-2aaa-a846-3bc7-53246e8fbc0c</v>
    <v>en-GB</v>
    <v>Generic</v>
  </rv>
  <rv s="3">
    <v>67</v>
  </rv>
  <rv s="4">
    <v>https://www.bing.com/search?q=reno+nevada&amp;form=skydnc</v>
    <v>Learn more on Bing</v>
  </rv>
  <rv s="1">
    <fb>-119.812666666667</fb>
    <v>9</v>
  </rv>
  <rv s="1">
    <fb>264165</fb>
    <v>8</v>
  </rv>
  <rv s="5">
    <v>#VALUE!</v>
    <v>203</v>
    <v>2</v>
    <v>Reno, Nevada</v>
    <v>4</v>
    <v>5</v>
    <v>Map</v>
    <v>6</v>
    <v>7</v>
    <v>en-GB</v>
    <v>7436d6eb-b810-4e6f-9f57-13ebabf58d79</v>
    <v>536870912</v>
    <v>1</v>
    <v>857</v>
    <v>858</v>
    <v>859</v>
    <v>4</v>
    <v>Reno is a city in the northwest section of the U.S. state of Nevada, along the Nevada–California border, about 22 miles north from Lake Tahoe, known as "The Biggest Little City in the World". Known for its casino and tourism industry, Reno is ...</v>
    <v>860</v>
    <v>861</v>
    <v>863</v>
    <v>864</v>
    <v>865</v>
    <v>Reno, Nevada</v>
    <v>866</v>
    <v>80</v>
    <v>Reno, Nevada</v>
    <v>mdp/vdpid/5055145709188153345</v>
  </rv>
  <rv s="0">
    <v>536870912</v>
    <v>Kansas City, Missouri</v>
    <v>5b93ac88-7242-4198-8c11-93854400c8d7</v>
    <v>en-GB</v>
    <v>Map</v>
  </rv>
  <rv s="0">
    <v>536870912</v>
    <v>Jackson County</v>
    <v>633372c3-6297-7146-762f-f060830b8598</v>
    <v>en-GB</v>
    <v>Map</v>
  </rv>
  <rv s="1">
    <fb>826.150937</fb>
    <v>8</v>
  </rv>
  <rv s="2">
    <v>77</v>
    <v>6</v>
    <v>204</v>
    <v>7</v>
    <v>0</v>
    <v>Image of Kansas City, Missouri</v>
  </rv>
  <rv s="1">
    <fb>39.049999999999997</fb>
    <v>9</v>
  </rv>
  <rv s="0">
    <v>805306368</v>
    <v>Quinton Lucas (Mayor)</v>
    <v>58fec710-a5ca-d301-5246-b1a5b6b377a6</v>
    <v>en-GB</v>
    <v>Generic</v>
  </rv>
  <rv s="3">
    <v>68</v>
  </rv>
  <rv s="4">
    <v>https://www.bing.com/search?q=kansas+city+missouri&amp;form=skydnc</v>
    <v>Learn more on Bing</v>
  </rv>
  <rv s="1">
    <fb>-94.583333333333002</fb>
    <v>9</v>
  </rv>
  <rv s="1">
    <fb>508090</fb>
    <v>8</v>
  </rv>
  <rv s="5">
    <v>#VALUE!</v>
    <v>205</v>
    <v>2</v>
    <v>Kansas City, Missouri</v>
    <v>4</v>
    <v>5</v>
    <v>Map</v>
    <v>6</v>
    <v>7</v>
    <v>en-GB</v>
    <v>5b93ac88-7242-4198-8c11-93854400c8d7</v>
    <v>536870912</v>
    <v>1</v>
    <v>139</v>
    <v>869</v>
    <v>870</v>
    <v>4</v>
    <v>Kansas City, Missouri is the largest city in the U.S. state of Missouri by population and area. Most of the city lies within Jackson County, with portions spilling into Clay, Platte, and Cass counties. It is the urban central city of the Kansas ...</v>
    <v>871</v>
    <v>872</v>
    <v>874</v>
    <v>875</v>
    <v>876</v>
    <v>Kansas City, Missouri</v>
    <v>877</v>
    <v>25</v>
    <v>Kansas City, Missouri</v>
    <v>mdp/vdpid/5095866610086838274</v>
  </rv>
  <rv s="0">
    <v>536870912</v>
    <v>Corona, California</v>
    <v>fc84b6ea-8092-41f9-a4ef-d6600618e4c0</v>
    <v>en-GB</v>
    <v>Map</v>
  </rv>
  <rv s="1">
    <fb>102.44543400000001</fb>
    <v>8</v>
  </rv>
  <rv s="2">
    <v>78</v>
    <v>6</v>
    <v>206</v>
    <v>7</v>
    <v>0</v>
    <v>Image of Corona, California</v>
  </rv>
  <rv s="1">
    <fb>33.866666666667001</fb>
    <v>9</v>
  </rv>
  <rv s="0">
    <v>805306368</v>
    <v>Tom Richins (Mayor)</v>
    <v>7d437e85-c9c8-9038-4e0d-ab7e4ba676c1</v>
    <v>en-GB</v>
    <v>Generic</v>
  </rv>
  <rv s="3">
    <v>69</v>
  </rv>
  <rv s="4">
    <v>https://www.bing.com/search?q=corona+california&amp;form=skydnc</v>
    <v>Learn more on Bing</v>
  </rv>
  <rv s="1">
    <fb>-117.56666666667</fb>
    <v>9</v>
  </rv>
  <rv s="1">
    <fb>157136</fb>
    <v>8</v>
  </rv>
  <rv s="5">
    <v>#VALUE!</v>
    <v>207</v>
    <v>2</v>
    <v>Corona, California</v>
    <v>4</v>
    <v>5</v>
    <v>Map</v>
    <v>6</v>
    <v>7</v>
    <v>en-GB</v>
    <v>fc84b6ea-8092-41f9-a4ef-d6600618e4c0</v>
    <v>536870912</v>
    <v>1</v>
    <v>70</v>
    <v>846</v>
    <v>880</v>
    <v>4</v>
    <v>Corona is a city in northwestern Riverside County, California, United States. At the 2020 census, the city had a population of 157,136, up from 152,374 at the 2010 census. The cities of Norco and Riverside lie to the north and northeast, Chino ...</v>
    <v>881</v>
    <v>882</v>
    <v>884</v>
    <v>885</v>
    <v>886</v>
    <v>Corona, California</v>
    <v>887</v>
    <v>80</v>
    <v>Corona, California</v>
    <v>mdp/vdpid/5061305244311355393</v>
  </rv>
  <rv s="0">
    <v>536870912</v>
    <v>Austin, Texas</v>
    <v>afd7d7f6-01a2-401c-bb4d-59f7e34d585c</v>
    <v>en-GB</v>
    <v>Map</v>
  </rv>
  <rv s="0">
    <v>536870912</v>
    <v>Travis County</v>
    <v>20b17992-eea7-f60c-0264-9295ab19d7e4</v>
    <v>en-GB</v>
    <v>Map</v>
  </rv>
  <rv s="1">
    <fb>827.51275999999996</fb>
    <v>8</v>
  </rv>
  <rv s="2">
    <v>79</v>
    <v>6</v>
    <v>208</v>
    <v>7</v>
    <v>0</v>
    <v>Image of Austin, Texas</v>
  </rv>
  <rv s="1">
    <fb>30.3</fb>
    <v>9</v>
  </rv>
  <rv s="0">
    <v>805306368</v>
    <v>Kirk Watson (Mayor)</v>
    <v>c4ea06fa-a87c-e5da-549e-3756b58a4fbd</v>
    <v>en-GB</v>
    <v>Generic</v>
  </rv>
  <rv s="3">
    <v>70</v>
  </rv>
  <rv s="4">
    <v>https://www.bing.com/search?q=austin+texas&amp;form=skydnc</v>
    <v>Learn more on Bing</v>
  </rv>
  <rv s="1">
    <fb>-97.733333333332993</fb>
    <v>9</v>
  </rv>
  <rv s="1">
    <fb>961855</fb>
    <v>8</v>
  </rv>
  <rv s="11">
    <v>#VALUE!</v>
    <v>209</v>
    <v>63</v>
    <v>Austin, Texas</v>
    <v>4</v>
    <v>5</v>
    <v>Map</v>
    <v>6</v>
    <v>7</v>
    <v>en-GB</v>
    <v>afd7d7f6-01a2-401c-bb4d-59f7e34d585c</v>
    <v>536870912</v>
    <v>1</v>
    <v>15</v>
    <v>890</v>
    <v>891</v>
    <v>4</v>
    <v>Austin is the capital of the U.S. state of Texas and the county seat and most populous city of Travis County, with portions extending into Hays and Williamson counties. Incorporated on December 27, 1839, it is the 11th-most populous city in the ...</v>
    <v>892</v>
    <v>893</v>
    <v>895</v>
    <v>896</v>
    <v>897</v>
    <v>Austin, Texas</v>
    <v>898</v>
    <v>Austin, Texas</v>
    <v>mdp/vdpid/5108805940384104452</v>
  </rv>
  <rv s="0">
    <v>536870912</v>
    <v>Charlesland</v>
    <v>6189e2a0-07ba-fe1d-f6cb-957784f689c6</v>
    <v>en-GB</v>
    <v>Map</v>
  </rv>
  <rv s="2">
    <v>80</v>
    <v>6</v>
    <v>210</v>
    <v>7</v>
    <v>0</v>
    <v>Image of Charlesland</v>
  </rv>
  <rv s="1">
    <fb>53.123604999999998</fb>
    <v>9</v>
  </rv>
  <rv s="4">
    <v>https://www.bing.com/search?q=charlesland&amp;form=skydnc</v>
    <v>Learn more on Bing</v>
  </rv>
  <rv s="1">
    <fb>-6.0680630000000004</fb>
    <v>9</v>
  </rv>
  <rv s="18">
    <v>#VALUE!</v>
    <v>211</v>
    <v>133</v>
    <v>Charlesland</v>
    <v>4</v>
    <v>5</v>
    <v>Map</v>
    <v>6</v>
    <v>en-GB</v>
    <v>6189e2a0-07ba-fe1d-f6cb-957784f689c6</v>
    <v>536870912</v>
    <v>1</v>
    <v>29</v>
    <v>Charlesland is a townland and residential development located on the southside of Greystones in County Wicklow, Ireland. It is about 25 kilometres from Dublin city centre. As of the 2011 census, the townland of Charlesland had a population of ...</v>
    <v>901</v>
    <v>902</v>
    <v>903</v>
    <v>904</v>
    <v>Charlesland</v>
    <v>Charlesland</v>
    <v>mdp/vdpid/5469242893208125441</v>
  </rv>
  <rv s="0">
    <v>536870912</v>
    <v>Stockton, California</v>
    <v>a56b63cd-1b3e-4115-b953-165728b1139e</v>
    <v>en-GB</v>
    <v>Map</v>
  </rv>
  <rv s="0">
    <v>536870912</v>
    <v>San Joaquin County</v>
    <v>afddb8c5-2a1f-d933-a7c2-67aaae041708</v>
    <v>en-GB</v>
    <v>Map</v>
  </rv>
  <rv s="1">
    <fb>167.70179899999999</fb>
    <v>8</v>
  </rv>
  <rv s="2">
    <v>81</v>
    <v>6</v>
    <v>212</v>
    <v>7</v>
    <v>0</v>
    <v>Image of Stockton, California</v>
  </rv>
  <rv s="1">
    <fb>37.975555555555999</fb>
    <v>9</v>
  </rv>
  <rv s="0">
    <v>805306368</v>
    <v>Kevin Lincoln (Mayor)</v>
    <v>6879e4cc-b0f5-c0d3-b4ed-0f555ae43f2c</v>
    <v>en-GB</v>
    <v>Generic</v>
  </rv>
  <rv s="0">
    <v>805306368</v>
    <v>Susan Eggman (Senate)</v>
    <v>14be4487-045f-4f0c-a0b1-2aabacfe1dc8</v>
    <v>en-GB</v>
    <v>Generic</v>
  </rv>
  <rv s="3">
    <v>71</v>
  </rv>
  <rv s="4">
    <v>https://www.bing.com/search?q=stockton+california&amp;form=skydnc</v>
    <v>Learn more on Bing</v>
  </rv>
  <rv s="1">
    <fb>-121.30083333333</fb>
    <v>9</v>
  </rv>
  <rv s="1">
    <fb>320804</fb>
    <v>8</v>
  </rv>
  <rv s="5">
    <v>#VALUE!</v>
    <v>213</v>
    <v>2</v>
    <v>Stockton, California</v>
    <v>4</v>
    <v>5</v>
    <v>Map</v>
    <v>6</v>
    <v>7</v>
    <v>en-GB</v>
    <v>a56b63cd-1b3e-4115-b953-165728b1139e</v>
    <v>536870912</v>
    <v>1</v>
    <v>70</v>
    <v>907</v>
    <v>908</v>
    <v>4</v>
    <v>Stockton is a city in and the county seat of San Joaquin County in the Central Valley of the U.S. state of California. Stockton is the most populous city in the county, the 11th-most populous city in California and the 58th-most populous city in ...</v>
    <v>909</v>
    <v>910</v>
    <v>913</v>
    <v>914</v>
    <v>915</v>
    <v>Stockton, California</v>
    <v>916</v>
    <v>80</v>
    <v>Stockton, California</v>
    <v>mdp/vdpid/5058002719638290433</v>
  </rv>
  <rv s="0">
    <v>536870912</v>
    <v>Edgeworthstown</v>
    <v>c1df7bff-d904-5658-9d93-2778840c13a1</v>
    <v>en-GB</v>
    <v>Map</v>
  </rv>
  <rv s="0">
    <v>536870912</v>
    <v>County Longford</v>
    <v>b606fd50-b140-461d-8499-0a2f15477c3f</v>
    <v>en-GB</v>
    <v>Map</v>
  </rv>
  <rv s="2">
    <v>82</v>
    <v>6</v>
    <v>214</v>
    <v>7</v>
    <v>0</v>
    <v>Image of Edgeworthstown</v>
  </rv>
  <rv s="1">
    <fb>53.696599999999997</fb>
    <v>9</v>
  </rv>
  <rv s="4">
    <v>https://www.bing.com/search?q=edgeworthstown+ireland&amp;form=skydnc</v>
    <v>Learn more on Bing</v>
  </rv>
  <rv s="1">
    <fb>-7.6097000000000001</fb>
    <v>9</v>
  </rv>
  <rv s="1">
    <fb>2072</fb>
    <v>8</v>
  </rv>
  <rv s="6">
    <v>#VALUE!</v>
    <v>216</v>
    <v>15</v>
    <v>Edgeworthstown</v>
    <v>4</v>
    <v>5</v>
    <v>Map</v>
    <v>6</v>
    <v>16</v>
    <v>en-GB</v>
    <v>c1df7bff-d904-5658-9d93-2778840c13a1</v>
    <v>536870912</v>
    <v>1</v>
    <v>919</v>
    <v>29</v>
    <v>Edgeworthstown or Mostrim is a small town in County Longford, Ireland. The town is in the east of the county, near the border with County Westmeath. Nearby towns are Longford 12 km to the west, Mullingar 26 km to the east, Athlone 40 km to the ...</v>
    <v>920</v>
    <v>921</v>
    <v>922</v>
    <v>923</v>
    <v>Edgeworthstown</v>
    <v>924</v>
    <v>Edgeworthstown</v>
    <v>mdp/vdpid/5468338476946554881</v>
  </rv>
  <rv s="0">
    <v>536870912</v>
    <v>Leixlip</v>
    <v>98d1ec1d-99ff-319d-3b16-65c571dda730</v>
    <v>en-GB</v>
    <v>Map</v>
  </rv>
  <rv s="2">
    <v>83</v>
    <v>6</v>
    <v>217</v>
    <v>7</v>
    <v>0</v>
    <v>Image of Leixlip</v>
  </rv>
  <rv s="1">
    <fb>53.363599999999998</fb>
    <v>9</v>
  </rv>
  <rv s="4">
    <v>https://www.bing.com/search?q=leixlip+ireland&amp;form=skydnc</v>
    <v>Learn more on Bing</v>
  </rv>
  <rv s="1">
    <fb>-6.4863999999999997</fb>
    <v>9</v>
  </rv>
  <rv s="1">
    <fb>15504</fb>
    <v>8</v>
  </rv>
  <rv s="6">
    <v>#VALUE!</v>
    <v>218</v>
    <v>15</v>
    <v>Leixlip</v>
    <v>4</v>
    <v>5</v>
    <v>Map</v>
    <v>6</v>
    <v>16</v>
    <v>en-GB</v>
    <v>98d1ec1d-99ff-319d-3b16-65c571dda730</v>
    <v>536870912</v>
    <v>1</v>
    <v>61</v>
    <v>29</v>
    <v>Leixlip is a town in north-east County Kildare, Ireland. Its location on the confluence of the River Liffey and the Rye Water has marked it as a frontier town historically: on the border between the ancient kingdoms of Leinster and Brega, as an ...</v>
    <v>927</v>
    <v>928</v>
    <v>929</v>
    <v>930</v>
    <v>Leixlip</v>
    <v>931</v>
    <v>Leixlip</v>
    <v>mdp/vdpid/5469210904241373185</v>
  </rv>
  <rv s="0">
    <v>536870912</v>
    <v>Tuscaloosa, Alabama</v>
    <v>4cedbdbe-6e18-47e3-b761-17cd9f0f84aa</v>
    <v>en-GB</v>
    <v>Map</v>
  </rv>
  <rv s="0">
    <v>536870912</v>
    <v>Alabama</v>
    <v>376f8b06-52f6-4e72-a31d-311a3563e645</v>
    <v>en-GB</v>
    <v>Map</v>
  </rv>
  <rv s="0">
    <v>536870912</v>
    <v>Tuscaloosa County</v>
    <v>e8707b5f-bf0f-e258-a59f-9455e0843553</v>
    <v>en-GB</v>
    <v>Map</v>
  </rv>
  <rv s="1">
    <fb>185.644238</fb>
    <v>8</v>
  </rv>
  <rv s="2">
    <v>84</v>
    <v>6</v>
    <v>219</v>
    <v>7</v>
    <v>0</v>
    <v>Image of Tuscaloosa, Alabama</v>
  </rv>
  <rv s="1">
    <fb>33.206666666666997</fb>
    <v>9</v>
  </rv>
  <rv s="0">
    <v>805306368</v>
    <v>Walt Maddox (Mayor)</v>
    <v>f1f0b421-c218-4bd5-a9cc-d08dc6f69b7a</v>
    <v>en-GB</v>
    <v>Generic</v>
  </rv>
  <rv s="3">
    <v>72</v>
  </rv>
  <rv s="4">
    <v>https://www.bing.com/search?q=tuscaloosa+alabama&amp;form=skydnc</v>
    <v>Learn more on Bing</v>
  </rv>
  <rv s="1">
    <fb>-87.534722222222001</fb>
    <v>9</v>
  </rv>
  <rv s="1">
    <fb>99600</fb>
    <v>8</v>
  </rv>
  <rv s="5">
    <v>#VALUE!</v>
    <v>220</v>
    <v>2</v>
    <v>Tuscaloosa, Alabama</v>
    <v>4</v>
    <v>5</v>
    <v>Map</v>
    <v>6</v>
    <v>7</v>
    <v>en-GB</v>
    <v>4cedbdbe-6e18-47e3-b761-17cd9f0f84aa</v>
    <v>536870912</v>
    <v>1</v>
    <v>934</v>
    <v>935</v>
    <v>936</v>
    <v>4</v>
    <v>Tuscaloosa is a city in and the seat of Tuscaloosa County in west-central Alabama, United States, on the Black Warrior River where the Gulf Coastal and Piedmont plains meet. Alabama's fifth-most populous city, it had an estimated population of ...</v>
    <v>937</v>
    <v>938</v>
    <v>940</v>
    <v>941</v>
    <v>942</v>
    <v>Tuscaloosa, Alabama</v>
    <v>943</v>
    <v>25</v>
    <v>Tuscaloosa, Alabama</v>
    <v>mdp/vdpid/5494592363332370433</v>
  </rv>
  <rv s="0">
    <v>536870912</v>
    <v>El Paso, Texas</v>
    <v>5ac5b3e2-129c-4cfd-9ec5-550d976b226b</v>
    <v>en-GB</v>
    <v>Map</v>
  </rv>
  <rv s="0">
    <v>536870912</v>
    <v>El Paso County</v>
    <v>d00512d0-ed50-b7d6-c84f-938675419c5e</v>
    <v>en-GB</v>
    <v>Map</v>
  </rv>
  <rv s="1">
    <fb>667.28900599999997</fb>
    <v>8</v>
  </rv>
  <rv s="2">
    <v>85</v>
    <v>6</v>
    <v>221</v>
    <v>7</v>
    <v>0</v>
    <v>Image of El Paso, Texas</v>
  </rv>
  <rv s="1">
    <fb>31.759166666666999</fb>
    <v>9</v>
  </rv>
  <rv s="4">
    <v>https://www.bing.com/search?q=el+paso+texas&amp;form=skydnc</v>
    <v>Learn more on Bing</v>
  </rv>
  <rv s="1">
    <fb>-106.48861111111</fb>
    <v>9</v>
  </rv>
  <rv s="1">
    <fb>678815</fb>
    <v>8</v>
  </rv>
  <rv s="16">
    <v>#VALUE!</v>
    <v>222</v>
    <v>112</v>
    <v>El Paso, Texas</v>
    <v>4</v>
    <v>5</v>
    <v>Map</v>
    <v>6</v>
    <v>7</v>
    <v>en-GB</v>
    <v>5ac5b3e2-129c-4cfd-9ec5-550d976b226b</v>
    <v>536870912</v>
    <v>1</v>
    <v>15</v>
    <v>946</v>
    <v>947</v>
    <v>4</v>
    <v>El Paso is a city in and the county seat of El Paso County, Texas, United States. The 2020 population of the city from the U.S. Census Bureau was 678,815, making it the 22nd-most populous city in the U.S., the most populous city in West Texas, ...</v>
    <v>948</v>
    <v>949</v>
    <v>950</v>
    <v>951</v>
    <v>El Paso, Texas</v>
    <v>952</v>
    <v>246</v>
    <v>El Paso, Texas</v>
    <v>mdp/vdpid/5100639179591647233</v>
  </rv>
  <rv s="0">
    <v>536870912</v>
    <v>Port Washington, New York</v>
    <v>f69e6791-98d0-4be8-2faa-67771e6b703a</v>
    <v>en-GB</v>
    <v>Map</v>
  </rv>
  <rv s="0">
    <v>536870912</v>
    <v>Nassau County</v>
    <v>26432893-e059-72d3-2bd0-10f2d7f40d89</v>
    <v>en-GB</v>
    <v>Map</v>
  </rv>
  <rv s="0">
    <v>536870912</v>
    <v>North Hempstead</v>
    <v>2c13615e-f18c-55f4-e0ba-3da3f3b76331</v>
    <v>en-GB</v>
    <v>Map</v>
  </rv>
  <rv s="1">
    <fb>14.541047000000001</fb>
    <v>8</v>
  </rv>
  <rv s="2">
    <v>86</v>
    <v>6</v>
    <v>223</v>
    <v>7</v>
    <v>0</v>
    <v>Image of Port Washington, New York</v>
  </rv>
  <rv s="1">
    <fb>40.828888888888997</fb>
    <v>9</v>
  </rv>
  <rv s="4">
    <v>https://www.bing.com/search?q=port+washington+new+york&amp;form=skydnc</v>
    <v>Learn more on Bing</v>
  </rv>
  <rv s="1">
    <fb>-73.686666666666994</fb>
    <v>9</v>
  </rv>
  <rv s="1">
    <fb>16753</fb>
    <v>8</v>
  </rv>
  <rv s="16">
    <v>#VALUE!</v>
    <v>224</v>
    <v>112</v>
    <v>Port Washington, New York</v>
    <v>4</v>
    <v>5</v>
    <v>Map</v>
    <v>6</v>
    <v>7</v>
    <v>en-GB</v>
    <v>f69e6791-98d0-4be8-2faa-67771e6b703a</v>
    <v>536870912</v>
    <v>1</v>
    <v>955</v>
    <v>956</v>
    <v>957</v>
    <v>4</v>
    <v>Port Washington is a hamlet and census-designated place on the Cow Neck Peninsula in the Town of North Hempstead, in Nassau County, on the North Shore of Long Island, in New York. The hamlet is the anchor community of the Greater Port Washington ...</v>
    <v>958</v>
    <v>959</v>
    <v>960</v>
    <v>961</v>
    <v>Port Washington, New York</v>
    <v>962</v>
    <v>12</v>
    <v>Port Washington, New York</v>
    <v>mdp/vdpid/5487343256763105281</v>
  </rv>
  <rv s="0">
    <v>536870912</v>
    <v>Cherryville, British Columbia</v>
    <v>fcc833b9-0658-8fb4-4472-20f3b1a6957a</v>
    <v>en-GB</v>
    <v>Map</v>
  </rv>
  <rv s="2">
    <v>87</v>
    <v>6</v>
    <v>225</v>
    <v>7</v>
    <v>0</v>
    <v>Image of Cherryville, British Columbia</v>
  </rv>
  <rv s="1">
    <fb>50.2333</fb>
    <v>9</v>
  </rv>
  <rv s="4">
    <v>https://www.bing.com/search?q=cherryville%2c+british+columbia&amp;form=skydnc</v>
    <v>Learn more on Bing</v>
  </rv>
  <rv s="1">
    <fb>-118.617</fb>
    <v>9</v>
  </rv>
  <rv s="12">
    <v>#VALUE!</v>
    <v>226</v>
    <v>77</v>
    <v>Cherryville, British Columbia</v>
    <v>4</v>
    <v>5</v>
    <v>Map</v>
    <v>6</v>
    <v>en-GB</v>
    <v>fcc833b9-0658-8fb4-4472-20f3b1a6957a</v>
    <v>536870912</v>
    <v>1</v>
    <v>223</v>
    <v>223</v>
    <v>226</v>
    <v>Cherryville is an unincorporated community in the foothills of the Monashee Mountains in British Columbia with a population of approximately 930. It is located 22 kilometres east of Lumby, along Highway 6.</v>
    <v>965</v>
    <v>966</v>
    <v>967</v>
    <v>968</v>
    <v>Cherryville, British Columbia</v>
    <v>Cherryville, British Columbia</v>
    <v>mdp/vdpid/4860142795207213057</v>
  </rv>
  <rv s="0">
    <v>536870912</v>
    <v>Huntington, West Virginia</v>
    <v>5d709508-3b89-8c0c-4142-70a8ebc7d2ea</v>
    <v>en-GB</v>
    <v>Map</v>
  </rv>
  <rv s="0">
    <v>536870912</v>
    <v>West Virginia</v>
    <v>8a47255a-fae3-4faa-aa32-c6f384cb6c1d</v>
    <v>en-GB</v>
    <v>Map</v>
  </rv>
  <rv s="0">
    <v>536870912</v>
    <v>Cabell County</v>
    <v>32f7dcfd-f2bb-3e84-6db2-ed631ca80d77</v>
    <v>en-GB</v>
    <v>Map</v>
  </rv>
  <rv s="1">
    <fb>47.815340999999997</fb>
    <v>8</v>
  </rv>
  <rv s="2">
    <v>88</v>
    <v>6</v>
    <v>227</v>
    <v>7</v>
    <v>0</v>
    <v>Image of Huntington, West Virginia</v>
  </rv>
  <rv s="1">
    <fb>38.420833333333</fb>
    <v>9</v>
  </rv>
  <rv s="0">
    <v>805306368</v>
    <v>Stephen T. Williams (Mayor)</v>
    <v>4f60559a-4a0c-4129-bd19-34fc50a4a069</v>
    <v>en-GB</v>
    <v>Generic</v>
  </rv>
  <rv s="3">
    <v>73</v>
  </rv>
  <rv s="4">
    <v>https://www.bing.com/search?q=huntington+west+virginia&amp;form=skydnc</v>
    <v>Learn more on Bing</v>
  </rv>
  <rv s="1">
    <fb>-82.423611111111001</fb>
    <v>9</v>
  </rv>
  <rv s="1">
    <fb>46842</fb>
    <v>8</v>
  </rv>
  <rv s="5">
    <v>#VALUE!</v>
    <v>228</v>
    <v>2</v>
    <v>Huntington, West Virginia</v>
    <v>4</v>
    <v>5</v>
    <v>Map</v>
    <v>6</v>
    <v>7</v>
    <v>en-GB</v>
    <v>5d709508-3b89-8c0c-4142-70a8ebc7d2ea</v>
    <v>536870912</v>
    <v>1</v>
    <v>971</v>
    <v>972</v>
    <v>973</v>
    <v>4</v>
    <v>Huntington is a city in Cabell and Wayne counties in the U.S. state of West Virginia. The county seat of Cabell County, the city is located at the confluence of the Ohio and Guyandotte rivers. Huntington is the second-most populous city in West ...</v>
    <v>974</v>
    <v>975</v>
    <v>977</v>
    <v>978</v>
    <v>979</v>
    <v>Huntington, West Virginia</v>
    <v>980</v>
    <v>12</v>
    <v>Huntington, West Virginia</v>
    <v>mdp/vdpid/5483359581750951938</v>
  </rv>
  <rv s="0">
    <v>536870912</v>
    <v>Killorglin</v>
    <v>6a224064-14e0-940e-2d39-c3d404a7f144</v>
    <v>en-GB</v>
    <v>Map</v>
  </rv>
  <rv s="2">
    <v>89</v>
    <v>6</v>
    <v>229</v>
    <v>7</v>
    <v>0</v>
    <v>Image of Killorglin</v>
  </rv>
  <rv s="1">
    <fb>52.106504999999999</fb>
    <v>9</v>
  </rv>
  <rv s="4">
    <v>https://www.bing.com/search?q=killorglin+ireland&amp;form=skydnc</v>
    <v>Learn more on Bing</v>
  </rv>
  <rv s="1">
    <fb>-9.7850420000000007</fb>
    <v>9</v>
  </rv>
  <rv s="1">
    <fb>2199</fb>
    <v>8</v>
  </rv>
  <rv s="6">
    <v>#VALUE!</v>
    <v>231</v>
    <v>15</v>
    <v>Killorglin</v>
    <v>4</v>
    <v>5</v>
    <v>Map</v>
    <v>6</v>
    <v>16</v>
    <v>en-GB</v>
    <v>6a224064-14e0-940e-2d39-c3d404a7f144</v>
    <v>536870912</v>
    <v>1</v>
    <v>28</v>
    <v>29</v>
    <v>Killorglin is a town in County Kerry, Ireland. As of the 2022 census, the town's population was 2,163. Killorglin is on the Ring of Kerry tourist route, and annual events include the August Puck Fair festival, which starts with the crowning and ...</v>
    <v>983</v>
    <v>984</v>
    <v>985</v>
    <v>986</v>
    <v>Killorglin</v>
    <v>987</v>
    <v>Killorglin</v>
    <v>mdp/vdpid/5468730210981511169</v>
  </rv>
  <rv s="0">
    <v>536870912</v>
    <v>Anchorage, Alaska</v>
    <v>bd15c49e-153e-8826-0032-c90bafba7d11</v>
    <v>en-GB</v>
    <v>Map</v>
  </rv>
  <rv s="0">
    <v>536870912</v>
    <v>Alaska</v>
    <v>31c4c7a1-54e7-4306-ac9b-f1b02e85bda5</v>
    <v>en-GB</v>
    <v>Map</v>
  </rv>
  <rv s="1">
    <fb>5035.0630410000003</fb>
    <v>8</v>
  </rv>
  <rv s="2">
    <v>90</v>
    <v>6</v>
    <v>232</v>
    <v>7</v>
    <v>0</v>
    <v>Image of Anchorage, Alaska</v>
  </rv>
  <rv s="1">
    <fb>61.216666666666697</fb>
    <v>9</v>
  </rv>
  <rv s="0">
    <v>805306368</v>
    <v>Dave Bronson (Mayor)</v>
    <v>ffd0e9a1-0b37-1dff-b667-9286490b3765</v>
    <v>en-GB</v>
    <v>Generic</v>
  </rv>
  <rv s="3">
    <v>74</v>
  </rv>
  <rv s="4">
    <v>https://www.bing.com/search?q=anchorage+alaska&amp;form=skydnc</v>
    <v>Learn more on Bing</v>
  </rv>
  <rv s="1">
    <fb>-149.893611111111</fb>
    <v>9</v>
  </rv>
  <rv s="1">
    <fb>291247</fb>
    <v>8</v>
  </rv>
  <rv s="15">
    <v>#VALUE!</v>
    <v>233</v>
    <v>101</v>
    <v>Anchorage, Alaska</v>
    <v>4</v>
    <v>5</v>
    <v>Map</v>
    <v>6</v>
    <v>7</v>
    <v>en-GB</v>
    <v>bd15c49e-153e-8826-0032-c90bafba7d11</v>
    <v>536870912</v>
    <v>1</v>
    <v>990</v>
    <v>991</v>
    <v>4</v>
    <v>Anchorage, officially the Municipality of Anchorage, is the most populous city in the U.S. state of Alaska. With a population of 291,247 at the 2020 census, it contains nearly 40 percent of the state's population. The Anchorage metropolitan ...</v>
    <v>992</v>
    <v>993</v>
    <v>995</v>
    <v>996</v>
    <v>997</v>
    <v>Anchorage, Alaska</v>
    <v>998</v>
    <v>Anchorage, Alaska</v>
    <v>mdp/vdpid/4726752093459709953</v>
  </rv>
  <rv s="0">
    <v>536870912</v>
    <v>Nashville, Tennessee</v>
    <v>e2accb9d-ccea-5b7c-7bbc-0db831476d61</v>
    <v>en-GB</v>
    <v>Map</v>
  </rv>
  <rv s="0">
    <v>536870912</v>
    <v>Davidson County</v>
    <v>333fe993-fea1-1234-e900-137860a296b7</v>
    <v>en-GB</v>
    <v>Map</v>
  </rv>
  <rv s="1">
    <fb>1367.25</fb>
    <v>8</v>
  </rv>
  <rv s="2">
    <v>91</v>
    <v>6</v>
    <v>234</v>
    <v>7</v>
    <v>0</v>
    <v>Image of Nashville, Tennessee</v>
  </rv>
  <rv s="1">
    <fb>36.162222222222198</fb>
    <v>9</v>
  </rv>
  <rv s="0">
    <v>805306368</v>
    <v>Freddie O'Connell (Mayor)</v>
    <v>8f43b321-4e8f-5e51-7aa8-e580959c5a98</v>
    <v>en-GB</v>
    <v>Generic</v>
  </rv>
  <rv s="3">
    <v>75</v>
  </rv>
  <rv s="4">
    <v>https://www.bing.com/search?q=nashville+tennessee&amp;form=skydnc</v>
    <v>Learn more on Bing</v>
  </rv>
  <rv s="1">
    <fb>-86.774444444444399</fb>
    <v>9</v>
  </rv>
  <rv s="1">
    <fb>689447</fb>
    <v>8</v>
  </rv>
  <rv s="5">
    <v>#VALUE!</v>
    <v>235</v>
    <v>2</v>
    <v>Nashville, Tennessee</v>
    <v>4</v>
    <v>5</v>
    <v>Map</v>
    <v>6</v>
    <v>7</v>
    <v>en-GB</v>
    <v>e2accb9d-ccea-5b7c-7bbc-0db831476d61</v>
    <v>536870912</v>
    <v>1</v>
    <v>681</v>
    <v>1001</v>
    <v>1002</v>
    <v>4</v>
    <v>Nashville is the capital and most populous city in the U.S. state of Tennessee and the county seat of Davidson County. With a population of 689,447 at the 2020 U.S. census, Nashville is the 21st most populous city in the United States, and the ...</v>
    <v>1003</v>
    <v>1004</v>
    <v>1006</v>
    <v>1007</v>
    <v>1008</v>
    <v>Nashville, Tennessee</v>
    <v>1009</v>
    <v>25</v>
    <v>Nashville, Tennessee</v>
    <v>mdp/vdpid/5482596216845893633</v>
  </rv>
  <rv s="0">
    <v>536870912</v>
    <v>Stamford, Connecticut</v>
    <v>b987c9ae-a0bd-435d-9a00-d8afcde48710</v>
    <v>en-GB</v>
    <v>Map</v>
  </rv>
  <rv s="0">
    <v>536870912</v>
    <v>Fairfield County</v>
    <v>237b369a-0d8a-367d-a4bf-b0e1ad8df823</v>
    <v>en-GB</v>
    <v>Map</v>
  </rv>
  <rv s="1">
    <fb>134.754311</fb>
    <v>8</v>
  </rv>
  <rv s="2">
    <v>92</v>
    <v>6</v>
    <v>236</v>
    <v>7</v>
    <v>0</v>
    <v>Image of Stamford, Connecticut</v>
  </rv>
  <rv s="1">
    <fb>41.096666666666998</fb>
    <v>9</v>
  </rv>
  <rv s="0">
    <v>805306368</v>
    <v>Caroline Simmons (Mayor)</v>
    <v>16ebf3e3-df07-2595-9db9-5675d3967845</v>
    <v>en-GB</v>
    <v>Generic</v>
  </rv>
  <rv s="3">
    <v>76</v>
  </rv>
  <rv s="4">
    <v>https://www.bing.com/search?q=stamford+connecticut&amp;form=skydnc</v>
    <v>Learn more on Bing</v>
  </rv>
  <rv s="1">
    <fb>-73.552222222221999</fb>
    <v>9</v>
  </rv>
  <rv s="1">
    <fb>135470</fb>
    <v>8</v>
  </rv>
  <rv s="5">
    <v>#VALUE!</v>
    <v>237</v>
    <v>2</v>
    <v>Stamford, Connecticut</v>
    <v>4</v>
    <v>5</v>
    <v>Map</v>
    <v>6</v>
    <v>7</v>
    <v>en-GB</v>
    <v>b987c9ae-a0bd-435d-9a00-d8afcde48710</v>
    <v>536870912</v>
    <v>1</v>
    <v>370</v>
    <v>1012</v>
    <v>1013</v>
    <v>4</v>
    <v>Stamford is a city in Fairfield County, Connecticut, 34 miles outside of New York City. It is the largest city in the Western Connecticut Planning Region, and Connecticut's second-most populous city, behind Bridgeport. With a population of ...</v>
    <v>1014</v>
    <v>1015</v>
    <v>1017</v>
    <v>1018</v>
    <v>1019</v>
    <v>Stamford, Connecticut</v>
    <v>1020</v>
    <v>12</v>
    <v>Stamford, Connecticut</v>
    <v>mdp/vdpid/5487340236142804993</v>
  </rv>
  <rv s="0">
    <v>536870912</v>
    <v>Newport News, Virginia</v>
    <v>fd93aff9-4b07-4e1d-93d5-f3e930daeb59</v>
    <v>en-GB</v>
    <v>Map</v>
  </rv>
  <rv s="1">
    <fb>309.82252599999998</fb>
    <v>8</v>
  </rv>
  <rv s="2">
    <v>93</v>
    <v>6</v>
    <v>238</v>
    <v>7</v>
    <v>0</v>
    <v>Image of Newport News, Virginia</v>
  </rv>
  <rv s="4">
    <v>https://www.bing.com/search?q=newport+news+virginia&amp;form=skydnc</v>
    <v>Learn more on Bing</v>
  </rv>
  <rv s="1">
    <fb>186247</fb>
    <v>8</v>
  </rv>
  <rv s="14">
    <v>#VALUE!</v>
    <v>239</v>
    <v>94</v>
    <v>Newport News, Virginia</v>
    <v>4</v>
    <v>5</v>
    <v>Map</v>
    <v>6</v>
    <v>7</v>
    <v>en-GB</v>
    <v>fd93aff9-4b07-4e1d-93d5-f3e930daeb59</v>
    <v>536870912</v>
    <v>1</v>
    <v>94</v>
    <v>1023</v>
    <v>4</v>
    <v>Newport News is an independent city in southeastern Virginia, United States. At the 2020 census, the population was 186,247. Located in the Hampton Roads region, it is the fifth-most populous city in Virginia and 140th-most populous city in the ...</v>
    <v>1024</v>
    <v>1025</v>
    <v>Newport News, Virginia</v>
    <v>1026</v>
    <v>Newport News, Virginia</v>
    <v>mdp/vdpid/10037700</v>
  </rv>
  <rv s="0">
    <v>536870912</v>
    <v>Drumcondra, Dublin</v>
    <v>9dfb2e16-cef3-4004-4de7-905ddb17f6de</v>
    <v>en-GB</v>
    <v>Map</v>
  </rv>
  <rv s="2">
    <v>94</v>
    <v>6</v>
    <v>240</v>
    <v>7</v>
    <v>0</v>
    <v>Image of Drumcondra, Dublin</v>
  </rv>
  <rv s="1">
    <fb>53.368350999999997</fb>
    <v>9</v>
  </rv>
  <rv s="4">
    <v>https://www.bing.com/search?q=drumcondra%2c+dublin+county+dublin&amp;form=skydnc</v>
    <v>Learn more on Bing</v>
  </rv>
  <rv s="1">
    <fb>-6.2557590000000003</fb>
    <v>9</v>
  </rv>
  <rv s="18">
    <v>#VALUE!</v>
    <v>241</v>
    <v>133</v>
    <v>Drumcondra, Dublin</v>
    <v>4</v>
    <v>5</v>
    <v>Map</v>
    <v>6</v>
    <v>en-GB</v>
    <v>9dfb2e16-cef3-4004-4de7-905ddb17f6de</v>
    <v>536870912</v>
    <v>1</v>
    <v>29</v>
    <v>Drumcondra is a residential area and inner suburb on the Northside of Dublin, Ireland. It is administered by Dublin City Council. The River Tolka and the Royal Canal flow through the area.</v>
    <v>1029</v>
    <v>1030</v>
    <v>1031</v>
    <v>1032</v>
    <v>Drumcondra, Dublin</v>
    <v>Drumcondra, Dublin</v>
    <v>mdp/vdpid/5469235267829235716</v>
  </rv>
  <rv s="0">
    <v>536870912</v>
    <v>Beaumont, Texas</v>
    <v>22c841cb-cde2-4145-92f3-55be11b56c6e</v>
    <v>en-GB</v>
    <v>Map</v>
  </rv>
  <rv s="0">
    <v>536870912</v>
    <v>Jefferson County</v>
    <v>cb6a9eb5-22ac-ff2d-e906-6dacaedc844e</v>
    <v>en-GB</v>
    <v>Map</v>
  </rv>
  <rv s="1">
    <fb>220.303448</fb>
    <v>8</v>
  </rv>
  <rv s="2">
    <v>95</v>
    <v>6</v>
    <v>242</v>
    <v>7</v>
    <v>0</v>
    <v>Image of Beaumont, Texas</v>
  </rv>
  <rv s="1">
    <fb>30.08</fb>
    <v>9</v>
  </rv>
  <rv s="4">
    <v>https://www.bing.com/search?q=beaumont+texas&amp;form=skydnc</v>
    <v>Learn more on Bing</v>
  </rv>
  <rv s="1">
    <fb>-94.126666666667006</fb>
    <v>9</v>
  </rv>
  <rv s="1">
    <fb>115282</fb>
    <v>8</v>
  </rv>
  <rv s="16">
    <v>#VALUE!</v>
    <v>243</v>
    <v>112</v>
    <v>Beaumont, Texas</v>
    <v>4</v>
    <v>5</v>
    <v>Map</v>
    <v>6</v>
    <v>7</v>
    <v>en-GB</v>
    <v>22c841cb-cde2-4145-92f3-55be11b56c6e</v>
    <v>536870912</v>
    <v>1</v>
    <v>15</v>
    <v>1035</v>
    <v>1036</v>
    <v>4</v>
    <v>Beaumont is a coastal city in the U.S. state of Texas. It is the seat of government of Jefferson County, within the Beaumont–Port Arthur metropolitan statistical area, located in Southeast Texas on the Neches River about 85 miles east of ...</v>
    <v>1037</v>
    <v>1038</v>
    <v>1039</v>
    <v>1040</v>
    <v>Beaumont, Texas</v>
    <v>1041</v>
    <v>25</v>
    <v>Beaumont, Texas</v>
    <v>mdp/vdpid/5110672765870931969</v>
  </rv>
  <rv s="0">
    <v>536870912</v>
    <v>Fargo, North Dakota</v>
    <v>4886dae3-b8ea-4b19-b601-d775aa06fa2d</v>
    <v>en-GB</v>
    <v>Map</v>
  </rv>
  <rv s="0">
    <v>536870912</v>
    <v>Cass County</v>
    <v>1f0c266a-98dc-841b-c0d0-cdf8a44e9b26</v>
    <v>en-GB</v>
    <v>Map</v>
  </rv>
  <rv s="1">
    <fb>127.71480099999999</fb>
    <v>8</v>
  </rv>
  <rv s="2">
    <v>96</v>
    <v>6</v>
    <v>244</v>
    <v>7</v>
    <v>0</v>
    <v>Image of Fargo, North Dakota</v>
  </rv>
  <rv s="1">
    <fb>46.877222222222002</fb>
    <v>9</v>
  </rv>
  <rv s="0">
    <v>805306368</v>
    <v>Tim Mahoney (Mayor)</v>
    <v>bbafa933-87d1-9ae6-8f02-96f771a52065</v>
    <v>en-GB</v>
    <v>Generic</v>
  </rv>
  <rv s="3">
    <v>77</v>
  </rv>
  <rv s="4">
    <v>https://www.bing.com/search?q=fargo+north+dakota&amp;form=skydnc</v>
    <v>Learn more on Bing</v>
  </rv>
  <rv s="1">
    <fb>-96.789444444444001</fb>
    <v>9</v>
  </rv>
  <rv s="1">
    <fb>125990</fb>
    <v>8</v>
  </rv>
  <rv s="11">
    <v>#VALUE!</v>
    <v>245</v>
    <v>63</v>
    <v>Fargo, North Dakota</v>
    <v>4</v>
    <v>5</v>
    <v>Map</v>
    <v>6</v>
    <v>7</v>
    <v>en-GB</v>
    <v>4886dae3-b8ea-4b19-b601-d775aa06fa2d</v>
    <v>536870912</v>
    <v>1</v>
    <v>292</v>
    <v>1044</v>
    <v>1045</v>
    <v>4</v>
    <v>Fargo is a city in and the county seat of Cass County, North Dakota, United States. The population was 125,990 at the 2020 census, and according to 2023 census estimates, the city is estimated to have a population of 133,188, making it the most ...</v>
    <v>1046</v>
    <v>1047</v>
    <v>1049</v>
    <v>1050</v>
    <v>1051</v>
    <v>Fargo, North Dakota</v>
    <v>1052</v>
    <v>Fargo, North Dakota</v>
    <v>mdp/vdpid/4897319814185353217</v>
  </rv>
  <rv s="0">
    <v>536870912</v>
    <v>Evansville, Indiana</v>
    <v>6bb4085c-78a2-4e74-ba1b-8b167b4aeced</v>
    <v>en-GB</v>
    <v>Map</v>
  </rv>
  <rv s="0">
    <v>536870912</v>
    <v>Vanderburgh County</v>
    <v>832d052f-11dd-0885-1fe2-b3f84e2920ef</v>
    <v>en-GB</v>
    <v>Map</v>
  </rv>
  <rv s="1">
    <fb>123.902863</fb>
    <v>8</v>
  </rv>
  <rv s="2">
    <v>97</v>
    <v>6</v>
    <v>246</v>
    <v>7</v>
    <v>0</v>
    <v>Image of Evansville, Indiana</v>
  </rv>
  <rv s="1">
    <fb>37.974722222221999</fb>
    <v>9</v>
  </rv>
  <rv s="0">
    <v>805306368</v>
    <v>Stephanie Terry (Mayor)</v>
    <v>5fd1dd1a-215e-2ffd-f0db-bb8635ddb3d3</v>
    <v>en-GB</v>
    <v>Generic</v>
  </rv>
  <rv s="3">
    <v>78</v>
  </rv>
  <rv s="4">
    <v>https://www.bing.com/search?q=evansville+indiana&amp;form=skydnc</v>
    <v>Learn more on Bing</v>
  </rv>
  <rv s="1">
    <fb>-87.555833333332998</fb>
    <v>9</v>
  </rv>
  <rv s="1">
    <fb>117298</fb>
    <v>8</v>
  </rv>
  <rv s="11">
    <v>#VALUE!</v>
    <v>247</v>
    <v>63</v>
    <v>Evansville, Indiana</v>
    <v>4</v>
    <v>5</v>
    <v>Map</v>
    <v>6</v>
    <v>7</v>
    <v>en-GB</v>
    <v>6bb4085c-78a2-4e74-ba1b-8b167b4aeced</v>
    <v>536870912</v>
    <v>1</v>
    <v>604</v>
    <v>1055</v>
    <v>1056</v>
    <v>4</v>
    <v>Evansville is a city in and the county seat of Vanderburgh County, Indiana, United States. With a population of 118,414 at the 2020 census, it is Indiana's third-most populous city after Indianapolis and Fort Wayne, the most populous city in ...</v>
    <v>1057</v>
    <v>1058</v>
    <v>1060</v>
    <v>1061</v>
    <v>1062</v>
    <v>Evansville, Indiana</v>
    <v>1063</v>
    <v>Evansville, Indiana</v>
    <v>mdp/vdpid/5481153379088465921</v>
  </rv>
  <rv s="0">
    <v>536870912</v>
    <v>Huntsville, Alabama</v>
    <v>137418fd-4a88-44b7-82ae-882366c96167</v>
    <v>en-GB</v>
    <v>Map</v>
  </rv>
  <rv s="0">
    <v>536870912</v>
    <v>Madison County</v>
    <v>20abb814-3ab2-fde4-0d9d-7417a12d5def</v>
    <v>en-GB</v>
    <v>Map</v>
  </rv>
  <rv s="1">
    <fb>544.91987400000005</fb>
    <v>8</v>
  </rv>
  <rv s="2">
    <v>98</v>
    <v>6</v>
    <v>248</v>
    <v>7</v>
    <v>0</v>
    <v>Image of Huntsville, Alabama</v>
  </rv>
  <rv s="1">
    <fb>34.713611111111</fb>
    <v>9</v>
  </rv>
  <rv s="0">
    <v>805306368</v>
    <v>Tommy Battle (Mayor)</v>
    <v>8ce719a7-0ff6-637e-aa0a-524d33657812</v>
    <v>en-GB</v>
    <v>Generic</v>
  </rv>
  <rv s="3">
    <v>79</v>
  </rv>
  <rv s="4">
    <v>https://www.bing.com/search?q=huntsville+alabama&amp;form=skydnc</v>
    <v>Learn more on Bing</v>
  </rv>
  <rv s="1">
    <fb>-86.586111111110995</fb>
    <v>9</v>
  </rv>
  <rv s="1">
    <fb>215006</fb>
    <v>8</v>
  </rv>
  <rv s="5">
    <v>#VALUE!</v>
    <v>249</v>
    <v>2</v>
    <v>Huntsville, Alabama</v>
    <v>4</v>
    <v>5</v>
    <v>Map</v>
    <v>6</v>
    <v>7</v>
    <v>en-GB</v>
    <v>137418fd-4a88-44b7-82ae-882366c96167</v>
    <v>536870912</v>
    <v>1</v>
    <v>934</v>
    <v>1066</v>
    <v>1067</v>
    <v>4</v>
    <v>Huntsville is the most populous city in the U.S. state of Alabama. It is the county seat of Madison County with portions extending into Limestone County and Morgan County. It is located in the Appalachian region of northern Alabama south of the ...</v>
    <v>1068</v>
    <v>1069</v>
    <v>1071</v>
    <v>1072</v>
    <v>1073</v>
    <v>Huntsville, Alabama</v>
    <v>1074</v>
    <v>25</v>
    <v>Huntsville, Alabama</v>
    <v>mdp/vdpid/5482880195989864449</v>
  </rv>
  <rv s="0">
    <v>536870912</v>
    <v>Santa Ana, California</v>
    <v>a02d4b67-353b-4b2e-b7e8-ed82fcd52a2c</v>
    <v>en-GB</v>
    <v>Map</v>
  </rv>
  <rv s="0">
    <v>536870912</v>
    <v>Orange County</v>
    <v>47483b51-bcd6-530c-4c8c-53a8bd85ad87</v>
    <v>en-GB</v>
    <v>Map</v>
  </rv>
  <rv s="1">
    <fb>70.945240999999996</fb>
    <v>8</v>
  </rv>
  <rv s="2">
    <v>99</v>
    <v>6</v>
    <v>250</v>
    <v>7</v>
    <v>0</v>
    <v>Image of Santa Ana, California</v>
  </rv>
  <rv s="1">
    <fb>33.740833333333001</fb>
    <v>9</v>
  </rv>
  <rv s="0">
    <v>805306368</v>
    <v>Valerie Amezcua (Mayor)</v>
    <v>eefe94fc-420c-4660-368a-4f13848b1065</v>
    <v>en-GB</v>
    <v>Generic</v>
  </rv>
  <rv s="0">
    <v>805306368</v>
    <v>Jessie Lopez (Mayor)</v>
    <v>8ce2201b-9ee8-4f3e-260d-5f4ad22a609c</v>
    <v>en-GB</v>
    <v>Generic</v>
  </rv>
  <rv s="3">
    <v>80</v>
  </rv>
  <rv s="4">
    <v>https://www.bing.com/search?q=santa+ana+california&amp;form=skydnc</v>
    <v>Learn more on Bing</v>
  </rv>
  <rv s="1">
    <fb>-117.88138888889</fb>
    <v>9</v>
  </rv>
  <rv s="1">
    <fb>310227</fb>
    <v>8</v>
  </rv>
  <rv s="11">
    <v>#VALUE!</v>
    <v>251</v>
    <v>63</v>
    <v>Santa Ana, California</v>
    <v>4</v>
    <v>5</v>
    <v>Map</v>
    <v>6</v>
    <v>7</v>
    <v>en-GB</v>
    <v>a02d4b67-353b-4b2e-b7e8-ed82fcd52a2c</v>
    <v>536870912</v>
    <v>1</v>
    <v>70</v>
    <v>1077</v>
    <v>1078</v>
    <v>4</v>
    <v>Santa Ana is a city in and the county seat of Orange County, California, United States. Located in the Greater Los Angeles region of Southern California, the city's population was 310,227 at the 2020 census, making Santa Ana the second most ...</v>
    <v>1079</v>
    <v>1080</v>
    <v>1083</v>
    <v>1084</v>
    <v>1085</v>
    <v>Santa Ana, California</v>
    <v>1086</v>
    <v>Santa Ana, California</v>
    <v>mdp/vdpid/5073307370801594369</v>
  </rv>
  <rv s="0">
    <v>536870912</v>
    <v>Bailieborough</v>
    <v>48dfd597-81ee-d114-1c83-ce838abc2617</v>
    <v>en-GB</v>
    <v>Map</v>
  </rv>
  <rv s="0">
    <v>536870912</v>
    <v>County Cavan</v>
    <v>e04372f9-a714-ff4d-9b13-bd083769ac5c</v>
    <v>en-GB</v>
    <v>Map</v>
  </rv>
  <rv s="1">
    <fb>4.09</fb>
    <v>8</v>
  </rv>
  <rv s="2">
    <v>100</v>
    <v>6</v>
    <v>252</v>
    <v>7</v>
    <v>0</v>
    <v>Image of Bailieborough</v>
  </rv>
  <rv s="1">
    <fb>53.916885000000001</fb>
    <v>9</v>
  </rv>
  <rv s="4">
    <v>https://www.bing.com/search?q=bailieborough&amp;form=skydnc</v>
    <v>Learn more on Bing</v>
  </rv>
  <rv s="1">
    <fb>-6.9708750000000004</fb>
    <v>9</v>
  </rv>
  <rv s="1">
    <fb>1966</fb>
    <v>8</v>
  </rv>
  <rv s="7">
    <v>#VALUE!</v>
    <v>253</v>
    <v>24</v>
    <v>Bailieborough</v>
    <v>4</v>
    <v>5</v>
    <v>Map</v>
    <v>6</v>
    <v>254</v>
    <v>en-GB</v>
    <v>48dfd597-81ee-d114-1c83-ce838abc2617</v>
    <v>536870912</v>
    <v>1</v>
    <v>1089</v>
    <v>1090</v>
    <v>29</v>
    <v>Bailieborough or Bailieboro is a town and civil parish in County Cavan, Ireland. As of 2016, its population was 2,683, up from 1,529 as of the 1996 census. Bailieborough's proximity to the N3 national road has made it a commuter town.</v>
    <v>1091</v>
    <v>1092</v>
    <v>1093</v>
    <v>1094</v>
    <v>Bailieborough</v>
    <v>1095</v>
    <v>Bailieborough</v>
    <v>mdp/vdpid/5468430104017240065</v>
  </rv>
  <rv s="0">
    <v>536870912</v>
    <v>Honolulu</v>
    <v>d731fc3c-d469-8636-dd36-2af83cf55145</v>
    <v>en-GB</v>
    <v>Map</v>
  </rv>
  <rv s="0">
    <v>536870912</v>
    <v>Hawaii</v>
    <v>b6f01eaf-aecf-44f6-b64d-1f6e982365c3</v>
    <v>en-GB</v>
    <v>Map</v>
  </rv>
  <rv s="0">
    <v>536870912</v>
    <v>Honolulu County</v>
    <v>6a1104f7-4797-056d-e612-ea6db8f7eb85</v>
    <v>en-GB</v>
    <v>Map</v>
  </rv>
  <rv s="1">
    <fb>177.2</fb>
    <v>8</v>
  </rv>
  <rv s="2">
    <v>101</v>
    <v>6</v>
    <v>255</v>
    <v>7</v>
    <v>0</v>
    <v>Image of Honolulu</v>
  </rv>
  <rv s="1">
    <fb>21.304694444444401</fb>
    <v>9</v>
  </rv>
  <rv s="0">
    <v>805306368</v>
    <v>Rick Blangiardi (Mayor)</v>
    <v>a92956a5-ee24-49af-bc6f-d9dbc2b12e86</v>
    <v>en-GB</v>
    <v>Generic</v>
  </rv>
  <rv s="3">
    <v>81</v>
  </rv>
  <rv s="4">
    <v>https://www.bing.com/search?q=honolulu+oahu&amp;form=skydnc</v>
    <v>Learn more on Bing</v>
  </rv>
  <rv s="1">
    <fb>-157.85719444444399</fb>
    <v>9</v>
  </rv>
  <rv s="1">
    <fb>350964</fb>
    <v>8</v>
  </rv>
  <rv s="3">
    <v>82</v>
  </rv>
  <rv s="5">
    <v>#VALUE!</v>
    <v>256</v>
    <v>2</v>
    <v>Honolulu</v>
    <v>4</v>
    <v>5</v>
    <v>Map</v>
    <v>6</v>
    <v>7</v>
    <v>en-GB</v>
    <v>d731fc3c-d469-8636-dd36-2af83cf55145</v>
    <v>536870912</v>
    <v>1</v>
    <v>1098</v>
    <v>1099</v>
    <v>1100</v>
    <v>4</v>
    <v>Honolulu is the capital and most populous city of the U.S. state of Hawaii, which is in the Pacific Ocean. It is the unincorporated county seat of the consolidated City and County of Honolulu, situated along the southeast coast of the island of ...</v>
    <v>1101</v>
    <v>1102</v>
    <v>1104</v>
    <v>1105</v>
    <v>1106</v>
    <v>Honolulu</v>
    <v>1107</v>
    <v>1108</v>
    <v>Honolulu</v>
    <v>mdp/vdpid/4984068778523361281</v>
  </rv>
  <rv s="0">
    <v>536870912</v>
    <v>Ballivor</v>
    <v>926a80ce-664b-4195-b647-aaedb58812f9</v>
    <v>en-GB</v>
    <v>Map</v>
  </rv>
  <rv s="0">
    <v>536870912</v>
    <v>County Meath</v>
    <v>ff3f7e83-2ccd-4a6f-ac4f-9cfbc30014d6</v>
    <v>en-GB</v>
    <v>Map</v>
  </rv>
  <rv s="1">
    <fb>0.98</fb>
    <v>8</v>
  </rv>
  <rv s="2">
    <v>102</v>
    <v>6</v>
    <v>257</v>
    <v>7</v>
    <v>0</v>
    <v>Image of Ballivor</v>
  </rv>
  <rv s="1">
    <fb>53.532809999999998</fb>
    <v>9</v>
  </rv>
  <rv s="4">
    <v>https://www.bing.com/search?q=ballivor&amp;form=skydnc</v>
    <v>Learn more on Bing</v>
  </rv>
  <rv s="1">
    <fb>-6.9647500000000004</fb>
    <v>9</v>
  </rv>
  <rv s="21">
    <v>#VALUE!</v>
    <v>258</v>
    <v>259</v>
    <v>Ballivor</v>
    <v>4</v>
    <v>5</v>
    <v>Map</v>
    <v>6</v>
    <v>260</v>
    <v>en-GB</v>
    <v>926a80ce-664b-4195-b647-aaedb58812f9</v>
    <v>536870912</v>
    <v>1</v>
    <v>1111</v>
    <v>1112</v>
    <v>29</v>
    <v>Ballivor is a village in County Meath, Ireland. It had a population of 1,809 at the 2016 census. It is on the R156 road between the towns of Mullingar and Trim, and is around 50 km north-west of Dublin.</v>
    <v>1113</v>
    <v>1114</v>
    <v>1115</v>
    <v>1116</v>
    <v>Ballivor</v>
    <v>Ballivor</v>
    <v>mdp/vdpid/5468448012218925057</v>
  </rv>
  <rv s="0">
    <v>536870912</v>
    <v>Portumna</v>
    <v>f885f7e7-8b3f-0621-e7df-5959c8cf7885</v>
    <v>en-GB</v>
    <v>Map</v>
  </rv>
  <rv s="1">
    <fb>1.54</fb>
    <v>8</v>
  </rv>
  <rv s="2">
    <v>103</v>
    <v>6</v>
    <v>261</v>
    <v>7</v>
    <v>0</v>
    <v>Image of Portumna</v>
  </rv>
  <rv s="1">
    <fb>53.089199999999998</fb>
    <v>9</v>
  </rv>
  <rv s="4">
    <v>https://www.bing.com/search?q=portumna+ireland&amp;form=skydnc</v>
    <v>Learn more on Bing</v>
  </rv>
  <rv s="1">
    <fb>-8.2188999999999997</fb>
    <v>9</v>
  </rv>
  <rv s="1">
    <fb>1377</fb>
    <v>8</v>
  </rv>
  <rv s="20">
    <v>#VALUE!</v>
    <v>262</v>
    <v>182</v>
    <v>Portumna</v>
    <v>4</v>
    <v>5</v>
    <v>Map</v>
    <v>6</v>
    <v>254</v>
    <v>en-GB</v>
    <v>f885f7e7-8b3f-0621-e7df-5959c8cf7885</v>
    <v>536870912</v>
    <v>1</v>
    <v>756</v>
    <v>757</v>
    <v>1119</v>
    <v>29</v>
    <v>Portumna is a market town in the south-east of County Galway, Ireland, on the border with and linked by a bridge to County Tipperary. The town is located to the west of the point where the River Shannon enters Lough Derg. This historic crossing ...</v>
    <v>1120</v>
    <v>1121</v>
    <v>1122</v>
    <v>1123</v>
    <v>Portumna</v>
    <v>1124</v>
    <v>Portumna</v>
    <v>mdp/vdpid/5469066901168586753</v>
  </rv>
  <rv s="0">
    <v>536870912</v>
    <v>Orange, California</v>
    <v>e212d3f1-9f37-4609-b7e3-398a26c0a5c0</v>
    <v>en-GB</v>
    <v>Map</v>
  </rv>
  <rv s="1">
    <fb>66.812645000000003</fb>
    <v>8</v>
  </rv>
  <rv s="2">
    <v>104</v>
    <v>6</v>
    <v>263</v>
    <v>7</v>
    <v>0</v>
    <v>Image of Orange, California</v>
  </rv>
  <rv s="1">
    <fb>33.803055555556</fb>
    <v>9</v>
  </rv>
  <rv s="0">
    <v>805306368</v>
    <v>Dan Slater (Mayor)</v>
    <v>a6ce13ad-d03d-8bca-c173-7d7fa48ce52d</v>
    <v>en-GB</v>
    <v>Generic</v>
  </rv>
  <rv s="3">
    <v>83</v>
  </rv>
  <rv s="4">
    <v>https://www.bing.com/search?q=orange+california&amp;form=skydnc</v>
    <v>Learn more on Bing</v>
  </rv>
  <rv s="1">
    <fb>-117.8325</fb>
    <v>9</v>
  </rv>
  <rv s="1">
    <fb>139911</fb>
    <v>8</v>
  </rv>
  <rv s="5">
    <v>#VALUE!</v>
    <v>264</v>
    <v>2</v>
    <v>Orange, California</v>
    <v>4</v>
    <v>5</v>
    <v>Map</v>
    <v>6</v>
    <v>7</v>
    <v>en-GB</v>
    <v>e212d3f1-9f37-4609-b7e3-398a26c0a5c0</v>
    <v>536870912</v>
    <v>1</v>
    <v>70</v>
    <v>1077</v>
    <v>1127</v>
    <v>4</v>
    <v>Orange is a city located in northern Orange County, California, United States. It is approximately 3 miles north of the county seat, Santa Ana. Orange is unusual in this region because many of the homes in its Old Town District were built before ...</v>
    <v>1128</v>
    <v>1129</v>
    <v>1131</v>
    <v>1132</v>
    <v>1133</v>
    <v>Orange, California</v>
    <v>1134</v>
    <v>80</v>
    <v>Orange, California</v>
    <v>mdp/vdpid/5061298058059317250</v>
  </rv>
  <rv s="0">
    <v>536870912</v>
    <v>Carson City, Nevada</v>
    <v>f0c7f70e-d0c0-8645-b649-8550dc083057</v>
    <v>en-GB</v>
    <v>Map</v>
  </rv>
  <rv s="1">
    <fb>407.25709000000001</fb>
    <v>8</v>
  </rv>
  <rv s="2">
    <v>105</v>
    <v>6</v>
    <v>265</v>
    <v>7</v>
    <v>0</v>
    <v>Image of Carson City, Nevada</v>
  </rv>
  <rv s="1">
    <fb>39.160833333333002</fb>
    <v>9</v>
  </rv>
  <rv s="0">
    <v>805306368</v>
    <v>Lori Bagwell (Mayor)</v>
    <v>5e8b2522-7ccf-495d-d5c9-cbec00d531f1</v>
    <v>en-GB</v>
    <v>Generic</v>
  </rv>
  <rv s="3">
    <v>84</v>
  </rv>
  <rv s="4">
    <v>https://www.bing.com/search?q=carson+city+nevada&amp;form=skydnc</v>
    <v>Learn more on Bing</v>
  </rv>
  <rv s="1">
    <fb>-119.75388888889</fb>
    <v>9</v>
  </rv>
  <rv s="1">
    <fb>58639</fb>
    <v>8</v>
  </rv>
  <rv s="15">
    <v>#VALUE!</v>
    <v>266</v>
    <v>101</v>
    <v>Carson City, Nevada</v>
    <v>4</v>
    <v>5</v>
    <v>Map</v>
    <v>6</v>
    <v>7</v>
    <v>en-GB</v>
    <v>f0c7f70e-d0c0-8645-b649-8550dc083057</v>
    <v>536870912</v>
    <v>1</v>
    <v>857</v>
    <v>1137</v>
    <v>4</v>
    <v>Carson City is an independent city and the capital of the U.S. state of Nevada. As of the 2020 census, the population was 58,639, making it the 6th most populous city in the state. The majority of the city's population lives in Eagle Valley, on ...</v>
    <v>1138</v>
    <v>1139</v>
    <v>1141</v>
    <v>1142</v>
    <v>1143</v>
    <v>Carson City, Nevada</v>
    <v>1144</v>
    <v>Carson City, Nevada</v>
    <v>mdp/vdpid/5058154391576510466</v>
  </rv>
  <rv s="0">
    <v>536870912</v>
    <v>Provo, Utah</v>
    <v>a681ce7a-6ea7-4ac8-9e0f-bf4ed6f182c0</v>
    <v>en-GB</v>
    <v>Map</v>
  </rv>
  <rv s="0">
    <v>536870912</v>
    <v>Utah County</v>
    <v>8b65b32c-a603-7088-729d-2c844bcdad3c</v>
    <v>en-GB</v>
    <v>Map</v>
  </rv>
  <rv s="1">
    <fb>114.397696</fb>
    <v>8</v>
  </rv>
  <rv s="2">
    <v>106</v>
    <v>6</v>
    <v>267</v>
    <v>7</v>
    <v>0</v>
    <v>Image of Provo, Utah</v>
  </rv>
  <rv s="1">
    <fb>40.233833333333301</fb>
    <v>9</v>
  </rv>
  <rv s="0">
    <v>805306368</v>
    <v>Michelle Kaufusi (Mayor)</v>
    <v>5ff42ec8-61b3-d9ec-3a7e-0b8ddd3ba059</v>
    <v>en-GB</v>
    <v>Generic</v>
  </rv>
  <rv s="3">
    <v>85</v>
  </rv>
  <rv s="4">
    <v>https://www.bing.com/search?q=provo+utah&amp;form=skydnc</v>
    <v>Learn more on Bing</v>
  </rv>
  <rv s="1">
    <fb>-111.658527777778</fb>
    <v>9</v>
  </rv>
  <rv s="1">
    <fb>115162</fb>
    <v>8</v>
  </rv>
  <rv s="5">
    <v>#VALUE!</v>
    <v>268</v>
    <v>2</v>
    <v>Provo, Utah</v>
    <v>4</v>
    <v>5</v>
    <v>Map</v>
    <v>6</v>
    <v>7</v>
    <v>en-GB</v>
    <v>a681ce7a-6ea7-4ac8-9e0f-bf4ed6f182c0</v>
    <v>536870912</v>
    <v>1</v>
    <v>382</v>
    <v>1147</v>
    <v>1148</v>
    <v>4</v>
    <v>Provo is a city in and the county seat of Utah County, Utah, United States. It is 43 miles south of Salt Lake City along the Wasatch Front, and lies between the cities of Orem to the north and Springville to the south. With a population at the ...</v>
    <v>1149</v>
    <v>1150</v>
    <v>1152</v>
    <v>1153</v>
    <v>1154</v>
    <v>Provo, Utah</v>
    <v>1155</v>
    <v>246</v>
    <v>Provo, Utah</v>
    <v>mdp/vdpid/5081525534685396993</v>
  </rv>
  <rv s="0">
    <v>536870912</v>
    <v>Boca Raton, Florida</v>
    <v>d6f3aade-5887-40f2-831d-8f25d3ecc8ff</v>
    <v>en-GB</v>
    <v>Map</v>
  </rv>
  <rv s="0">
    <v>536870912</v>
    <v>Palm Beach County</v>
    <v>0c635aa7-7e88-bc32-6927-73591d37397d</v>
    <v>en-GB</v>
    <v>Map</v>
  </rv>
  <rv s="1">
    <fb>81.049356000000003</fb>
    <v>8</v>
  </rv>
  <rv s="2">
    <v>107</v>
    <v>6</v>
    <v>269</v>
    <v>7</v>
    <v>0</v>
    <v>Image of Boca Raton, Florida</v>
  </rv>
  <rv s="1">
    <fb>26.368611111111001</fb>
    <v>9</v>
  </rv>
  <rv s="0">
    <v>805306368</v>
    <v>Scott Singer (Mayor)</v>
    <v>e0244d07-b2f0-775a-b5d5-4ad30ddd3cf6</v>
    <v>en-GB</v>
    <v>Generic</v>
  </rv>
  <rv s="0">
    <v>805306368</v>
    <v>Monica Mayotte (Deputy mayor)</v>
    <v>62c7a0fa-56a8-f784-4e39-45a993e081ae</v>
    <v>en-GB</v>
    <v>Generic</v>
  </rv>
  <rv s="3">
    <v>86</v>
  </rv>
  <rv s="4">
    <v>https://www.bing.com/search?q=boca+raton+florida&amp;form=skydnc</v>
    <v>Learn more on Bing</v>
  </rv>
  <rv s="1">
    <fb>-80.099999999999994</fb>
    <v>9</v>
  </rv>
  <rv s="1">
    <fb>97422</fb>
    <v>8</v>
  </rv>
  <rv s="5">
    <v>#VALUE!</v>
    <v>270</v>
    <v>2</v>
    <v>Boca Raton, Florida</v>
    <v>4</v>
    <v>5</v>
    <v>Map</v>
    <v>6</v>
    <v>7</v>
    <v>en-GB</v>
    <v>d6f3aade-5887-40f2-831d-8f25d3ecc8ff</v>
    <v>536870912</v>
    <v>1</v>
    <v>211</v>
    <v>1158</v>
    <v>1159</v>
    <v>4</v>
    <v>Boca Raton is a city in Palm Beach County, Florida, United States. The population was 97,422 in the 2020 census and it ranked as the 23rd-largest city in Florida in 2022. However, many people with a Boca Raton postal address live outside of ...</v>
    <v>1160</v>
    <v>1161</v>
    <v>1164</v>
    <v>1165</v>
    <v>1166</v>
    <v>Boca Raton, Florida</v>
    <v>1167</v>
    <v>12</v>
    <v>Boca Raton, Florida</v>
    <v>mdp/vdpid/5502149904421617666</v>
  </rv>
  <rv s="0">
    <v>536870912</v>
    <v>Roanoke, Virginia</v>
    <v>18f581db-426d-48fb-a0c0-6675d0c5d5d8</v>
    <v>en-GB</v>
    <v>Map</v>
  </rv>
  <rv s="1">
    <fb>111.024283</fb>
    <v>8</v>
  </rv>
  <rv s="2">
    <v>108</v>
    <v>6</v>
    <v>271</v>
    <v>7</v>
    <v>0</v>
    <v>Image of Roanoke, Virginia</v>
  </rv>
  <rv s="4">
    <v>https://www.bing.com/search?q=roanoke+virginia&amp;form=skydnc</v>
    <v>Learn more on Bing</v>
  </rv>
  <rv s="1">
    <fb>100011</fb>
    <v>8</v>
  </rv>
  <rv s="14">
    <v>#VALUE!</v>
    <v>272</v>
    <v>94</v>
    <v>Roanoke, Virginia</v>
    <v>4</v>
    <v>5</v>
    <v>Map</v>
    <v>6</v>
    <v>7</v>
    <v>en-GB</v>
    <v>18f581db-426d-48fb-a0c0-6675d0c5d5d8</v>
    <v>536870912</v>
    <v>1</v>
    <v>94</v>
    <v>1170</v>
    <v>4</v>
    <v>Roanoke is an independent city in the Commonwealth of Virginia in the United States. It is located in Southwest Virginia along the Roanoke River, in the Blue Ridge range of the greater Appalachian Mountains. Roanoke is approximately 50 miles ...</v>
    <v>1171</v>
    <v>1172</v>
    <v>Roanoke, Virginia</v>
    <v>1173</v>
    <v>Roanoke, Virginia</v>
    <v>mdp/vdpid/10037722</v>
  </rv>
  <rv s="0">
    <v>536870912</v>
    <v>Des Moines, Iowa</v>
    <v>a4592975-b658-4874-8c06-906edcde2841</v>
    <v>en-GB</v>
    <v>Map</v>
  </rv>
  <rv s="0">
    <v>536870912</v>
    <v>Iowa</v>
    <v>77850824-b07a-487a-af58-37f9949afc27</v>
    <v>en-GB</v>
    <v>Map</v>
  </rv>
  <rv s="0">
    <v>536870912</v>
    <v>Polk County</v>
    <v>3bfc0b45-f8b5-fa72-88d1-9a4eb167f835</v>
    <v>en-GB</v>
    <v>Map</v>
  </rv>
  <rv s="1">
    <fb>234.98717099999999</fb>
    <v>8</v>
  </rv>
  <rv s="2">
    <v>109</v>
    <v>6</v>
    <v>273</v>
    <v>7</v>
    <v>0</v>
    <v>Image of Des Moines, Iowa</v>
  </rv>
  <rv s="1">
    <fb>41.590833333333002</fb>
    <v>9</v>
  </rv>
  <rv s="0">
    <v>805306368</v>
    <v>Connie Boesen (Mayor)</v>
    <v>62c7bb1d-5554-9fd3-9628-dc0dd0d087cd</v>
    <v>en-GB</v>
    <v>Generic</v>
  </rv>
  <rv s="3">
    <v>87</v>
  </rv>
  <rv s="4">
    <v>https://www.bing.com/search?q=des+moines+iowa&amp;form=skydnc</v>
    <v>Learn more on Bing</v>
  </rv>
  <rv s="1">
    <fb>-93.620833333332996</fb>
    <v>9</v>
  </rv>
  <rv s="1">
    <fb>214133</fb>
    <v>8</v>
  </rv>
  <rv s="11">
    <v>#VALUE!</v>
    <v>274</v>
    <v>63</v>
    <v>Des Moines, Iowa</v>
    <v>4</v>
    <v>5</v>
    <v>Map</v>
    <v>6</v>
    <v>7</v>
    <v>en-GB</v>
    <v>a4592975-b658-4874-8c06-906edcde2841</v>
    <v>536870912</v>
    <v>1</v>
    <v>1176</v>
    <v>1177</v>
    <v>1178</v>
    <v>4</v>
    <v>Des Moines is the capital and most populous city in the U.S. state of Iowa. It is the county seat of Polk County with parts extending into Warren County. It was incorporated on September 22, 1851, as Fort Des Moines, which was shortened to "Des ...</v>
    <v>1179</v>
    <v>1180</v>
    <v>1182</v>
    <v>1183</v>
    <v>1184</v>
    <v>Des Moines, Iowa</v>
    <v>1185</v>
    <v>Des Moines, Iowa</v>
    <v>mdp/vdpid/5092619545336610818</v>
  </rv>
  <rv s="0">
    <v>536870912</v>
    <v>Norwalk, Connecticut</v>
    <v>cd72956e-a66f-407c-99e5-623f20bac14f</v>
    <v>en-GB</v>
    <v>Map</v>
  </rv>
  <rv s="1">
    <fb>94.203794000000002</fb>
    <v>8</v>
  </rv>
  <rv s="2">
    <v>110</v>
    <v>6</v>
    <v>275</v>
    <v>7</v>
    <v>0</v>
    <v>Image of Norwalk, Connecticut</v>
  </rv>
  <rv s="1">
    <fb>41.093888888888998</fb>
    <v>9</v>
  </rv>
  <rv s="0">
    <v>805306368</v>
    <v>Harry Rilling (Mayor)</v>
    <v>991d68ca-309e-5f32-f0d4-fb4adbe88a06</v>
    <v>en-GB</v>
    <v>Generic</v>
  </rv>
  <rv s="3">
    <v>88</v>
  </rv>
  <rv s="4">
    <v>https://www.bing.com/search?q=norwalk+connecticut&amp;form=skydnc</v>
    <v>Learn more on Bing</v>
  </rv>
  <rv s="1">
    <fb>-73.419722222222006</fb>
    <v>9</v>
  </rv>
  <rv s="1">
    <fb>91184</fb>
    <v>8</v>
  </rv>
  <rv s="11">
    <v>#VALUE!</v>
    <v>276</v>
    <v>63</v>
    <v>Norwalk, Connecticut</v>
    <v>4</v>
    <v>5</v>
    <v>Map</v>
    <v>6</v>
    <v>7</v>
    <v>en-GB</v>
    <v>cd72956e-a66f-407c-99e5-623f20bac14f</v>
    <v>536870912</v>
    <v>1</v>
    <v>370</v>
    <v>1012</v>
    <v>1188</v>
    <v>4</v>
    <v>Norwalk is a city located in Western Connecticut, United States, in southern Fairfield County, on the northern shore of the Long Island Sound. Norwalk lies within both the New York metropolitan area and the Bridgeport metropolitan area.</v>
    <v>1189</v>
    <v>1190</v>
    <v>1192</v>
    <v>1193</v>
    <v>1194</v>
    <v>Norwalk, Connecticut</v>
    <v>1195</v>
    <v>Norwalk, Connecticut</v>
    <v>mdp/vdpid/5487347652225925121</v>
  </rv>
  <rv s="0">
    <v>536870912</v>
    <v>Arlington County, Virginia</v>
    <v>78033c7b-97c2-791b-5d6d-b9095ff43e8d</v>
    <v>en-GB</v>
    <v>Map</v>
  </rv>
  <rv s="1">
    <fb>67</fb>
    <v>8</v>
  </rv>
  <rv s="2">
    <v>111</v>
    <v>6</v>
    <v>277</v>
    <v>7</v>
    <v>0</v>
    <v>Image of Arlington County, Virginia</v>
  </rv>
  <rv s="4">
    <v>https://www.bing.com/search?q=arlington+county+virginia&amp;form=skydnc</v>
    <v>Learn more on Bing</v>
  </rv>
  <rv s="1">
    <fb>238643</fb>
    <v>8</v>
  </rv>
  <rv s="10">
    <v>#VALUE!</v>
    <v>278</v>
    <v>46</v>
    <v>Arlington County, Virginia</v>
    <v>47</v>
    <v>5</v>
    <v>Map</v>
    <v>6</v>
    <v>7</v>
    <v>en-GB</v>
    <v>78033c7b-97c2-791b-5d6d-b9095ff43e8d</v>
    <v>536870912</v>
    <v>1</v>
    <v>94</v>
    <v>1198</v>
    <v>4</v>
    <v>Arlington County, or simply Arlington, is a county in the U.S. state of Virginia. The county is located in Northern Virginia on the southwestern bank of the Potomac River directly across from Washington, D.C., the national capital.</v>
    <v>1199</v>
    <v>1200</v>
    <v>Arlington County, Virginia</v>
    <v>1201</v>
    <v>12</v>
    <v>Arlington County, Virginia</v>
    <v>mdp/vdpid/10037621</v>
  </rv>
  <rv s="0">
    <v>536870912</v>
    <v>Ashford, County Wicklow</v>
    <v>a5661b49-dc13-1332-6f32-b8b6585c0476</v>
    <v>en-GB</v>
    <v>Map</v>
  </rv>
  <rv s="0">
    <v>536870912</v>
    <v>County Wicklow</v>
    <v>5cd59f89-1103-45a7-b3b9-0e04f5a8806b</v>
    <v>en-GB</v>
    <v>Map</v>
  </rv>
  <rv s="2">
    <v>112</v>
    <v>6</v>
    <v>279</v>
    <v>7</v>
    <v>0</v>
    <v>Image of Ashford, County Wicklow</v>
  </rv>
  <rv s="1">
    <fb>53.009920000000001</fb>
    <v>9</v>
  </rv>
  <rv s="4">
    <v>https://www.bing.com/search?q=ashford%2c+county+wicklow+ireland&amp;form=skydnc</v>
    <v>Learn more on Bing</v>
  </rv>
  <rv s="1">
    <fb>-6.1130899999999997</fb>
    <v>9</v>
  </rv>
  <rv s="1">
    <fb>1425</fb>
    <v>8</v>
  </rv>
  <rv s="6">
    <v>#VALUE!</v>
    <v>281</v>
    <v>15</v>
    <v>Ashford, County Wicklow</v>
    <v>4</v>
    <v>5</v>
    <v>Map</v>
    <v>6</v>
    <v>16</v>
    <v>en-GB</v>
    <v>a5661b49-dc13-1332-6f32-b8b6585c0476</v>
    <v>536870912</v>
    <v>1</v>
    <v>1204</v>
    <v>29</v>
    <v>Ashford, historically known as Ballymacahara, is a village in County Wicklow, Ireland. It lies on the River Vartry and at the meeting of the R772, R763 and R764 regional roads. The village was formerly on the main Dublin–Wexford route, the N11, ...</v>
    <v>1205</v>
    <v>1206</v>
    <v>1207</v>
    <v>1208</v>
    <v>Ashford, County Wicklow</v>
    <v>1209</v>
    <v>Ashford, County Wicklow</v>
    <v>mdp/vdpid/5469254915073245185</v>
  </rv>
  <rv s="0">
    <v>536870912</v>
    <v>Chattanooga, Tennessee</v>
    <v>ce135c80-a37e-43c7-8be8-7618acd5cb0e</v>
    <v>en-GB</v>
    <v>Map</v>
  </rv>
  <rv s="0">
    <v>536870912</v>
    <v>Hamilton County</v>
    <v>42da2ec6-538b-5872-f076-dfda4f7255c5</v>
    <v>en-GB</v>
    <v>Map</v>
  </rv>
  <rv s="1">
    <fb>390.50399700000003</fb>
    <v>8</v>
  </rv>
  <rv s="2">
    <v>113</v>
    <v>6</v>
    <v>282</v>
    <v>7</v>
    <v>0</v>
    <v>Image of Chattanooga, Tennessee</v>
  </rv>
  <rv s="1">
    <fb>35.045555555556</fb>
    <v>9</v>
  </rv>
  <rv s="0">
    <v>805306368</v>
    <v>Tim Kelly (Mayor)</v>
    <v>864fe515-8fec-dd3b-4c1e-68716ac02022</v>
    <v>en-GB</v>
    <v>Generic</v>
  </rv>
  <rv s="3">
    <v>89</v>
  </rv>
  <rv s="4">
    <v>https://www.bing.com/search?q=chattanooga+tennessee&amp;form=skydnc</v>
    <v>Learn more on Bing</v>
  </rv>
  <rv s="1">
    <fb>-85.267222222222003</fb>
    <v>9</v>
  </rv>
  <rv s="1">
    <fb>181099</fb>
    <v>8</v>
  </rv>
  <rv s="5">
    <v>#VALUE!</v>
    <v>283</v>
    <v>2</v>
    <v>Chattanooga, Tennessee</v>
    <v>4</v>
    <v>5</v>
    <v>Map</v>
    <v>6</v>
    <v>7</v>
    <v>en-GB</v>
    <v>ce135c80-a37e-43c7-8be8-7618acd5cb0e</v>
    <v>536870912</v>
    <v>1</v>
    <v>681</v>
    <v>1212</v>
    <v>1213</v>
    <v>4</v>
    <v>Chattanooga is a city in and the county seat of Hamilton County, Tennessee, United States. It is located along the Tennessee River, and borders Georgia to the south. With a population of 181,099 in 2020, it is Tennessee's fourth-largest city and ...</v>
    <v>1214</v>
    <v>1215</v>
    <v>1217</v>
    <v>1218</v>
    <v>1219</v>
    <v>Chattanooga, Tennessee</v>
    <v>1220</v>
    <v>12</v>
    <v>Chattanooga, Tennessee</v>
    <v>mdp/vdpid/5483002308788748291</v>
  </rv>
  <rv s="0">
    <v>536870912</v>
    <v>Oklahoma City</v>
    <v>59d212a0-2f5f-4681-a7a0-a8a6e25853e1</v>
    <v>en-GB</v>
    <v>Map</v>
  </rv>
  <rv s="0">
    <v>536870912</v>
    <v>Oklahoma</v>
    <v>cbcf556f-952a-4665-bb95-0500b27f9976</v>
    <v>en-GB</v>
    <v>Map</v>
  </rv>
  <rv s="0">
    <v>536870912</v>
    <v>Oklahoma County</v>
    <v>35ee681e-da1a-0edf-31c9-f35417571e1a</v>
    <v>en-GB</v>
    <v>Map</v>
  </rv>
  <rv s="1">
    <fb>1607.563128</fb>
    <v>8</v>
  </rv>
  <rv s="2">
    <v>114</v>
    <v>6</v>
    <v>284</v>
    <v>7</v>
    <v>0</v>
    <v>Image of Oklahoma City</v>
  </rv>
  <rv s="1">
    <fb>35.482300000000002</fb>
    <v>9</v>
  </rv>
  <rv s="0">
    <v>805306368</v>
    <v>David Holt (Mayor)</v>
    <v>99fb9c5b-324e-0fb6-de5e-745bfe94c02e</v>
    <v>en-GB</v>
    <v>Generic</v>
  </rv>
  <rv s="3">
    <v>90</v>
  </rv>
  <rv s="4">
    <v>https://www.bing.com/search?q=oklahoma+city&amp;form=skydnc</v>
    <v>Learn more on Bing</v>
  </rv>
  <rv s="1">
    <fb>-97.535200000000003</fb>
    <v>9</v>
  </rv>
  <rv s="1">
    <fb>681054</fb>
    <v>8</v>
  </rv>
  <rv s="5">
    <v>#VALUE!</v>
    <v>285</v>
    <v>2</v>
    <v>Oklahoma City</v>
    <v>4</v>
    <v>5</v>
    <v>Map</v>
    <v>6</v>
    <v>7</v>
    <v>en-GB</v>
    <v>59d212a0-2f5f-4681-a7a0-a8a6e25853e1</v>
    <v>536870912</v>
    <v>1</v>
    <v>1223</v>
    <v>1224</v>
    <v>1225</v>
    <v>4</v>
    <v>Oklahoma City, officially the City of Oklahoma City, and often shortened to OKC, is the capital and most populous city of the U.S. state of Oklahoma. The county seat of Oklahoma County, it ranks 20th among United States cities in population, and ...</v>
    <v>1226</v>
    <v>1227</v>
    <v>1229</v>
    <v>1230</v>
    <v>1231</v>
    <v>Oklahoma City</v>
    <v>1232</v>
    <v>25</v>
    <v>Oklahoma City</v>
    <v>mdp/vdpid/5095385499342733313</v>
  </rv>
  <rv s="0">
    <v>536870912</v>
    <v>Greensboro, North Carolina</v>
    <v>5363c928-09d6-4958-92c3-fa2850d8b090</v>
    <v>en-GB</v>
    <v>Map</v>
  </rv>
  <rv s="0">
    <v>536870912</v>
    <v>Guilford County</v>
    <v>a2390c0e-40d0-ff97-b579-32eabe23d41e</v>
    <v>en-GB</v>
    <v>Map</v>
  </rv>
  <rv s="1">
    <fb>346.04620499999999</fb>
    <v>8</v>
  </rv>
  <rv s="2">
    <v>115</v>
    <v>6</v>
    <v>286</v>
    <v>7</v>
    <v>0</v>
    <v>Image of Greensboro, North Carolina</v>
  </rv>
  <rv s="1">
    <fb>36.08</fb>
    <v>9</v>
  </rv>
  <rv s="0">
    <v>805306368</v>
    <v>Nancy Vaughan (Mayor)</v>
    <v>d7b2c9ec-23cd-a0ec-6f85-193dbfbbb07b</v>
    <v>en-GB</v>
    <v>Generic</v>
  </rv>
  <rv s="3">
    <v>91</v>
  </rv>
  <rv s="4">
    <v>https://www.bing.com/search?q=greensboro+north+carolina&amp;form=skydnc</v>
    <v>Learn more on Bing</v>
  </rv>
  <rv s="1">
    <fb>-79.819444444444002</fb>
    <v>9</v>
  </rv>
  <rv s="1">
    <fb>299035</fb>
    <v>8</v>
  </rv>
  <rv s="5">
    <v>#VALUE!</v>
    <v>287</v>
    <v>2</v>
    <v>Greensboro, North Carolina</v>
    <v>4</v>
    <v>5</v>
    <v>Map</v>
    <v>6</v>
    <v>7</v>
    <v>en-GB</v>
    <v>5363c928-09d6-4958-92c3-fa2850d8b090</v>
    <v>536870912</v>
    <v>1</v>
    <v>725</v>
    <v>1235</v>
    <v>1236</v>
    <v>4</v>
    <v>Greensboro is a city in and the county seat of Guilford County, North Carolina, United States. At the 2020 census, its population was 299,035; it was estimated to be 301,115 in 2022. It is the third-most populous city in North Carolina after ...</v>
    <v>1237</v>
    <v>1238</v>
    <v>1240</v>
    <v>1241</v>
    <v>1242</v>
    <v>Greensboro, North Carolina</v>
    <v>1243</v>
    <v>12</v>
    <v>Greensboro, North Carolina</v>
    <v>mdp/vdpid/5484983528833679361</v>
  </rv>
  <rv s="0">
    <v>536870912</v>
    <v>Alexandria, Virginia</v>
    <v>e6017e17-b5ca-4803-84ca-a04d0137f5b8</v>
    <v>en-GB</v>
    <v>Map</v>
  </rv>
  <rv s="1">
    <fb>40.104858999999998</fb>
    <v>8</v>
  </rv>
  <rv s="2">
    <v>116</v>
    <v>6</v>
    <v>288</v>
    <v>7</v>
    <v>0</v>
    <v>Image of Alexandria, Virginia</v>
  </rv>
  <rv s="4">
    <v>https://www.bing.com/search?q=alexandria+virginia&amp;form=skydnc</v>
    <v>Learn more on Bing</v>
  </rv>
  <rv s="1">
    <fb>159467</fb>
    <v>8</v>
  </rv>
  <rv s="10">
    <v>#VALUE!</v>
    <v>289</v>
    <v>46</v>
    <v>Alexandria, Virginia</v>
    <v>47</v>
    <v>5</v>
    <v>Map</v>
    <v>6</v>
    <v>7</v>
    <v>en-GB</v>
    <v>e6017e17-b5ca-4803-84ca-a04d0137f5b8</v>
    <v>536870912</v>
    <v>1</v>
    <v>94</v>
    <v>1246</v>
    <v>4</v>
    <v>Alexandria is an independent city in the northern region of the Commonwealth of Virginia, United States. It lies on the western bank of the Potomac River approximately 7 miles south of downtown Washington, D.C. Alexandria is the third-largest ...</v>
    <v>1247</v>
    <v>1248</v>
    <v>Alexandria, Virginia</v>
    <v>1249</v>
    <v>12</v>
    <v>Alexandria, Virginia</v>
    <v>mdp/vdpid/10037616</v>
  </rv>
  <rv s="0">
    <v>536870912</v>
    <v>Castlebridge</v>
    <v>6befc40b-90b4-ac50-3573-62f2cb232139</v>
    <v>en-GB</v>
    <v>Map</v>
  </rv>
  <rv s="0">
    <v>536870912</v>
    <v>County Wexford</v>
    <v>99e6a13e-c2b2-40d9-b651-20d465421019</v>
    <v>en-GB</v>
    <v>Map</v>
  </rv>
  <rv s="2">
    <v>117</v>
    <v>6</v>
    <v>290</v>
    <v>7</v>
    <v>0</v>
    <v>Image of Castlebridge</v>
  </rv>
  <rv s="1">
    <fb>52.383299999999998</fb>
    <v>9</v>
  </rv>
  <rv s="4">
    <v>https://www.bing.com/search?q=castlebridge+ireland&amp;form=skydnc</v>
    <v>Learn more on Bing</v>
  </rv>
  <rv s="1">
    <fb>-6.45</fb>
    <v>9</v>
  </rv>
  <rv s="1">
    <fb>1624</fb>
    <v>8</v>
  </rv>
  <rv s="6">
    <v>#VALUE!</v>
    <v>291</v>
    <v>15</v>
    <v>Castlebridge</v>
    <v>4</v>
    <v>5</v>
    <v>Map</v>
    <v>6</v>
    <v>195</v>
    <v>en-GB</v>
    <v>6befc40b-90b4-ac50-3573-62f2cb232139</v>
    <v>536870912</v>
    <v>1</v>
    <v>1252</v>
    <v>29</v>
    <v>Castlebridge is a small town on the R741 regional road in County Wexford, Ireland, around 5 km north of Wexford Town. It is located near the River Slaney and just north of Wexford Harbour. Castlebridge is a rapidly expanding suburb of Wexford ...</v>
    <v>1253</v>
    <v>1254</v>
    <v>1255</v>
    <v>1256</v>
    <v>Castlebridge</v>
    <v>1257</v>
    <v>Castlebridge</v>
    <v>mdp/vdpid/5469298659097051137</v>
  </rv>
  <rv s="0">
    <v>536870912</v>
    <v>Racine, Wisconsin</v>
    <v>13fdbc3a-5daf-470f-abbd-8813c6cb9d90</v>
    <v>en-GB</v>
    <v>Map</v>
  </rv>
  <rv s="0">
    <v>536870912</v>
    <v>Wisconsin</v>
    <v>cb4d2853-06f4-4467-8e7c-4e31cbb35cb2</v>
    <v>en-GB</v>
    <v>Map</v>
  </rv>
  <rv s="0">
    <v>536870912</v>
    <v>Racine County</v>
    <v>9a5c36f8-e5a2-86c4-7624-b4717835af62</v>
    <v>en-GB</v>
    <v>Map</v>
  </rv>
  <rv s="1">
    <fb>48.393872999999999</fb>
    <v>8</v>
  </rv>
  <rv s="2">
    <v>118</v>
    <v>6</v>
    <v>292</v>
    <v>7</v>
    <v>0</v>
    <v>Image of Racine, Wisconsin</v>
  </rv>
  <rv s="1">
    <fb>42.726111111111003</fb>
    <v>9</v>
  </rv>
  <rv s="0">
    <v>805306368</v>
    <v>Cory Mason (Mayor)</v>
    <v>4890fbb2-c238-a40b-345c-68f0815a7f35</v>
    <v>en-GB</v>
    <v>Generic</v>
  </rv>
  <rv s="3">
    <v>92</v>
  </rv>
  <rv s="4">
    <v>https://www.bing.com/search?q=racine+wisconsin&amp;form=skydnc</v>
    <v>Learn more on Bing</v>
  </rv>
  <rv s="1">
    <fb>-87.805833333332998</fb>
    <v>9</v>
  </rv>
  <rv s="1">
    <fb>77816</fb>
    <v>8</v>
  </rv>
  <rv s="5">
    <v>#VALUE!</v>
    <v>293</v>
    <v>2</v>
    <v>Racine, Wisconsin</v>
    <v>4</v>
    <v>5</v>
    <v>Map</v>
    <v>6</v>
    <v>7</v>
    <v>en-GB</v>
    <v>13fdbc3a-5daf-470f-abbd-8813c6cb9d90</v>
    <v>536870912</v>
    <v>1</v>
    <v>1260</v>
    <v>1261</v>
    <v>1262</v>
    <v>4</v>
    <v>Racine is a city in and the county seat of Racine County, Wisconsin, United States. It is located on the shore of Lake Michigan at the mouth of the Root River. Racine is situated 22 miles south of Milwaukee and approximately 60 miles north of ...</v>
    <v>1263</v>
    <v>1264</v>
    <v>1266</v>
    <v>1267</v>
    <v>1268</v>
    <v>Racine, Wisconsin</v>
    <v>1269</v>
    <v>25</v>
    <v>Racine, Wisconsin</v>
    <v>mdp/vdpid/5476906688718045185</v>
  </rv>
  <rv s="0">
    <v>536870912</v>
    <v>Clearwater, Florida</v>
    <v>1baac4d9-92d8-46c5-b250-57efa8c090e4</v>
    <v>en-GB</v>
    <v>Map</v>
  </rv>
  <rv s="0">
    <v>536870912</v>
    <v>Pinellas County</v>
    <v>68e9752d-4d26-bff5-4116-15b7ac447b18</v>
    <v>en-GB</v>
    <v>Map</v>
  </rv>
  <rv s="1">
    <fb>103.496483</fb>
    <v>8</v>
  </rv>
  <rv s="2">
    <v>119</v>
    <v>6</v>
    <v>294</v>
    <v>7</v>
    <v>0</v>
    <v>Image of Clearwater, Florida</v>
  </rv>
  <rv s="1">
    <fb>27.973611111111001</fb>
    <v>9</v>
  </rv>
  <rv s="0">
    <v>805306368</v>
    <v>Brian Aungst Sr. (Mayor)</v>
    <v>bb1fd26f-1d35-c5ef-e90a-eacfe0341d5f</v>
    <v>en-GB</v>
    <v>Generic</v>
  </rv>
  <rv s="3">
    <v>93</v>
  </rv>
  <rv s="4">
    <v>https://www.bing.com/search?q=clearwater+florida&amp;form=skydnc</v>
    <v>Learn more on Bing</v>
  </rv>
  <rv s="1">
    <fb>-82.764166666666995</fb>
    <v>9</v>
  </rv>
  <rv s="1">
    <fb>117292</fb>
    <v>8</v>
  </rv>
  <rv s="5">
    <v>#VALUE!</v>
    <v>295</v>
    <v>2</v>
    <v>Clearwater, Florida</v>
    <v>4</v>
    <v>5</v>
    <v>Map</v>
    <v>6</v>
    <v>7</v>
    <v>en-GB</v>
    <v>1baac4d9-92d8-46c5-b250-57efa8c090e4</v>
    <v>536870912</v>
    <v>1</v>
    <v>211</v>
    <v>1272</v>
    <v>1273</v>
    <v>4</v>
    <v>Clearwater is a city located in Pinellas County, Florida, United States, west of Tampa and north of St. Petersburg. To the west of Clearwater lies the Gulf of Mexico and to the southeast lies Tampa Bay. As of the 2020 census, the city had a ...</v>
    <v>1274</v>
    <v>1275</v>
    <v>1277</v>
    <v>1278</v>
    <v>1279</v>
    <v>Clearwater, Florida</v>
    <v>1280</v>
    <v>12</v>
    <v>Clearwater, Florida</v>
    <v>mdp/vdpid/5501289870036828161</v>
  </rv>
  <rv s="0">
    <v>536870912</v>
    <v>Castlebellingham</v>
    <v>67205c8b-61b2-e11f-9f03-9eaf16c1e4e7</v>
    <v>en-GB</v>
    <v>Map</v>
  </rv>
  <rv s="2">
    <v>120</v>
    <v>6</v>
    <v>296</v>
    <v>7</v>
    <v>0</v>
    <v>Image of Castlebellingham</v>
  </rv>
  <rv s="1">
    <fb>53.9</fb>
    <v>9</v>
  </rv>
  <rv s="4">
    <v>https://www.bing.com/search?q=castlebellingham+ireland&amp;form=skydnc</v>
    <v>Learn more on Bing</v>
  </rv>
  <rv s="1">
    <fb>-6.3833333333333</fb>
    <v>9</v>
  </rv>
  <rv s="1">
    <fb>1126</fb>
    <v>8</v>
  </rv>
  <rv s="22">
    <v>#VALUE!</v>
    <v>298</v>
    <v>299</v>
    <v>Castlebellingham</v>
    <v>4</v>
    <v>5</v>
    <v>Map</v>
    <v>6</v>
    <v>16</v>
    <v>en-GB</v>
    <v>67205c8b-61b2-e11f-9f03-9eaf16c1e4e7</v>
    <v>536870912</v>
    <v>1</v>
    <v>29</v>
    <v>Castlebellingham is a village and townland in County Louth, Ireland. The village has become quieter since the construction of the new M1 motorway, which bypasses it. The population of Castlebellingham-Kilsaran increased from 721 inhabitants as ...</v>
    <v>1283</v>
    <v>1284</v>
    <v>1285</v>
    <v>1286</v>
    <v>Castlebellingham</v>
    <v>1287</v>
    <v>Castlebellingham</v>
    <v>mdp/vdpid/5468441730476933121</v>
  </rv>
  <rv s="0">
    <v>536870912</v>
    <v>Craigavon</v>
    <v>8e7e8003-e59c-eabc-afed-804173c62348</v>
    <v>en-GB</v>
    <v>Map</v>
  </rv>
  <rv s="0">
    <v>536870912</v>
    <v>Northern Ireland</v>
    <v>e4b8bc44-385c-e87b-bb7d-b32328f53502</v>
    <v>en-GB</v>
    <v>Map</v>
  </rv>
  <rv s="0">
    <v>536870912</v>
    <v>County Armagh</v>
    <v>0d5dc2ac-84d8-46a7-bc3c-18d2f83dca15</v>
    <v>en-GB</v>
    <v>Map</v>
  </rv>
  <rv s="2">
    <v>121</v>
    <v>6</v>
    <v>300</v>
    <v>7</v>
    <v>0</v>
    <v>Image of Craigavon</v>
  </rv>
  <rv s="1">
    <fb>54.447200000000002</fb>
    <v>9</v>
  </rv>
  <rv s="4">
    <v>https://www.bing.com/search?q=craigavon+united+kingdom&amp;form=skydnc</v>
    <v>Learn more on Bing</v>
  </rv>
  <rv s="1">
    <fb>-6.3883299999999998</fb>
    <v>9</v>
  </rv>
  <rv s="1">
    <fb>57685</fb>
    <v>8</v>
  </rv>
  <rv s="23">
    <v>#VALUE!</v>
    <v>301</v>
    <v>302</v>
    <v>Craigavon</v>
    <v>4</v>
    <v>5</v>
    <v>Map</v>
    <v>6</v>
    <v>303</v>
    <v>en-GB</v>
    <v>8e7e8003-e59c-eabc-afed-804173c62348</v>
    <v>536870912</v>
    <v>1</v>
    <v>1290</v>
    <v>1291</v>
    <v>429</v>
    <v>Craigavon is a town in northern County Armagh, Northern Ireland. Its construction began in 1965 and it was named after the first Prime Minister of Northern Ireland: James Craig, 1st Viscount Craigavon. It was intended to be the heart of a new ...</v>
    <v>1292</v>
    <v>1293</v>
    <v>1294</v>
    <v>1295</v>
    <v>Craigavon</v>
    <v>1296</v>
    <v>Craigavon</v>
    <v>mdp/vdpid/5468384470476259329</v>
  </rv>
  <rv s="0">
    <v>536870912</v>
    <v>Eadestown</v>
    <v>b78f7bcf-4a59-a17e-a5c6-e238296a3977</v>
    <v>en-GB</v>
    <v>Map</v>
  </rv>
  <rv s="2">
    <v>122</v>
    <v>6</v>
    <v>304</v>
    <v>7</v>
    <v>0</v>
    <v>Image of Eadestown</v>
  </rv>
  <rv s="1">
    <fb>53.202800000000003</fb>
    <v>9</v>
  </rv>
  <rv s="4">
    <v>https://www.bing.com/search?q=eadestown&amp;form=skydnc</v>
    <v>Learn more on Bing</v>
  </rv>
  <rv s="1">
    <fb>-6.5777999999999999</fb>
    <v>9</v>
  </rv>
  <rv s="24">
    <v>#VALUE!</v>
    <v>305</v>
    <v>306</v>
    <v>Eadestown</v>
    <v>4</v>
    <v>5</v>
    <v>Map</v>
    <v>6</v>
    <v>en-GB</v>
    <v>b78f7bcf-4a59-a17e-a5c6-e238296a3977</v>
    <v>536870912</v>
    <v>1</v>
    <v>61</v>
    <v>29</v>
    <v>Eadestown is a townland and parish in County Kildare, Ireland. It is situated on the R410 Regional Road south of Naas, between Naas and Blessington, County Wicklow.</v>
    <v>1299</v>
    <v>1300</v>
    <v>1301</v>
    <v>1302</v>
    <v>Eadestown</v>
    <v>Eadestown</v>
    <v>mdp/vdpid/5469213583378219009</v>
  </rv>
  <rv s="0">
    <v>536870912</v>
    <v>Montgomery, Alabama</v>
    <v>94461fee-ea89-40c8-9fd7-0fb277396c57</v>
    <v>en-GB</v>
    <v>Map</v>
  </rv>
  <rv s="0">
    <v>536870912</v>
    <v>Montgomery County</v>
    <v>1f82c54e-052c-efd3-2b6d-05af368310bb</v>
    <v>en-GB</v>
    <v>Map</v>
  </rv>
  <rv s="1">
    <fb>418.39738899999998</fb>
    <v>8</v>
  </rv>
  <rv s="2">
    <v>123</v>
    <v>6</v>
    <v>307</v>
    <v>7</v>
    <v>0</v>
    <v>Image of Montgomery, Alabama</v>
  </rv>
  <rv s="1">
    <fb>32.361666666666999</fb>
    <v>9</v>
  </rv>
  <rv s="0">
    <v>805306368</v>
    <v>Steven Reed (Mayor)</v>
    <v>62293129-580c-5633-c1d1-1d0879ba2083</v>
    <v>en-GB</v>
    <v>Generic</v>
  </rv>
  <rv s="3">
    <v>94</v>
  </rv>
  <rv s="4">
    <v>https://www.bing.com/search?q=montgomery+alabama&amp;form=skydnc</v>
    <v>Learn more on Bing</v>
  </rv>
  <rv s="1">
    <fb>-86.279166666666995</fb>
    <v>9</v>
  </rv>
  <rv s="1">
    <fb>200603</fb>
    <v>8</v>
  </rv>
  <rv s="5">
    <v>#VALUE!</v>
    <v>308</v>
    <v>2</v>
    <v>Montgomery, Alabama</v>
    <v>4</v>
    <v>5</v>
    <v>Map</v>
    <v>6</v>
    <v>7</v>
    <v>en-GB</v>
    <v>94461fee-ea89-40c8-9fd7-0fb277396c57</v>
    <v>536870912</v>
    <v>1</v>
    <v>934</v>
    <v>1305</v>
    <v>1306</v>
    <v>4</v>
    <v>Montgomery is the capital city of the U.S. state of Alabama and the county seat of Montgomery County. Named for Continental Army Major General Richard Montgomery, it stands beside the Alabama River, on the coastal Plain of the Gulf of Mexico. In ...</v>
    <v>1307</v>
    <v>1308</v>
    <v>1310</v>
    <v>1311</v>
    <v>1312</v>
    <v>Montgomery, Alabama</v>
    <v>1313</v>
    <v>25</v>
    <v>Montgomery, Alabama</v>
    <v>mdp/vdpid/5495085634152300545</v>
  </rv>
  <rv s="0">
    <v>536870912</v>
    <v>Sparks, Nevada</v>
    <v>d9588c33-8ecc-4907-b4cb-b0277ecc8b20</v>
    <v>en-GB</v>
    <v>Map</v>
  </rv>
  <rv s="1">
    <fb>94.112724999999998</fb>
    <v>8</v>
  </rv>
  <rv s="2">
    <v>124</v>
    <v>6</v>
    <v>309</v>
    <v>7</v>
    <v>0</v>
    <v>Image of Sparks, Nevada</v>
  </rv>
  <rv s="1">
    <fb>39.540472222222199</fb>
    <v>9</v>
  </rv>
  <rv s="0">
    <v>805306368</v>
    <v>Ed Lawson (Mayor)</v>
    <v>ca53acb0-5610-1a28-470f-85b25a526aa1</v>
    <v>en-GB</v>
    <v>Generic</v>
  </rv>
  <rv s="3">
    <v>95</v>
  </rv>
  <rv s="4">
    <v>https://www.bing.com/search?q=sparks+nevada&amp;form=skydnc</v>
    <v>Learn more on Bing</v>
  </rv>
  <rv s="1">
    <fb>-119.748722222222</fb>
    <v>9</v>
  </rv>
  <rv s="1">
    <fb>108445</fb>
    <v>8</v>
  </rv>
  <rv s="11">
    <v>#VALUE!</v>
    <v>310</v>
    <v>63</v>
    <v>Sparks, Nevada</v>
    <v>4</v>
    <v>5</v>
    <v>Map</v>
    <v>6</v>
    <v>7</v>
    <v>en-GB</v>
    <v>d9588c33-8ecc-4907-b4cb-b0277ecc8b20</v>
    <v>536870912</v>
    <v>1</v>
    <v>857</v>
    <v>858</v>
    <v>1316</v>
    <v>4</v>
    <v>Sparks is a city in Washoe County, Nevada, United States. It was founded in 1904, incorporated on March 15, 1905, and is located just east of Reno. The 2020 U.S. Census counted 108,445 residents in the city. It is the fifth most populous city in ...</v>
    <v>1317</v>
    <v>1318</v>
    <v>1320</v>
    <v>1321</v>
    <v>1322</v>
    <v>Sparks, Nevada</v>
    <v>1323</v>
    <v>Sparks, Nevada</v>
    <v>mdp/vdpid/5055146153213952001</v>
  </rv>
  <rv s="0">
    <v>536870912</v>
    <v>Macon, Georgia</v>
    <v>7593394c-4b64-4817-ba08-6456aff85119</v>
    <v>en-GB</v>
    <v>Map</v>
  </rv>
  <rv s="0">
    <v>536870912</v>
    <v>Georgia</v>
    <v>84604bc7-2c47-4f8d-8ea5-b6ac8c018a20</v>
    <v>en-GB</v>
    <v>Map</v>
  </rv>
  <rv s="0">
    <v>536870912</v>
    <v>Bibb County</v>
    <v>92f5ab51-5482-1609-0f18-e55292c3e0b2</v>
    <v>en-GB</v>
    <v>Map</v>
  </rv>
  <rv s="1">
    <fb>145.98154600000001</fb>
    <v>8</v>
  </rv>
  <rv s="2">
    <v>125</v>
    <v>6</v>
    <v>311</v>
    <v>7</v>
    <v>0</v>
    <v>Image of Macon, Georgia</v>
  </rv>
  <rv s="1">
    <fb>32.840690000000002</fb>
    <v>9</v>
  </rv>
  <rv s="0">
    <v>805306368</v>
    <v>Lester Miller (Mayor)</v>
    <v>20370bc0-dcf4-900a-d1ce-e0e100bb5c69</v>
    <v>en-GB</v>
    <v>Generic</v>
  </rv>
  <rv s="3">
    <v>96</v>
  </rv>
  <rv s="4">
    <v>https://www.bing.com/search?q=macon+georgia&amp;form=skydnc</v>
    <v>Learn more on Bing</v>
  </rv>
  <rv s="1">
    <fb>-83.632400000000004</fb>
    <v>9</v>
  </rv>
  <rv s="1">
    <fb>152663</fb>
    <v>8</v>
  </rv>
  <rv s="5">
    <v>#VALUE!</v>
    <v>312</v>
    <v>2</v>
    <v>Macon, Georgia</v>
    <v>4</v>
    <v>5</v>
    <v>Map</v>
    <v>6</v>
    <v>115</v>
    <v>en-GB</v>
    <v>7593394c-4b64-4817-ba08-6456aff85119</v>
    <v>536870912</v>
    <v>1</v>
    <v>1326</v>
    <v>1327</v>
    <v>1328</v>
    <v>4</v>
    <v>Macon, officially Macon–Bibb County, is a consolidated city-county in Georgia, United States. Situated near the fall line of the Ocmulgee River, it is 85 miles southeast of Atlanta and near the state's geographic center—hence its nickname "The ...</v>
    <v>1329</v>
    <v>1330</v>
    <v>1332</v>
    <v>1333</v>
    <v>1334</v>
    <v>Macon, Georgia</v>
    <v>1335</v>
    <v>12</v>
    <v>Macon, Georgia</v>
    <v>mdp/vdpid/5496766755789340673</v>
  </rv>
  <rv s="0">
    <v>536870912</v>
    <v>Whittier, California</v>
    <v>a32ba6c9-be1d-4da0-9217-594da1e8c8d7</v>
    <v>en-GB</v>
    <v>Map</v>
  </rv>
  <rv s="1">
    <fb>37.980867000000003</fb>
    <v>8</v>
  </rv>
  <rv s="2">
    <v>126</v>
    <v>6</v>
    <v>313</v>
    <v>7</v>
    <v>0</v>
    <v>Image of Whittier, California</v>
  </rv>
  <rv s="1">
    <fb>33.965555555556001</fb>
    <v>9</v>
  </rv>
  <rv s="0">
    <v>805306368</v>
    <v>Joe Vinatieri (Mayor)</v>
    <v>57f861ea-faf9-6139-e968-06ab20884beb</v>
    <v>en-GB</v>
    <v>Generic</v>
  </rv>
  <rv s="3">
    <v>97</v>
  </rv>
  <rv s="4">
    <v>https://www.bing.com/search?q=whittier+california&amp;form=skydnc</v>
    <v>Learn more on Bing</v>
  </rv>
  <rv s="1">
    <fb>-118.02444444443999</fb>
    <v>9</v>
  </rv>
  <rv s="1">
    <fb>87306</fb>
    <v>8</v>
  </rv>
  <rv s="5">
    <v>#VALUE!</v>
    <v>314</v>
    <v>2</v>
    <v>Whittier, California</v>
    <v>4</v>
    <v>5</v>
    <v>Map</v>
    <v>6</v>
    <v>7</v>
    <v>en-GB</v>
    <v>a32ba6c9-be1d-4da0-9217-594da1e8c8d7</v>
    <v>536870912</v>
    <v>1</v>
    <v>70</v>
    <v>71</v>
    <v>1338</v>
    <v>4</v>
    <v>Whittier is a city in Southern California in Los Angeles County, part of the Gateway Cities. The 14.7-square-mile city had 87,306 residents as of the 2020 United States census, an increase of 1,975 from the 2010 census figure. Whittier was ...</v>
    <v>1339</v>
    <v>1340</v>
    <v>1342</v>
    <v>1343</v>
    <v>1344</v>
    <v>Whittier, California</v>
    <v>1345</v>
    <v>80</v>
    <v>Whittier, California</v>
    <v>mdp/vdpid/5061291257481920513</v>
  </rv>
  <rv s="0">
    <v>536870912</v>
    <v>Johnson City, Tennessee</v>
    <v>bda73801-96d3-004a-d848-77382a6dd6e9</v>
    <v>en-GB</v>
    <v>Map</v>
  </rv>
  <rv s="0">
    <v>536870912</v>
    <v>Washington County</v>
    <v>037829d7-393e-d185-d216-014bfe427d07</v>
    <v>en-GB</v>
    <v>Map</v>
  </rv>
  <rv s="1">
    <fb>112.15431700000001</fb>
    <v>8</v>
  </rv>
  <rv s="2">
    <v>127</v>
    <v>6</v>
    <v>315</v>
    <v>7</v>
    <v>0</v>
    <v>Image of Johnson City, Tennessee</v>
  </rv>
  <rv s="1">
    <fb>36.3134444444444</fb>
    <v>9</v>
  </rv>
  <rv s="0">
    <v>805306368</v>
    <v>Dr. Todd Fowler (Mayor)</v>
    <v>707eaade-5d31-9d31-67b0-42152825c99c</v>
    <v>en-GB</v>
    <v>Generic</v>
  </rv>
  <rv s="3">
    <v>98</v>
  </rv>
  <rv s="4">
    <v>https://www.bing.com/search?q=johnson+city+tennessee&amp;form=skydnc</v>
    <v>Learn more on Bing</v>
  </rv>
  <rv s="1">
    <fb>-82.353472222222194</fb>
    <v>9</v>
  </rv>
  <rv s="1">
    <fb>71046</fb>
    <v>8</v>
  </rv>
  <rv s="11">
    <v>#VALUE!</v>
    <v>316</v>
    <v>63</v>
    <v>Johnson City, Tennessee</v>
    <v>4</v>
    <v>5</v>
    <v>Map</v>
    <v>6</v>
    <v>7</v>
    <v>en-GB</v>
    <v>bda73801-96d3-004a-d848-77382a6dd6e9</v>
    <v>536870912</v>
    <v>1</v>
    <v>681</v>
    <v>1348</v>
    <v>1349</v>
    <v>4</v>
    <v>Johnson City is a city in Washington, Carter, and Sullivan counties in the U.S. state of Tennessee, mostly in Washington County. As of the 2020 United States census, the population was 71,046, making it the eighth largest city in Tennessee. ...</v>
    <v>1350</v>
    <v>1351</v>
    <v>1353</v>
    <v>1354</v>
    <v>1355</v>
    <v>Johnson City, Tennessee</v>
    <v>1356</v>
    <v>Johnson City, Tennessee</v>
    <v>mdp/vdpid/5484415494746275841</v>
  </rv>
  <rv s="0">
    <v>536870912</v>
    <v>Brooklyn</v>
    <v>424dcc23-810f-1f93-5c6c-084ec2611bd5</v>
    <v>en-GB</v>
    <v>Map</v>
  </rv>
  <rv s="1">
    <fb>251</fb>
    <v>8</v>
  </rv>
  <rv s="2">
    <v>128</v>
    <v>6</v>
    <v>317</v>
    <v>7</v>
    <v>0</v>
    <v>Image of Brooklyn</v>
  </rv>
  <rv s="1">
    <fb>40.692777777777998</fb>
    <v>9</v>
  </rv>
  <rv s="4">
    <v>https://www.bing.com/search?q=brooklyn+new+york&amp;form=skydnc</v>
    <v>Learn more on Bing</v>
  </rv>
  <rv s="1">
    <fb>-73.990277777778005</fb>
    <v>9</v>
  </rv>
  <rv s="1">
    <fb>2641052</fb>
    <v>8</v>
  </rv>
  <rv s="16">
    <v>#VALUE!</v>
    <v>318</v>
    <v>112</v>
    <v>Brooklyn</v>
    <v>4</v>
    <v>5</v>
    <v>Map</v>
    <v>6</v>
    <v>66</v>
    <v>en-GB</v>
    <v>424dcc23-810f-1f93-5c6c-084ec2611bd5</v>
    <v>536870912</v>
    <v>1</v>
    <v>188</v>
    <v>187</v>
    <v>1359</v>
    <v>4</v>
    <v>Brooklyn is a borough of New York City. Located on the westernmost edge of Long Island, it is coextensive with Kings County in the U.S. state of New York. With 2,736,074 residents as of the 2020 United States census, Kings County is the most ...</v>
    <v>1360</v>
    <v>1361</v>
    <v>1362</v>
    <v>1363</v>
    <v>Brooklyn</v>
    <v>1364</v>
    <v>12</v>
    <v>Brooklyn</v>
    <v>mdp/vdpid/10036812</v>
  </rv>
  <rv s="0">
    <v>536870912</v>
    <v>Charlottesville, Virginia</v>
    <v>51514eed-eb09-0d05-c1a9-6605904f097b</v>
    <v>en-GB</v>
    <v>Map</v>
  </rv>
  <rv s="1">
    <fb>26.569158999999999</fb>
    <v>8</v>
  </rv>
  <rv s="2">
    <v>129</v>
    <v>6</v>
    <v>319</v>
    <v>7</v>
    <v>0</v>
    <v>Image of Charlottesville, Virginia</v>
  </rv>
  <rv s="4">
    <v>https://www.bing.com/search?q=charlottesville+virginia&amp;form=skydnc</v>
    <v>Learn more on Bing</v>
  </rv>
  <rv s="1">
    <fb>46553</fb>
    <v>8</v>
  </rv>
  <rv s="10">
    <v>#VALUE!</v>
    <v>320</v>
    <v>46</v>
    <v>Charlottesville, Virginia</v>
    <v>47</v>
    <v>5</v>
    <v>Map</v>
    <v>6</v>
    <v>7</v>
    <v>en-GB</v>
    <v>51514eed-eb09-0d05-c1a9-6605904f097b</v>
    <v>536870912</v>
    <v>1</v>
    <v>94</v>
    <v>1367</v>
    <v>4</v>
    <v>Charlottesville, colloquially known as C'ville, is an independent city in Virginia, United States. It is the seat of government of Albemarle County, which surrounds the city, though the two are separate legal entities. It is named after Queen ...</v>
    <v>1368</v>
    <v>1369</v>
    <v>Charlottesville, Virginia</v>
    <v>1370</v>
    <v>12</v>
    <v>Charlottesville, Virginia</v>
    <v>mdp/vdpid/10037638</v>
  </rv>
  <rv s="0">
    <v>536870912</v>
    <v>Garland, Texas</v>
    <v>fcf077bd-3f72-4f5b-9fb1-0ff22c2f4c8c</v>
    <v>en-GB</v>
    <v>Map</v>
  </rv>
  <rv s="0">
    <v>536870912</v>
    <v>Dallas County</v>
    <v>60b58c05-21f7-c2d5-1736-4259f116fda3</v>
    <v>en-GB</v>
    <v>Map</v>
  </rv>
  <rv s="1">
    <fb>148.053088</fb>
    <v>8</v>
  </rv>
  <rv s="2">
    <v>130</v>
    <v>6</v>
    <v>321</v>
    <v>7</v>
    <v>0</v>
    <v>Image of Garland, Texas</v>
  </rv>
  <rv s="1">
    <fb>32.906666666666702</fb>
    <v>9</v>
  </rv>
  <rv s="3">
    <v>99</v>
  </rv>
  <rv s="4">
    <v>https://www.bing.com/search?q=garland+texas&amp;form=skydnc</v>
    <v>Learn more on Bing</v>
  </rv>
  <rv s="1">
    <fb>-96.635000000000005</fb>
    <v>9</v>
  </rv>
  <rv s="1">
    <fb>246018</fb>
    <v>8</v>
  </rv>
  <rv s="5">
    <v>#VALUE!</v>
    <v>322</v>
    <v>2</v>
    <v>Garland, Texas</v>
    <v>4</v>
    <v>5</v>
    <v>Map</v>
    <v>6</v>
    <v>7</v>
    <v>en-GB</v>
    <v>fcf077bd-3f72-4f5b-9fb1-0ff22c2f4c8c</v>
    <v>536870912</v>
    <v>1</v>
    <v>15</v>
    <v>1373</v>
    <v>1374</v>
    <v>4</v>
    <v>Garland is a city in the U.S. state of Texas. It is located northeast of Dallas and is a part of the Dallas–Fort Worth metroplex. It is located within Dallas County except for small portions located in Collin and Rockwall Counties. At the 2010 ...</v>
    <v>1375</v>
    <v>1376</v>
    <v>1377</v>
    <v>1378</v>
    <v>1379</v>
    <v>Garland, Texas</v>
    <v>1380</v>
    <v>25</v>
    <v>Garland, Texas</v>
    <v>mdp/vdpid/5107866269420355585</v>
  </rv>
  <rv s="0">
    <v>536870912</v>
    <v>Lansing, Michigan</v>
    <v>f72f32c4-1da0-4657-9366-ff9fa67191cd</v>
    <v>en-GB</v>
    <v>Map</v>
  </rv>
  <rv s="0">
    <v>536870912</v>
    <v>Eaton County</v>
    <v>382aa371-afe2-49c1-19c4-ce9f2a5a31a0</v>
    <v>en-GB</v>
    <v>Map</v>
  </rv>
  <rv s="1">
    <fb>102.970084</fb>
    <v>8</v>
  </rv>
  <rv s="2">
    <v>131</v>
    <v>6</v>
    <v>323</v>
    <v>7</v>
    <v>0</v>
    <v>Image of Lansing, Michigan</v>
  </rv>
  <rv s="1">
    <fb>42.733499999999999</fb>
    <v>9</v>
  </rv>
  <rv s="0">
    <v>805306368</v>
    <v>Andy Schor (Mayor)</v>
    <v>ce946db5-a7df-6d1b-093e-4f33e51bfbbb</v>
    <v>en-GB</v>
    <v>Generic</v>
  </rv>
  <rv s="3">
    <v>100</v>
  </rv>
  <rv s="4">
    <v>https://www.bing.com/search?q=lansing+michigan&amp;form=skydnc</v>
    <v>Learn more on Bing</v>
  </rv>
  <rv s="1">
    <fb>-84.546700000000001</fb>
    <v>9</v>
  </rv>
  <rv s="1">
    <fb>112644</fb>
    <v>8</v>
  </rv>
  <rv s="11">
    <v>#VALUE!</v>
    <v>324</v>
    <v>63</v>
    <v>Lansing, Michigan</v>
    <v>4</v>
    <v>5</v>
    <v>Map</v>
    <v>6</v>
    <v>7</v>
    <v>en-GB</v>
    <v>f72f32c4-1da0-4657-9366-ff9fa67191cd</v>
    <v>536870912</v>
    <v>1</v>
    <v>199</v>
    <v>1383</v>
    <v>1384</v>
    <v>4</v>
    <v>Lansing is the capital of the U.S. state of Michigan and the most populous city in Ingham County. It is mostly in the county, although portions of the city extend west into Eaton County and north into Clinton County. The 2020 census placed the ...</v>
    <v>1385</v>
    <v>1386</v>
    <v>1388</v>
    <v>1389</v>
    <v>1390</v>
    <v>Lansing, Michigan</v>
    <v>1391</v>
    <v>Lansing, Michigan</v>
    <v>mdp/vdpid/5477481659060191233</v>
  </rv>
  <rv s="0">
    <v>536870912</v>
    <v>Tulsa, Oklahoma</v>
    <v>bb514be9-f831-46c9-94b2-4110c823229a</v>
    <v>en-GB</v>
    <v>Map</v>
  </rv>
  <rv s="0">
    <v>536870912</v>
    <v>Wagoner County</v>
    <v>27ea2812-e6e9-6c04-118e-83567a07a3ab</v>
    <v>en-GB</v>
    <v>Map</v>
  </rv>
  <rv s="1">
    <fb>520.79064200000005</fb>
    <v>8</v>
  </rv>
  <rv s="2">
    <v>132</v>
    <v>6</v>
    <v>325</v>
    <v>7</v>
    <v>0</v>
    <v>Image of Tulsa, Oklahoma</v>
  </rv>
  <rv s="1">
    <fb>36.131388888888999</fb>
    <v>9</v>
  </rv>
  <rv s="0">
    <v>805306368</v>
    <v>G. T. Bynum (Mayor)</v>
    <v>5486a2da-dbea-f6b6-e1a2-7efa015cb5c9</v>
    <v>en-GB</v>
    <v>Generic</v>
  </rv>
  <rv s="3">
    <v>101</v>
  </rv>
  <rv s="4">
    <v>https://www.bing.com/search?q=tulsa+oklahoma&amp;form=skydnc</v>
    <v>Learn more on Bing</v>
  </rv>
  <rv s="1">
    <fb>-95.937222222222005</fb>
    <v>9</v>
  </rv>
  <rv s="1">
    <fb>413066</fb>
    <v>8</v>
  </rv>
  <rv s="11">
    <v>#VALUE!</v>
    <v>326</v>
    <v>63</v>
    <v>Tulsa, Oklahoma</v>
    <v>4</v>
    <v>5</v>
    <v>Map</v>
    <v>6</v>
    <v>7</v>
    <v>en-GB</v>
    <v>bb514be9-f831-46c9-94b2-4110c823229a</v>
    <v>536870912</v>
    <v>1</v>
    <v>1223</v>
    <v>1394</v>
    <v>1395</v>
    <v>4</v>
    <v>Tulsa is the second-most populous city in the state of Oklahoma, after Oklahoma City, and is the 47th-most populous city in the United States. The population was 413,066 as of the 2020 census. It is the principal municipality of the Tulsa ...</v>
    <v>1396</v>
    <v>1397</v>
    <v>1399</v>
    <v>1400</v>
    <v>1401</v>
    <v>Tulsa, Oklahoma</v>
    <v>1402</v>
    <v>Tulsa, Oklahoma</v>
    <v>mdp/vdpid/5095456758587981825</v>
  </rv>
  <rv s="0">
    <v>536870912</v>
    <v>Detroit</v>
    <v>85910f05-3dc5-436a-85db-fe5802c27206</v>
    <v>en-GB</v>
    <v>Map</v>
  </rv>
  <rv s="0">
    <v>536870912</v>
    <v>Wayne County</v>
    <v>09f3b34b-b13d-3e93-74b4-09147cac37ab</v>
    <v>en-GB</v>
    <v>Map</v>
  </rv>
  <rv s="1">
    <fb>370.02801099999999</fb>
    <v>8</v>
  </rv>
  <rv s="2">
    <v>133</v>
    <v>6</v>
    <v>327</v>
    <v>7</v>
    <v>0</v>
    <v>Image of Detroit</v>
  </rv>
  <rv s="1">
    <fb>42.331666666666997</fb>
    <v>9</v>
  </rv>
  <rv s="0">
    <v>805306368</v>
    <v>Mike Duggan (Mayor)</v>
    <v>4c592419-4b3b-4608-9820-cb8179963aed</v>
    <v>en-GB</v>
    <v>Generic</v>
  </rv>
  <rv s="3">
    <v>102</v>
  </rv>
  <rv s="4">
    <v>https://www.bing.com/search?q=detroit+michigan&amp;form=skydnc</v>
    <v>Learn more on Bing</v>
  </rv>
  <rv s="1">
    <fb>-83.047499999999999</fb>
    <v>9</v>
  </rv>
  <rv s="1">
    <fb>639111</fb>
    <v>8</v>
  </rv>
  <rv s="5">
    <v>#VALUE!</v>
    <v>328</v>
    <v>2</v>
    <v>Detroit</v>
    <v>4</v>
    <v>5</v>
    <v>Map</v>
    <v>6</v>
    <v>7</v>
    <v>en-GB</v>
    <v>85910f05-3dc5-436a-85db-fe5802c27206</v>
    <v>536870912</v>
    <v>1</v>
    <v>199</v>
    <v>1405</v>
    <v>1406</v>
    <v>4</v>
    <v>Detroit is the most populous city in the U.S. state of Michigan. It is the largest U.S. city on the United States–Canada border, and the seat of government of Wayne County. Detroit had a population of 639,111 at the 2020 census, making it the ...</v>
    <v>1407</v>
    <v>1408</v>
    <v>1410</v>
    <v>1411</v>
    <v>1412</v>
    <v>Detroit</v>
    <v>1413</v>
    <v>12</v>
    <v>Detroit</v>
    <v>mdp/vdpid/5479049601749090306</v>
  </rv>
  <rv s="0">
    <v>536870912</v>
    <v>Nenagh</v>
    <v>508edddf-ac08-4a1f-dfec-80b3b2667332</v>
    <v>en-GB</v>
    <v>Map</v>
  </rv>
  <rv s="0">
    <v>536870912</v>
    <v>County Tipperary</v>
    <v>9fc814a7-4b18-a287-d374-0875740a332b</v>
    <v>en-GB</v>
    <v>Map</v>
  </rv>
  <rv s="2">
    <v>134</v>
    <v>6</v>
    <v>329</v>
    <v>7</v>
    <v>0</v>
    <v>Image of Nenagh</v>
  </rv>
  <rv s="1">
    <fb>52.863199999999999</fb>
    <v>9</v>
  </rv>
  <rv s="4">
    <v>https://www.bing.com/search?q=nenagh+ireland&amp;form=skydnc</v>
    <v>Learn more on Bing</v>
  </rv>
  <rv s="1">
    <fb>-8.1995000000000005</fb>
    <v>9</v>
  </rv>
  <rv s="1">
    <fb>8968</fb>
    <v>8</v>
  </rv>
  <rv s="6">
    <v>#VALUE!</v>
    <v>331</v>
    <v>15</v>
    <v>Nenagh</v>
    <v>4</v>
    <v>5</v>
    <v>Map</v>
    <v>6</v>
    <v>16</v>
    <v>en-GB</v>
    <v>508edddf-ac08-4a1f-dfec-80b3b2667332</v>
    <v>536870912</v>
    <v>1</v>
    <v>1416</v>
    <v>29</v>
    <v>Nenagh is the county town of County Tipperary in Ireland. Nenagh used to be a market town, and the site of the East Munster Ormond Fair. Nenagh was the county town of the former county of North Tipperary. It became the second-largest urban ...</v>
    <v>1417</v>
    <v>1418</v>
    <v>1419</v>
    <v>1420</v>
    <v>Nenagh</v>
    <v>1421</v>
    <v>Nenagh</v>
    <v>mdp/vdpid/5469083215215984641</v>
  </rv>
  <rv s="0">
    <v>536870912</v>
    <v>Mesa, Arizona</v>
    <v>192f55d2-cb35-415e-ba19-5919cd739f83</v>
    <v>en-GB</v>
    <v>Map</v>
  </rv>
  <rv s="0">
    <v>536870912</v>
    <v>Maricopa County</v>
    <v>385e4056-0008-58a2-b460-55f838262318</v>
    <v>en-GB</v>
    <v>Map</v>
  </rv>
  <rv s="1">
    <fb>359.04873400000002</fb>
    <v>8</v>
  </rv>
  <rv s="2">
    <v>135</v>
    <v>6</v>
    <v>332</v>
    <v>7</v>
    <v>0</v>
    <v>Image of Mesa, Arizona</v>
  </rv>
  <rv s="1">
    <fb>33.414999999999999</fb>
    <v>9</v>
  </rv>
  <rv s="0">
    <v>805306368</v>
    <v>John Giles (Mayor)</v>
    <v>1e5ada8d-3e94-ffe7-9ed9-e3329746cdec</v>
    <v>en-GB</v>
    <v>Generic</v>
  </rv>
  <rv s="3">
    <v>103</v>
  </rv>
  <rv s="4">
    <v>https://www.bing.com/search?q=mesa+arizona&amp;form=skydnc</v>
    <v>Learn more on Bing</v>
  </rv>
  <rv s="1">
    <fb>-111.83138888889</fb>
    <v>9</v>
  </rv>
  <rv s="1">
    <fb>504258</fb>
    <v>8</v>
  </rv>
  <rv s="5">
    <v>#VALUE!</v>
    <v>333</v>
    <v>2</v>
    <v>Mesa, Arizona</v>
    <v>4</v>
    <v>5</v>
    <v>Map</v>
    <v>6</v>
    <v>7</v>
    <v>en-GB</v>
    <v>192f55d2-cb35-415e-ba19-5919cd739f83</v>
    <v>536870912</v>
    <v>1</v>
    <v>347</v>
    <v>1424</v>
    <v>1425</v>
    <v>4</v>
    <v>Mesa is a city in Maricopa County, Arizona, United States. It is the third-most populous city in Arizona, after Phoenix and Tucson, the 36th-most populous city in the U.S., and the most populous city that is not a county seat. The city is home ...</v>
    <v>1426</v>
    <v>1427</v>
    <v>1429</v>
    <v>1430</v>
    <v>1431</v>
    <v>Mesa, Arizona</v>
    <v>1432</v>
    <v>246</v>
    <v>Mesa, Arizona</v>
    <v>mdp/vdpid/5098092324148215809</v>
  </rv>
  <rv s="0">
    <v>536870912</v>
    <v>Warren, Michigan</v>
    <v>39c3011a-440b-4c1b-802c-20532c99ae0b</v>
    <v>en-GB</v>
    <v>Map</v>
  </rv>
  <rv s="0">
    <v>536870912</v>
    <v>Macomb County</v>
    <v>205a9c94-f079-e61c-400d-22e9021ae279</v>
    <v>en-GB</v>
    <v>Map</v>
  </rv>
  <rv s="1">
    <fb>89.243689000000003</fb>
    <v>8</v>
  </rv>
  <rv s="2">
    <v>136</v>
    <v>6</v>
    <v>334</v>
    <v>7</v>
    <v>0</v>
    <v>Image of Warren, Michigan</v>
  </rv>
  <rv s="1">
    <fb>42.491944444444002</fb>
    <v>9</v>
  </rv>
  <rv s="0">
    <v>805306368</v>
    <v>James R. Fouts (Mayor)</v>
    <v>d73d4798-d479-9f27-6bad-6d1f3b97430c</v>
    <v>en-GB</v>
    <v>Generic</v>
  </rv>
  <rv s="3">
    <v>104</v>
  </rv>
  <rv s="4">
    <v>https://www.bing.com/search?q=warren+michigan&amp;form=skydnc</v>
    <v>Learn more on Bing</v>
  </rv>
  <rv s="1">
    <fb>-83.023888888889005</fb>
    <v>9</v>
  </rv>
  <rv s="1">
    <fb>139387</fb>
    <v>8</v>
  </rv>
  <rv s="11">
    <v>#VALUE!</v>
    <v>335</v>
    <v>63</v>
    <v>Warren, Michigan</v>
    <v>4</v>
    <v>5</v>
    <v>Map</v>
    <v>6</v>
    <v>7</v>
    <v>en-GB</v>
    <v>39c3011a-440b-4c1b-802c-20532c99ae0b</v>
    <v>536870912</v>
    <v>1</v>
    <v>199</v>
    <v>1435</v>
    <v>1436</v>
    <v>4</v>
    <v>Warren is a city in Macomb County, Michigan, United States. An inner-ring suburb of Detroit, Warren borders Detroit to the north roughly 13 miles north of downtown. As of the 2020 census, the city had a population of 139,387, making Warren the ...</v>
    <v>1437</v>
    <v>1438</v>
    <v>1440</v>
    <v>1441</v>
    <v>1442</v>
    <v>Warren, Michigan</v>
    <v>1443</v>
    <v>Warren, Michigan</v>
    <v>mdp/vdpid/5479045235344408577</v>
  </rv>
  <rv s="0">
    <v>536870912</v>
    <v>Memphis, Tennessee</v>
    <v>4b54300c-43b3-4511-bd9d-c321ef0e58f6</v>
    <v>en-GB</v>
    <v>Map</v>
  </rv>
  <rv s="0">
    <v>536870912</v>
    <v>Shelby County</v>
    <v>f6c08184-0850-e8c8-9402-dd3fc557a113</v>
    <v>en-GB</v>
    <v>Map</v>
  </rv>
  <rv s="1">
    <fb>845.18428800000004</fb>
    <v>8</v>
  </rv>
  <rv s="2">
    <v>137</v>
    <v>6</v>
    <v>336</v>
    <v>7</v>
    <v>0</v>
    <v>Image of Memphis, Tennessee</v>
  </rv>
  <rv s="1">
    <fb>35.1175</fb>
    <v>9</v>
  </rv>
  <rv s="0">
    <v>805306368</v>
    <v>Paul Young (Mayor)</v>
    <v>2958f1c2-ea9a-fdce-2bd7-ebe80b2d70b8</v>
    <v>en-GB</v>
    <v>Generic</v>
  </rv>
  <rv s="3">
    <v>105</v>
  </rv>
  <rv s="4">
    <v>https://www.bing.com/search?q=memphis+tennessee&amp;form=skydnc</v>
    <v>Learn more on Bing</v>
  </rv>
  <rv s="1">
    <fb>-89.971111111111</fb>
    <v>9</v>
  </rv>
  <rv s="1">
    <fb>633104</fb>
    <v>8</v>
  </rv>
  <rv s="5">
    <v>#VALUE!</v>
    <v>337</v>
    <v>2</v>
    <v>Memphis, Tennessee</v>
    <v>4</v>
    <v>5</v>
    <v>Map</v>
    <v>6</v>
    <v>7</v>
    <v>en-GB</v>
    <v>4b54300c-43b3-4511-bd9d-c321ef0e58f6</v>
    <v>536870912</v>
    <v>1</v>
    <v>681</v>
    <v>1446</v>
    <v>1447</v>
    <v>4</v>
    <v>Memphis is a city in the U.S. state of Tennessee. It is the seat of Shelby County, in the southwesternmost part of the state, and is situated along the Mississippi River. With a population of 633,104 at the 2020 U.S. census, Memphis is the ...</v>
    <v>1448</v>
    <v>1449</v>
    <v>1451</v>
    <v>1452</v>
    <v>1453</v>
    <v>Memphis, Tennessee</v>
    <v>1454</v>
    <v>25</v>
    <v>Memphis, Tennessee</v>
    <v>mdp/vdpid/5097980833206108162</v>
  </rv>
  <rv s="0">
    <v>536870912</v>
    <v>Albany, New York</v>
    <v>62ca8245-972e-448d-af38-345d4a958798</v>
    <v>en-GB</v>
    <v>Map</v>
  </rv>
  <rv s="0">
    <v>536870912</v>
    <v>Albany County</v>
    <v>a3061797-713e-5786-6c4e-9e48da278578</v>
    <v>en-GB</v>
    <v>Map</v>
  </rv>
  <rv s="1">
    <fb>56.813794999999999</fb>
    <v>8</v>
  </rv>
  <rv s="2">
    <v>138</v>
    <v>6</v>
    <v>338</v>
    <v>7</v>
    <v>0</v>
    <v>Image of Albany, New York</v>
  </rv>
  <rv s="1">
    <fb>42.65</fb>
    <v>9</v>
  </rv>
  <rv s="0">
    <v>805306368</v>
    <v>Kathy Sheehan (Mayor)</v>
    <v>1731f8a8-2401-4ecb-ac65-14c77d908f53</v>
    <v>en-GB</v>
    <v>Generic</v>
  </rv>
  <rv s="3">
    <v>106</v>
  </rv>
  <rv s="4">
    <v>https://www.bing.com/search?q=albany+new+york&amp;form=skydnc</v>
    <v>Learn more on Bing</v>
  </rv>
  <rv s="1">
    <fb>-73.766666666667007</fb>
    <v>9</v>
  </rv>
  <rv s="1">
    <fb>99224</fb>
    <v>8</v>
  </rv>
  <rv s="5">
    <v>#VALUE!</v>
    <v>339</v>
    <v>2</v>
    <v>Albany, New York</v>
    <v>4</v>
    <v>5</v>
    <v>Map</v>
    <v>6</v>
    <v>7</v>
    <v>en-GB</v>
    <v>62ca8245-972e-448d-af38-345d4a958798</v>
    <v>536870912</v>
    <v>1</v>
    <v>188</v>
    <v>1457</v>
    <v>1458</v>
    <v>4</v>
    <v>Albany is the capital and oldest city in the U.S. state of New York and the seat of and the most populous city in the county of the same name. It is located on the west bank of the Hudson River, about 10 miles south of its confluence with the ...</v>
    <v>1459</v>
    <v>1460</v>
    <v>1462</v>
    <v>1463</v>
    <v>1464</v>
    <v>Albany, New York</v>
    <v>1465</v>
    <v>12</v>
    <v>Albany, New York</v>
    <v>mdp/vdpid/5486479930554318849</v>
  </rv>
  <rv s="0">
    <v>536870912</v>
    <v>Spartanburg, South Carolina</v>
    <v>24454a41-986f-276b-ed08-6a80acb00db3</v>
    <v>en-GB</v>
    <v>Map</v>
  </rv>
  <rv s="0">
    <v>536870912</v>
    <v>Spartanburg County</v>
    <v>816b0fc4-8c7b-6749-983c-f5fe65d9d368</v>
    <v>en-GB</v>
    <v>Map</v>
  </rv>
  <rv s="1">
    <fb>51.485045999999997</fb>
    <v>8</v>
  </rv>
  <rv s="2">
    <v>139</v>
    <v>6</v>
    <v>340</v>
    <v>7</v>
    <v>0</v>
    <v>Image of Spartanburg, South Carolina</v>
  </rv>
  <rv s="1">
    <fb>34.948055555556003</fb>
    <v>9</v>
  </rv>
  <rv s="0">
    <v>805306368</v>
    <v>Jerome Rice (Mayor)</v>
    <v>86700c48-48b0-920f-e189-88895cc69bcf</v>
    <v>en-GB</v>
    <v>Generic</v>
  </rv>
  <rv s="3">
    <v>107</v>
  </rv>
  <rv s="4">
    <v>https://www.bing.com/search?q=spartanburg+south+carolina&amp;form=skydnc</v>
    <v>Learn more on Bing</v>
  </rv>
  <rv s="1">
    <fb>-81.934722222222007</fb>
    <v>9</v>
  </rv>
  <rv s="1">
    <fb>38732</fb>
    <v>8</v>
  </rv>
  <rv s="5">
    <v>#VALUE!</v>
    <v>341</v>
    <v>2</v>
    <v>Spartanburg, South Carolina</v>
    <v>4</v>
    <v>5</v>
    <v>Map</v>
    <v>6</v>
    <v>7</v>
    <v>en-GB</v>
    <v>24454a41-986f-276b-ed08-6a80acb00db3</v>
    <v>536870912</v>
    <v>1</v>
    <v>304</v>
    <v>1468</v>
    <v>1469</v>
    <v>4</v>
    <v>Spartanburg is a city in and the seat of Spartanburg County, South Carolina, United States. The city had a population of 38,732 as of the 2020 census, making it the 11th-most populous city in the state. For a time, the Office of Management and ...</v>
    <v>1470</v>
    <v>1471</v>
    <v>1473</v>
    <v>1474</v>
    <v>1475</v>
    <v>Spartanburg, South Carolina</v>
    <v>1476</v>
    <v>12</v>
    <v>Spartanburg, South Carolina</v>
    <v>mdp/vdpid/5484723264267747329</v>
  </rv>
  <rv s="0">
    <v>536870912</v>
    <v>Staten Island</v>
    <v>c2e7ae8b-f5fa-f55f-b627-637065255d1e</v>
    <v>en-GB</v>
    <v>Map</v>
  </rv>
  <rv s="1">
    <fb>265</fb>
    <v>8</v>
  </rv>
  <rv s="2">
    <v>140</v>
    <v>6</v>
    <v>342</v>
    <v>7</v>
    <v>0</v>
    <v>Image of Staten Island</v>
  </rv>
  <rv s="1">
    <fb>40.576280555556004</fb>
    <v>9</v>
  </rv>
  <rv s="4">
    <v>https://www.bing.com/search?q=staten+island&amp;form=skydnc</v>
    <v>Learn more on Bing</v>
  </rv>
  <rv s="1">
    <fb>-74.144838888888998</fb>
    <v>9</v>
  </rv>
  <rv s="1">
    <fb>495747</fb>
    <v>8</v>
  </rv>
  <rv s="16">
    <v>#VALUE!</v>
    <v>343</v>
    <v>112</v>
    <v>Staten Island</v>
    <v>4</v>
    <v>5</v>
    <v>Map</v>
    <v>6</v>
    <v>7</v>
    <v>en-GB</v>
    <v>c2e7ae8b-f5fa-f55f-b627-637065255d1e</v>
    <v>536870912</v>
    <v>1</v>
    <v>188</v>
    <v>187</v>
    <v>1479</v>
    <v>4</v>
    <v>Staten Island is the southernmost borough of New York City, coextensive with Richmond County and situated at the southernmost point of New York. The borough is separated from the adjacent state of New Jersey by the Arthur Kill and the Kill Van ...</v>
    <v>1480</v>
    <v>1481</v>
    <v>1482</v>
    <v>1483</v>
    <v>Staten Island</v>
    <v>1484</v>
    <v>12</v>
    <v>Staten Island</v>
    <v>mdp/vdpid/5487506146602254337</v>
  </rv>
  <rv s="0">
    <v>536870912</v>
    <v>Lubbock, Texas</v>
    <v>1e2b72af-38cd-4ff8-bad9-12d00a490845</v>
    <v>en-GB</v>
    <v>Map</v>
  </rv>
  <rv s="0">
    <v>536870912</v>
    <v>Lubbock County</v>
    <v>990ae137-9973-edc8-c35a-81b9adffe633</v>
    <v>en-GB</v>
    <v>Map</v>
  </rv>
  <rv s="1">
    <fb>325.74929500000002</fb>
    <v>8</v>
  </rv>
  <rv s="2">
    <v>141</v>
    <v>6</v>
    <v>344</v>
    <v>7</v>
    <v>0</v>
    <v>Image of Lubbock, Texas</v>
  </rv>
  <rv s="1">
    <fb>33.585000000000001</fb>
    <v>9</v>
  </rv>
  <rv s="0">
    <v>805306368</v>
    <v>Tray Payne (Mayor)</v>
    <v>0c711034-5ccb-a8a1-b326-433cde59b978</v>
    <v>en-GB</v>
    <v>Generic</v>
  </rv>
  <rv s="3">
    <v>108</v>
  </rv>
  <rv s="4">
    <v>https://www.bing.com/search?q=lubbock+texas&amp;form=skydnc</v>
    <v>Learn more on Bing</v>
  </rv>
  <rv s="1">
    <fb>-101.845</fb>
    <v>9</v>
  </rv>
  <rv s="1">
    <fb>257141</fb>
    <v>8</v>
  </rv>
  <rv s="5">
    <v>#VALUE!</v>
    <v>345</v>
    <v>2</v>
    <v>Lubbock, Texas</v>
    <v>4</v>
    <v>5</v>
    <v>Map</v>
    <v>6</v>
    <v>7</v>
    <v>en-GB</v>
    <v>1e2b72af-38cd-4ff8-bad9-12d00a490845</v>
    <v>536870912</v>
    <v>1</v>
    <v>15</v>
    <v>1487</v>
    <v>1488</v>
    <v>4</v>
    <v>Lubbock is a city in the U.S. state of Texas and the seat of Lubbock County. With a population of 266,878 in 2023, the city is the 10th-most populous city in Texas and the 84th-most populous in the United States. The city is in the northwestern ...</v>
    <v>1489</v>
    <v>1490</v>
    <v>1492</v>
    <v>1493</v>
    <v>1494</v>
    <v>Lubbock, Texas</v>
    <v>1495</v>
    <v>25</v>
    <v>Lubbock, Texas</v>
    <v>mdp/vdpid/5101046642853806081</v>
  </rv>
  <rv s="0">
    <v>536870912</v>
    <v>Fermoy</v>
    <v>8435cbd1-d366-ffcd-9f28-61cec0a8f274</v>
    <v>en-GB</v>
    <v>Map</v>
  </rv>
  <rv s="0">
    <v>536870912</v>
    <v>County Cork</v>
    <v>bb6ad608-a731-417f-8fb4-3b29c7a06023</v>
    <v>en-GB</v>
    <v>Map</v>
  </rv>
  <rv s="1">
    <fb>7.83</fb>
    <v>8</v>
  </rv>
  <rv s="2">
    <v>142</v>
    <v>6</v>
    <v>346</v>
    <v>7</v>
    <v>0</v>
    <v>Image of Fermoy</v>
  </rv>
  <rv s="1">
    <fb>52.142021999999997</fb>
    <v>9</v>
  </rv>
  <rv s="4">
    <v>https://www.bing.com/search?q=fermoy+ireland&amp;form=skydnc</v>
    <v>Learn more on Bing</v>
  </rv>
  <rv s="1">
    <fb>-8.2761379999999996</fb>
    <v>9</v>
  </rv>
  <rv s="1">
    <fb>6585</fb>
    <v>8</v>
  </rv>
  <rv s="7">
    <v>#VALUE!</v>
    <v>348</v>
    <v>24</v>
    <v>Fermoy</v>
    <v>4</v>
    <v>5</v>
    <v>Map</v>
    <v>6</v>
    <v>25</v>
    <v>en-GB</v>
    <v>8435cbd1-d366-ffcd-9f28-61cec0a8f274</v>
    <v>536870912</v>
    <v>1</v>
    <v>1498</v>
    <v>1499</v>
    <v>29</v>
    <v>Fermoy is a town on the River Blackwater in east County Cork, Ireland. As of the 2022 census, the town and environs had a population of approximately 6,700 people. It is located in the historical barony of Condons and Clangibbon, and is in the ...</v>
    <v>1500</v>
    <v>1501</v>
    <v>1502</v>
    <v>1503</v>
    <v>Fermoy</v>
    <v>1504</v>
    <v>Fermoy</v>
    <v>mdp/vdpid/5469152247923343361</v>
  </rv>
  <rv s="0">
    <v>536870912</v>
    <v>Whitwell House</v>
    <v>e85bf022-ce8b-27c7-0b66-57a9c47e305a</v>
    <v>en-GB</v>
    <v>Map</v>
  </rv>
  <rv s="0">
    <v>536870912</v>
    <v>Shincliffe</v>
    <v>0734ddc4-5eaa-cadd-94e8-e63c8c29e80e</v>
    <v>en-GB</v>
    <v>Map</v>
  </rv>
  <rv s="2">
    <v>143</v>
    <v>6</v>
    <v>349</v>
    <v>7</v>
    <v>0</v>
    <v>Image of Whitwell House</v>
  </rv>
  <rv s="1">
    <fb>54.764000000000003</fb>
    <v>9</v>
  </rv>
  <rv s="4">
    <v>https://www.bing.com/search?q=whitwell+house+united+kingdom&amp;form=skydnc</v>
    <v>Learn more on Bing</v>
  </rv>
  <rv s="1">
    <fb>-1.5249999999999999</fb>
    <v>9</v>
  </rv>
  <rv s="24">
    <v>#VALUE!</v>
    <v>350</v>
    <v>306</v>
    <v>Whitwell House</v>
    <v>4</v>
    <v>5</v>
    <v>Map</v>
    <v>6</v>
    <v>en-GB</v>
    <v>e85bf022-ce8b-27c7-0b66-57a9c47e305a</v>
    <v>536870912</v>
    <v>1</v>
    <v>1507</v>
    <v>429</v>
    <v>Whitwell House is a place in the civil parish of Shincliffe, in County Durham, England situated a few miles to the south-east of Durham. It now consists of the hamlet of Whitwell Grange, but was from 1836 was the site of the village of Whitwell ...</v>
    <v>1508</v>
    <v>1509</v>
    <v>1510</v>
    <v>1511</v>
    <v>Whitwell House</v>
    <v>Whitwell House</v>
    <v>mdp/vdpid/5470512853616164865</v>
  </rv>
  <rv s="0">
    <v>536870912</v>
    <v>Balally</v>
    <v>41eb2cb3-403c-4274-7143-818245ee8413</v>
    <v>en-GB</v>
    <v>Map</v>
  </rv>
  <rv s="1">
    <fb>17</fb>
    <v>8</v>
  </rv>
  <rv s="2">
    <v>144</v>
    <v>6</v>
    <v>351</v>
    <v>7</v>
    <v>0</v>
    <v>Image of Balally</v>
  </rv>
  <rv s="1">
    <fb>53.28</fb>
    <v>9</v>
  </rv>
  <rv s="4">
    <v>https://www.bing.com/search?q=balally+ireland&amp;form=skydnc</v>
    <v>Learn more on Bing</v>
  </rv>
  <rv s="1">
    <fb>-6.2320000000000002</fb>
    <v>9</v>
  </rv>
  <rv s="1">
    <fb>4894</fb>
    <v>8</v>
  </rv>
  <rv s="25">
    <v>#VALUE!</v>
    <v>353</v>
    <v>354</v>
    <v>Balally</v>
    <v>4</v>
    <v>5</v>
    <v>Map</v>
    <v>6</v>
    <v>254</v>
    <v>en-GB</v>
    <v>41eb2cb3-403c-4274-7143-818245ee8413</v>
    <v>536870912</v>
    <v>1</v>
    <v>1514</v>
    <v>29</v>
    <v>Balally, County Dublin, Ireland, is a townland and residential area between Dundrum village and the Sandyford Industrial Estate in Sandyford. Balally Parish itself reaches from Ardglas to the M50 motorway. The area is served by two primary ...</v>
    <v>1515</v>
    <v>1516</v>
    <v>1517</v>
    <v>1518</v>
    <v>Balally</v>
    <v>1519</v>
    <v>Balally</v>
    <v>mdp/vdpid/5469236740382261249</v>
  </rv>
  <rv s="0">
    <v>536870912</v>
    <v>Salt Lake City</v>
    <v>520b8048-39fe-4c55-8cbf-a52f9d8756fd</v>
    <v>en-GB</v>
    <v>Map</v>
  </rv>
  <rv s="0">
    <v>536870912</v>
    <v>Salt Lake County</v>
    <v>4de16a24-172b-170c-1217-486126e2ddd9</v>
    <v>en-GB</v>
    <v>Map</v>
  </rv>
  <rv s="1">
    <fb>289.26125100000002</fb>
    <v>8</v>
  </rv>
  <rv s="2">
    <v>145</v>
    <v>6</v>
    <v>355</v>
    <v>7</v>
    <v>0</v>
    <v>Image of Salt Lake City</v>
  </rv>
  <rv s="1">
    <fb>40.75</fb>
    <v>9</v>
  </rv>
  <rv s="0">
    <v>805306368</v>
    <v>Erin Mendenhall (Mayor)</v>
    <v>da12fad7-cac7-65a3-e660-2e8f6a82b91e</v>
    <v>en-GB</v>
    <v>Generic</v>
  </rv>
  <rv s="3">
    <v>109</v>
  </rv>
  <rv s="4">
    <v>https://www.bing.com/search?q=salt+lake+city+utah&amp;form=skydnc</v>
    <v>Learn more on Bing</v>
  </rv>
  <rv s="1">
    <fb>-111.88333333333</fb>
    <v>9</v>
  </rv>
  <rv s="1">
    <fb>199723</fb>
    <v>8</v>
  </rv>
  <rv s="5">
    <v>#VALUE!</v>
    <v>356</v>
    <v>2</v>
    <v>Salt Lake City</v>
    <v>4</v>
    <v>5</v>
    <v>Map</v>
    <v>6</v>
    <v>7</v>
    <v>en-GB</v>
    <v>520b8048-39fe-4c55-8cbf-a52f9d8756fd</v>
    <v>536870912</v>
    <v>1</v>
    <v>382</v>
    <v>1522</v>
    <v>1523</v>
    <v>4</v>
    <v>Salt Lake City, often shortened to Salt Lake or SLC, is the capital and most populous city of the U.S. state of Utah. It is the seat of Salt Lake County, the most populous county in the state. The city is the core of the Salt Lake City ...</v>
    <v>1524</v>
    <v>1525</v>
    <v>1527</v>
    <v>1528</v>
    <v>1529</v>
    <v>Salt Lake City</v>
    <v>1530</v>
    <v>246</v>
    <v>Salt Lake City</v>
    <v>mdp/vdpid/5081478942645288961</v>
  </rv>
  <rv s="0">
    <v>536870912</v>
    <v>Pasadena, California</v>
    <v>fe2a8987-27c3-4b57-9e66-724ae2f778be</v>
    <v>en-GB</v>
    <v>Map</v>
  </rv>
  <rv s="1">
    <fb>59.901735000000002</fb>
    <v>8</v>
  </rv>
  <rv s="2">
    <v>146</v>
    <v>6</v>
    <v>357</v>
    <v>7</v>
    <v>0</v>
    <v>Image of Pasadena, California</v>
  </rv>
  <rv s="1">
    <fb>34.156111111111002</fb>
    <v>9</v>
  </rv>
  <rv s="0">
    <v>805306368</v>
    <v>Victor Gordo (Mayor)</v>
    <v>7dbab626-c88c-9f42-d8b3-5db2049bd073</v>
    <v>en-GB</v>
    <v>Generic</v>
  </rv>
  <rv s="3">
    <v>110</v>
  </rv>
  <rv s="4">
    <v>https://www.bing.com/search?q=pasadena+california&amp;form=skydnc</v>
    <v>Learn more on Bing</v>
  </rv>
  <rv s="1">
    <fb>-118.13194444443999</fb>
    <v>9</v>
  </rv>
  <rv s="1">
    <fb>138699</fb>
    <v>8</v>
  </rv>
  <rv s="5">
    <v>#VALUE!</v>
    <v>358</v>
    <v>2</v>
    <v>Pasadena, California</v>
    <v>4</v>
    <v>5</v>
    <v>Map</v>
    <v>6</v>
    <v>7</v>
    <v>en-GB</v>
    <v>fe2a8987-27c3-4b57-9e66-724ae2f778be</v>
    <v>536870912</v>
    <v>1</v>
    <v>70</v>
    <v>71</v>
    <v>1533</v>
    <v>4</v>
    <v>Pasadena is a city in Los Angeles County, California, United States, 11 miles northeast of downtown Los Angeles. It is the most populous city and the primary cultural center of the San Gabriel Valley. Old Pasadena is the city's original ...</v>
    <v>1534</v>
    <v>1535</v>
    <v>1537</v>
    <v>1538</v>
    <v>1539</v>
    <v>Pasadena, California</v>
    <v>1540</v>
    <v>80</v>
    <v>Pasadena, California</v>
    <v>mdp/vdpid/5059776298751098881</v>
  </rv>
  <rv s="0">
    <v>536870912</v>
    <v>Kinsale</v>
    <v>c35911f4-1c41-a2a4-3d90-cd6009d4b35a</v>
    <v>en-GB</v>
    <v>Map</v>
  </rv>
  <rv s="1">
    <fb>6.65</fb>
    <v>8</v>
  </rv>
  <rv s="2">
    <v>147</v>
    <v>6</v>
    <v>359</v>
    <v>7</v>
    <v>0</v>
    <v>Image of Kinsale</v>
  </rv>
  <rv s="1">
    <fb>51.707500000000003</fb>
    <v>9</v>
  </rv>
  <rv s="4">
    <v>https://www.bing.com/search?q=kinsale&amp;form=skydnc</v>
    <v>Learn more on Bing</v>
  </rv>
  <rv s="1">
    <fb>-8.5305555999999996</fb>
    <v>9</v>
  </rv>
  <rv s="1">
    <fb>4893</fb>
    <v>8</v>
  </rv>
  <rv s="7">
    <v>#VALUE!</v>
    <v>360</v>
    <v>24</v>
    <v>Kinsale</v>
    <v>4</v>
    <v>5</v>
    <v>Map</v>
    <v>6</v>
    <v>361</v>
    <v>en-GB</v>
    <v>c35911f4-1c41-a2a4-3d90-cd6009d4b35a</v>
    <v>536870912</v>
    <v>1</v>
    <v>1498</v>
    <v>1543</v>
    <v>29</v>
    <v>Kinsale is a historic port and fishing town in County Cork, Ireland. Located approximately 25 km south of Cork City on the southeast coast near the Old Head of Kinsale, it sits at the mouth of the River Bandon, and has a population of 5,991 ...</v>
    <v>1544</v>
    <v>1545</v>
    <v>1546</v>
    <v>1547</v>
    <v>Kinsale</v>
    <v>1548</v>
    <v>Kinsale</v>
    <v>mdp/vdpid/5468970693364285441</v>
  </rv>
  <rv s="0">
    <v>536870912</v>
    <v>Lee's Summit, Missouri</v>
    <v>10861233-3742-46fb-be03-25fdaec9f063</v>
    <v>en-GB</v>
    <v>Map</v>
  </rv>
  <rv s="1">
    <fb>170.532872</fb>
    <v>8</v>
  </rv>
  <rv s="2">
    <v>148</v>
    <v>6</v>
    <v>362</v>
    <v>7</v>
    <v>0</v>
    <v>Image of Lee's Summit, Missouri</v>
  </rv>
  <rv s="1">
    <fb>38.922499999999999</fb>
    <v>9</v>
  </rv>
  <rv s="0">
    <v>805306368</v>
    <v>William A. Baird (Mayor)</v>
    <v>21f394ee-7b0c-d872-89d9-308888f762a7</v>
    <v>en-GB</v>
    <v>Generic</v>
  </rv>
  <rv s="3">
    <v>111</v>
  </rv>
  <rv s="4">
    <v>https://www.bing.com/search?q=lee%27s+summit+missouri&amp;form=skydnc</v>
    <v>Learn more on Bing</v>
  </rv>
  <rv s="1">
    <fb>-94.374166666666994</fb>
    <v>9</v>
  </rv>
  <rv s="1">
    <fb>101108</fb>
    <v>8</v>
  </rv>
  <rv s="5">
    <v>#VALUE!</v>
    <v>363</v>
    <v>2</v>
    <v>Lee's Summit, Missouri</v>
    <v>4</v>
    <v>5</v>
    <v>Map</v>
    <v>6</v>
    <v>7</v>
    <v>en-GB</v>
    <v>10861233-3742-46fb-be03-25fdaec9f063</v>
    <v>536870912</v>
    <v>1</v>
    <v>139</v>
    <v>869</v>
    <v>1551</v>
    <v>4</v>
    <v>Lee's Summit is a city in the U.S. state of Missouri and is a suburb in the Kansas City metropolitan area. It resides in Jackson County as well as Cass County. As of the 2020 census, its population was 101,108, making it the 6th most populous ...</v>
    <v>1552</v>
    <v>1553</v>
    <v>1555</v>
    <v>1556</v>
    <v>1557</v>
    <v>Lee's Summit, Missouri</v>
    <v>1558</v>
    <v>25</v>
    <v>Lee's Summit, Missouri</v>
    <v>mdp/vdpid/5095887878798442497</v>
  </rv>
  <rv s="0">
    <v>536870912</v>
    <v>Irvine, California</v>
    <v>79ff86cc-27eb-4f12-9406-85d238f37ef3</v>
    <v>en-GB</v>
    <v>Map</v>
  </rv>
  <rv s="1">
    <fb>170.74247600000001</fb>
    <v>8</v>
  </rv>
  <rv s="2">
    <v>149</v>
    <v>6</v>
    <v>364</v>
    <v>7</v>
    <v>0</v>
    <v>Image of Irvine, California</v>
  </rv>
  <rv s="1">
    <fb>33.684166666666997</fb>
    <v>9</v>
  </rv>
  <rv s="0">
    <v>805306368</v>
    <v>Farrah Khan (Mayor)</v>
    <v>34011fd5-191d-15f5-4a19-dc846ce43922</v>
    <v>en-GB</v>
    <v>Generic</v>
  </rv>
  <rv s="3">
    <v>112</v>
  </rv>
  <rv s="4">
    <v>https://www.bing.com/search?q=irvine+california&amp;form=skydnc</v>
    <v>Learn more on Bing</v>
  </rv>
  <rv s="1">
    <fb>-117.7925</fb>
    <v>9</v>
  </rv>
  <rv s="1">
    <fb>307670</fb>
    <v>8</v>
  </rv>
  <rv s="11">
    <v>#VALUE!</v>
    <v>365</v>
    <v>63</v>
    <v>Irvine, California</v>
    <v>4</v>
    <v>5</v>
    <v>Map</v>
    <v>6</v>
    <v>7</v>
    <v>en-GB</v>
    <v>79ff86cc-27eb-4f12-9406-85d238f37ef3</v>
    <v>536870912</v>
    <v>1</v>
    <v>70</v>
    <v>1077</v>
    <v>1561</v>
    <v>4</v>
    <v>Irvine is a master-planned city in southern Orange County, California, United States, in the Los Angeles metropolitan area. The Irvine Company started developing the area in the 1960s and the city was formally incorporated on December 28, 1971. ...</v>
    <v>1562</v>
    <v>1563</v>
    <v>1565</v>
    <v>1566</v>
    <v>1567</v>
    <v>Irvine, California</v>
    <v>1568</v>
    <v>Irvine, California</v>
    <v>mdp/vdpid/5073308057761480705</v>
  </rv>
  <rv s="0">
    <v>536870912</v>
    <v>Hicksville, New York</v>
    <v>2f302b00-a066-12c5-33f8-80fb06ff0d5c</v>
    <v>en-GB</v>
    <v>Map</v>
  </rv>
  <rv s="1">
    <fb>17.627569000000001</fb>
    <v>8</v>
  </rv>
  <rv s="2">
    <v>150</v>
    <v>6</v>
    <v>366</v>
    <v>7</v>
    <v>0</v>
    <v>Image of Hicksville, New York</v>
  </rv>
  <rv s="1">
    <fb>40.763300000000001</fb>
    <v>9</v>
  </rv>
  <rv s="4">
    <v>https://www.bing.com/search?q=hicksville+new+york&amp;form=skydnc</v>
    <v>Learn more on Bing</v>
  </rv>
  <rv s="1">
    <fb>-73.523300000000006</fb>
    <v>9</v>
  </rv>
  <rv s="1">
    <fb>43869</fb>
    <v>8</v>
  </rv>
  <rv s="20">
    <v>#VALUE!</v>
    <v>367</v>
    <v>182</v>
    <v>Hicksville, New York</v>
    <v>4</v>
    <v>5</v>
    <v>Map</v>
    <v>6</v>
    <v>7</v>
    <v>en-GB</v>
    <v>2f302b00-a066-12c5-33f8-80fb06ff0d5c</v>
    <v>536870912</v>
    <v>1</v>
    <v>188</v>
    <v>955</v>
    <v>1571</v>
    <v>4</v>
    <v>Hicksville is a hamlet and census-designated place within the Town of Oyster Bay in Nassau County, on Long Island, in New York. The population of the CDP was 43,869 at the 2020 census.</v>
    <v>1572</v>
    <v>1573</v>
    <v>1574</v>
    <v>1575</v>
    <v>Hicksville, New York</v>
    <v>1576</v>
    <v>Hicksville, New York</v>
    <v>mdp/vdpid/5487533404293431297</v>
  </rv>
  <rv s="0">
    <v>536870912</v>
    <v>Shawnee Mission, Kansas</v>
    <v>7427a604-710c-463c-abfc-07a6ee5b2667</v>
    <v>en-GB</v>
    <v>Map</v>
  </rv>
  <rv s="0">
    <v>536870912</v>
    <v>Kansas</v>
    <v>6e527b71-bd3e-4bc1-b1c0-59d288b4fd5e</v>
    <v>en-GB</v>
    <v>Map</v>
  </rv>
  <rv s="1">
    <fb>39.020000000000003</fb>
    <v>9</v>
  </rv>
  <rv s="4">
    <v>https://www.bing.com/search?q=shawnee+mission+kansas&amp;form=skydnc</v>
    <v>Learn more on Bing</v>
  </rv>
  <rv s="1">
    <fb>-94.665833333332998</fb>
    <v>9</v>
  </rv>
  <rv s="26">
    <v>#VALUE!</v>
    <v>369</v>
    <v>370</v>
    <v>Shawnee Mission, Kansas</v>
    <v>4</v>
    <v>371</v>
    <v>Map</v>
    <v>6</v>
    <v>en-GB</v>
    <v>7427a604-710c-463c-abfc-07a6ee5b2667</v>
    <v>536870912</v>
    <v>1</v>
    <v>1579</v>
    <v>4</v>
    <v>Shawnee Mission is a region of northern Johnson County, Kansas, part of the Kansas City metropolitan area in the United States. Since August 1, 1960, the United States Postal Service has used the name to denote a large postal coverage area at ...</v>
    <v>1580</v>
    <v>1581</v>
    <v>1582</v>
    <v>Shawnee Mission, Kansas</v>
    <v>Shawnee Mission, Kansas</v>
    <v>mdp/vdpid/5095878144926154753</v>
  </rv>
  <rv s="0">
    <v>536870912</v>
    <v>Edinburgh</v>
    <v>286af946-edea-5f33-df53-4164821c69da</v>
    <v>en-GB</v>
    <v>Map</v>
  </rv>
  <rv s="0">
    <v>536870912</v>
    <v>Scotland</v>
    <v>a0377d96-1a18-f843-65ad-adcbc4acdc69</v>
    <v>en-GB</v>
    <v>Map</v>
  </rv>
  <rv s="1">
    <fb>259</fb>
    <v>8</v>
  </rv>
  <rv s="2">
    <v>151</v>
    <v>6</v>
    <v>372</v>
    <v>7</v>
    <v>0</v>
    <v>Image of Edinburgh</v>
  </rv>
  <rv s="1">
    <fb>55.953333333333298</fb>
    <v>9</v>
  </rv>
  <rv s="4">
    <v>https://www.bing.com/search?q=edinburgh+scotland&amp;form=skydnc</v>
    <v>Learn more on Bing</v>
  </rv>
  <rv s="1">
    <fb>-3.18916666666667</fb>
    <v>9</v>
  </rv>
  <rv s="1">
    <fb>488050</fb>
    <v>8</v>
  </rv>
  <rv s="27">
    <v>#VALUE!</v>
    <v>373</v>
    <v>374</v>
    <v>Edinburgh</v>
    <v>4</v>
    <v>5</v>
    <v>Map</v>
    <v>6</v>
    <v>25</v>
    <v>en-GB</v>
    <v>286af946-edea-5f33-df53-4164821c69da</v>
    <v>536870912</v>
    <v>1</v>
    <v>1585</v>
    <v>1586</v>
    <v>429</v>
    <v>Edinburgh is the capital city of Scotland and one of its 32 council areas. The city is located in south-east Scotland, and is bounded to the north by the Firth of Forth estuary and to the south by the Pentland Hills. Edinburgh had a population ...</v>
    <v>1587</v>
    <v>1588</v>
    <v>1589</v>
    <v>1590</v>
    <v>Edinburgh</v>
    <v>1591</v>
    <v>Edinburgh</v>
    <v>mdp/vdpid/5469806147366027267</v>
  </rv>
  <rv s="0">
    <v>536870912</v>
    <v>Sacramento, California</v>
    <v>4a1a8070-cc3d-4060-af9c-08ccbbca73d7</v>
    <v>en-GB</v>
    <v>Map</v>
  </rv>
  <rv s="0">
    <v>536870912</v>
    <v>Sacramento County</v>
    <v>15bddd9e-2155-d994-e677-a6f0403dc854</v>
    <v>en-GB</v>
    <v>Map</v>
  </rv>
  <rv s="1">
    <fb>259.273528</fb>
    <v>8</v>
  </rv>
  <rv s="2">
    <v>152</v>
    <v>6</v>
    <v>375</v>
    <v>7</v>
    <v>0</v>
    <v>Image of Sacramento, California</v>
  </rv>
  <rv s="1">
    <fb>38.575277777777998</fb>
    <v>9</v>
  </rv>
  <rv s="0">
    <v>805306368</v>
    <v>Darrell Steinberg (Mayor)</v>
    <v>3c00f8f3-04b9-4b09-e7f9-7d0a09d214e2</v>
    <v>en-GB</v>
    <v>Generic</v>
  </rv>
  <rv s="3">
    <v>113</v>
  </rv>
  <rv s="4">
    <v>https://www.bing.com/search?q=sacramento+california&amp;form=skydnc</v>
    <v>Learn more on Bing</v>
  </rv>
  <rv s="1">
    <fb>-121.48611111111001</fb>
    <v>9</v>
  </rv>
  <rv s="1">
    <fb>524943</fb>
    <v>8</v>
  </rv>
  <rv s="11">
    <v>#VALUE!</v>
    <v>376</v>
    <v>63</v>
    <v>Sacramento, California</v>
    <v>4</v>
    <v>5</v>
    <v>Map</v>
    <v>6</v>
    <v>7</v>
    <v>en-GB</v>
    <v>4a1a8070-cc3d-4060-af9c-08ccbbca73d7</v>
    <v>536870912</v>
    <v>1</v>
    <v>70</v>
    <v>1594</v>
    <v>1595</v>
    <v>4</v>
    <v>Sacramento is the capital city of the U.S. state of California and the seat of government of Sacramento County. Located at the confluence of the Sacramento and American Rivers in Northern California's Sacramento Valley, Sacramento's 2020 ...</v>
    <v>1596</v>
    <v>1597</v>
    <v>1599</v>
    <v>1600</v>
    <v>1601</v>
    <v>Sacramento, California</v>
    <v>1602</v>
    <v>Sacramento, California</v>
    <v>mdp/vdpid/5057790478930411522</v>
  </rv>
  <rv s="0">
    <v>536870912</v>
    <v>Wilkes-Barre, Pennsylvania</v>
    <v>069b22cd-c7ec-9d6c-a936-51c1e6b78b53</v>
    <v>en-GB</v>
    <v>Map</v>
  </rv>
  <rv s="0">
    <v>536870912</v>
    <v>Luzerne County</v>
    <v>9339753e-50c6-0bba-9440-c477f34113da</v>
    <v>en-GB</v>
    <v>Map</v>
  </rv>
  <rv s="1">
    <fb>18.931142999999999</fb>
    <v>8</v>
  </rv>
  <rv s="2">
    <v>153</v>
    <v>6</v>
    <v>377</v>
    <v>7</v>
    <v>0</v>
    <v>Image of Wilkes-Barre, Pennsylvania</v>
  </rv>
  <rv s="1">
    <fb>41.244444444443999</fb>
    <v>9</v>
  </rv>
  <rv s="0">
    <v>805306368</v>
    <v>George Brown (Mayor)</v>
    <v>f07855e5-7b76-7339-9031-6838dce5f44e</v>
    <v>en-GB</v>
    <v>Generic</v>
  </rv>
  <rv s="3">
    <v>114</v>
  </rv>
  <rv s="4">
    <v>https://www.bing.com/search?q=wilkes-barre+pennsylvania&amp;form=skydnc</v>
    <v>Learn more on Bing</v>
  </rv>
  <rv s="1">
    <fb>-75.878055555556003</fb>
    <v>9</v>
  </rv>
  <rv s="1">
    <fb>44328</fb>
    <v>8</v>
  </rv>
  <rv s="5">
    <v>#VALUE!</v>
    <v>378</v>
    <v>2</v>
    <v>Wilkes-Barre, Pennsylvania</v>
    <v>4</v>
    <v>5</v>
    <v>Map</v>
    <v>6</v>
    <v>7</v>
    <v>en-GB</v>
    <v>069b22cd-c7ec-9d6c-a936-51c1e6b78b53</v>
    <v>536870912</v>
    <v>1</v>
    <v>37</v>
    <v>1605</v>
    <v>1606</v>
    <v>4</v>
    <v>Wilkes-Barre is a city in and the county seat of Luzerne County, Pennsylvania, United States. Located at the center of the Wyoming Valley in Northeastern Pennsylvania, it had a population of 44,328 in the 2020 census. It is the second-largest ...</v>
    <v>1607</v>
    <v>1608</v>
    <v>1610</v>
    <v>1611</v>
    <v>1612</v>
    <v>Wilkes-Barre, Pennsylvania</v>
    <v>1613</v>
    <v>12</v>
    <v>Wilkes-Barre, Pennsylvania</v>
    <v>mdp/vdpid/5487148403206914049</v>
  </rv>
  <rv s="0">
    <v>536870912</v>
    <v>Ballinroad</v>
    <v>da47c257-b0ad-3a92-8752-8a21abdffc5f</v>
    <v>en-GB</v>
    <v>Map</v>
  </rv>
  <rv s="0">
    <v>536870912</v>
    <v>County Waterford</v>
    <v>a5aedce9-d905-4473-a32e-cd606469c5aa</v>
    <v>en-GB</v>
    <v>Map</v>
  </rv>
  <rv s="2">
    <v>154</v>
    <v>6</v>
    <v>379</v>
    <v>7</v>
    <v>0</v>
    <v>Image of Ballinroad</v>
  </rv>
  <rv s="1">
    <fb>52.104999999999997</fb>
    <v>9</v>
  </rv>
  <rv s="4">
    <v>https://www.bing.com/search?q=ballinroad+ireland&amp;form=skydnc</v>
    <v>Learn more on Bing</v>
  </rv>
  <rv s="1">
    <fb>-7.5724999999999998</fb>
    <v>9</v>
  </rv>
  <rv s="1">
    <fb>1161</fb>
    <v>8</v>
  </rv>
  <rv s="6">
    <v>#VALUE!</v>
    <v>381</v>
    <v>15</v>
    <v>Ballinroad</v>
    <v>4</v>
    <v>5</v>
    <v>Map</v>
    <v>6</v>
    <v>16</v>
    <v>en-GB</v>
    <v>da47c257-b0ad-3a92-8752-8a21abdffc5f</v>
    <v>536870912</v>
    <v>1</v>
    <v>1616</v>
    <v>29</v>
    <v>Ballinroad is a village approximately 3 km from Dungarvan, County Waterford on the south coast of Ireland. Ballinroad grew rapidly during the Celtic tiger era and is now one of Dungarvan's main dormitory areas.</v>
    <v>1617</v>
    <v>1618</v>
    <v>1619</v>
    <v>1620</v>
    <v>Ballinroad</v>
    <v>1621</v>
    <v>Ballinroad</v>
    <v>mdp/vdpid/5469188182639640577</v>
  </rv>
  <rv s="0">
    <v>536870912</v>
    <v>Cincinnati</v>
    <v>3d0f30c3-db6f-4ee3-996c-aa68be6744dc</v>
    <v>en-GB</v>
    <v>Map</v>
  </rv>
  <rv s="0">
    <v>536870912</v>
    <v>Hamilton County</v>
    <v>8333dce0-3ce5-cbff-befc-ba0905ff9edc</v>
    <v>en-GB</v>
    <v>Map</v>
  </rv>
  <rv s="1">
    <fb>204.58987200000001</fb>
    <v>8</v>
  </rv>
  <rv s="2">
    <v>155</v>
    <v>6</v>
    <v>382</v>
    <v>7</v>
    <v>0</v>
    <v>Image of Cincinnati</v>
  </rv>
  <rv s="1">
    <fb>39.1</fb>
    <v>9</v>
  </rv>
  <rv s="0">
    <v>805306368</v>
    <v>Aftab Pureval (Mayor)</v>
    <v>1689d174-cfdf-19d2-e907-6af6466c0b6f</v>
    <v>en-GB</v>
    <v>Generic</v>
  </rv>
  <rv s="3">
    <v>115</v>
  </rv>
  <rv s="4">
    <v>https://www.bing.com/search?q=cincinnati+ohio&amp;form=skydnc</v>
    <v>Learn more on Bing</v>
  </rv>
  <rv s="1">
    <fb>-84.512500000000003</fb>
    <v>9</v>
  </rv>
  <rv s="1">
    <fb>309317</fb>
    <v>8</v>
  </rv>
  <rv s="5">
    <v>#VALUE!</v>
    <v>383</v>
    <v>2</v>
    <v>Cincinnati</v>
    <v>4</v>
    <v>5</v>
    <v>Map</v>
    <v>6</v>
    <v>7</v>
    <v>en-GB</v>
    <v>3d0f30c3-db6f-4ee3-996c-aa68be6744dc</v>
    <v>536870912</v>
    <v>1</v>
    <v>49</v>
    <v>1624</v>
    <v>1625</v>
    <v>4</v>
    <v>Cincinnati is a city in and the county seat of Hamilton County, Ohio, United States. Settled in 1788, the city is located on the northern side of the confluence of the Licking and Ohio rivers, the latter of which marks the state line with ...</v>
    <v>1626</v>
    <v>1627</v>
    <v>1629</v>
    <v>1630</v>
    <v>1631</v>
    <v>Cincinnati</v>
    <v>1632</v>
    <v>12</v>
    <v>Cincinnati</v>
    <v>mdp/vdpid/5481636274055938050</v>
  </rv>
  <rv s="0">
    <v>536870912</v>
    <v>Cheyenne, Wyoming</v>
    <v>a690e71a-6bc8-a8dc-34d2-c7f6e8026d21</v>
    <v>en-GB</v>
    <v>Map</v>
  </rv>
  <rv s="0">
    <v>536870912</v>
    <v>Wyoming</v>
    <v>bff03ad6-2b7f-400b-a76e-eb9fc4a93961</v>
    <v>en-GB</v>
    <v>Map</v>
  </rv>
  <rv s="0">
    <v>536870912</v>
    <v>Laramie County</v>
    <v>a1357607-efe5-2402-664e-0d142a4b1f2c</v>
    <v>en-GB</v>
    <v>Map</v>
  </rv>
  <rv s="1">
    <fb>70.247084000000001</fb>
    <v>8</v>
  </rv>
  <rv s="2">
    <v>156</v>
    <v>6</v>
    <v>384</v>
    <v>7</v>
    <v>0</v>
    <v>Image of Cheyenne, Wyoming</v>
  </rv>
  <rv s="1">
    <fb>41.145555555556001</fb>
    <v>9</v>
  </rv>
  <rv s="0">
    <v>805306368</v>
    <v>Patrick Collins (Mayor)</v>
    <v>4cdcaa9b-8705-e8a4-753a-c3260cdb7b64</v>
    <v>en-GB</v>
    <v>Generic</v>
  </rv>
  <rv s="3">
    <v>116</v>
  </rv>
  <rv s="4">
    <v>https://www.bing.com/search?q=cheyenne+wyoming&amp;form=skydnc</v>
    <v>Learn more on Bing</v>
  </rv>
  <rv s="1">
    <fb>-104.80194444444</fb>
    <v>9</v>
  </rv>
  <rv s="1">
    <fb>65132</fb>
    <v>8</v>
  </rv>
  <rv s="5">
    <v>#VALUE!</v>
    <v>385</v>
    <v>2</v>
    <v>Cheyenne, Wyoming</v>
    <v>4</v>
    <v>5</v>
    <v>Map</v>
    <v>6</v>
    <v>7</v>
    <v>en-GB</v>
    <v>a690e71a-6bc8-a8dc-34d2-c7f6e8026d21</v>
    <v>536870912</v>
    <v>1</v>
    <v>1635</v>
    <v>1636</v>
    <v>1637</v>
    <v>4</v>
    <v>Cheyenne is the capital and most populous city of the U.S. state of Wyoming, as well as the county seat of Laramie County, with 65,132 residents, per the 2020 US Census. It is the principal city of the Cheyenne metropolitan statistical area ...</v>
    <v>1638</v>
    <v>1639</v>
    <v>1641</v>
    <v>1642</v>
    <v>1643</v>
    <v>Cheyenne, Wyoming</v>
    <v>1644</v>
    <v>246</v>
    <v>Cheyenne, Wyoming</v>
    <v>mdp/vdpid/5083677829216862209</v>
  </rv>
  <rv s="0">
    <v>536870912</v>
    <v>Atlanta</v>
    <v>1a92f3fa-61f9-4e89-b606-40c945cf18d1</v>
    <v>en-GB</v>
    <v>Map</v>
  </rv>
  <rv s="0">
    <v>536870912</v>
    <v>DeKalb County</v>
    <v>98248223-6f16-7d66-6c35-73cf788eed73</v>
    <v>en-GB</v>
    <v>Map</v>
  </rv>
  <rv s="1">
    <fb>347.99629299999998</fb>
    <v>8</v>
  </rv>
  <rv s="2">
    <v>157</v>
    <v>6</v>
    <v>386</v>
    <v>7</v>
    <v>0</v>
    <v>Image of Atlanta</v>
  </rv>
  <rv s="1">
    <fb>33.756944444444002</fb>
    <v>9</v>
  </rv>
  <rv s="0">
    <v>805306368</v>
    <v>Andre Dickens (Mayor)</v>
    <v>918e8ffb-f796-6aa8-b55d-975746d23fdb</v>
    <v>en-GB</v>
    <v>Generic</v>
  </rv>
  <rv s="3">
    <v>117</v>
  </rv>
  <rv s="4">
    <v>https://www.bing.com/search?q=atlanta+georgia&amp;form=skydnc</v>
    <v>Learn more on Bing</v>
  </rv>
  <rv s="1">
    <fb>-84.390277777777996</fb>
    <v>9</v>
  </rv>
  <rv s="1">
    <fb>498715</fb>
    <v>8</v>
  </rv>
  <rv s="5">
    <v>#VALUE!</v>
    <v>387</v>
    <v>2</v>
    <v>Atlanta</v>
    <v>4</v>
    <v>5</v>
    <v>Map</v>
    <v>6</v>
    <v>7</v>
    <v>en-GB</v>
    <v>1a92f3fa-61f9-4e89-b606-40c945cf18d1</v>
    <v>536870912</v>
    <v>1</v>
    <v>1326</v>
    <v>1647</v>
    <v>1648</v>
    <v>4</v>
    <v>Atlanta is the capital and most populous city in the U.S. state of Georgia. It is the seat of Fulton County, and a portion of the city extends into neighboring DeKalb County. While not included in city limits, unincorporated areas that carry an ...</v>
    <v>1649</v>
    <v>1650</v>
    <v>1652</v>
    <v>1653</v>
    <v>1654</v>
    <v>Atlanta</v>
    <v>1655</v>
    <v>12</v>
    <v>Atlanta</v>
    <v>mdp/vdpid/5495142157364756481</v>
  </rv>
  <rv s="0">
    <v>536870912</v>
    <v>Duluth, Minnesota</v>
    <v>d35fcba3-08ea-477b-8b53-14a3f4b4247e</v>
    <v>en-GB</v>
    <v>Map</v>
  </rv>
  <rv s="0">
    <v>536870912</v>
    <v>St. Louis County</v>
    <v>a4629653-b68a-c7e4-5b9e-9f5c6174878e</v>
    <v>en-GB</v>
    <v>Map</v>
  </rv>
  <rv s="1">
    <fb>236.778437</fb>
    <v>8</v>
  </rv>
  <rv s="2">
    <v>158</v>
    <v>6</v>
    <v>388</v>
    <v>7</v>
    <v>0</v>
    <v>Image of Duluth, Minnesota</v>
  </rv>
  <rv s="1">
    <fb>46.786944444444401</fb>
    <v>9</v>
  </rv>
  <rv s="0">
    <v>805306368</v>
    <v>Roger Reinert (Mayor)</v>
    <v>1181a519-121d-0f65-1326-74ac62f00ab0</v>
    <v>en-GB</v>
    <v>Generic</v>
  </rv>
  <rv s="3">
    <v>118</v>
  </rv>
  <rv s="4">
    <v>https://www.bing.com/search?q=duluth+minnesota&amp;form=skydnc</v>
    <v>Learn more on Bing</v>
  </rv>
  <rv s="1">
    <fb>-92.098055555555604</fb>
    <v>9</v>
  </rv>
  <rv s="1">
    <fb>86697</fb>
    <v>8</v>
  </rv>
  <rv s="5">
    <v>#VALUE!</v>
    <v>389</v>
    <v>2</v>
    <v>Duluth, Minnesota</v>
    <v>4</v>
    <v>5</v>
    <v>Map</v>
    <v>6</v>
    <v>7</v>
    <v>en-GB</v>
    <v>d35fcba3-08ea-477b-8b53-14a3f4b4247e</v>
    <v>536870912</v>
    <v>1</v>
    <v>335</v>
    <v>1658</v>
    <v>1659</v>
    <v>4</v>
    <v>Duluth is a port city in the U.S. state of Minnesota and the county seat of St. Louis County. Located on Lake Superior in Minnesota's Arrowhead Region, the city is a hub for cargo shipping. Commodities shipped from the Port of Duluth include ...</v>
    <v>1660</v>
    <v>1661</v>
    <v>1663</v>
    <v>1664</v>
    <v>1665</v>
    <v>Duluth, Minnesota</v>
    <v>1666</v>
    <v>25</v>
    <v>Duluth, Minnesota</v>
    <v>mdp/vdpid/4899464797222862849</v>
  </rv>
  <rv s="0">
    <v>536870912</v>
    <v>Baton Rouge, Louisiana</v>
    <v>dc17dbc5-08e4-4782-8f58-e5ce764122b6</v>
    <v>en-GB</v>
    <v>Map</v>
  </rv>
  <rv s="0">
    <v>536870912</v>
    <v>East Baton Rouge Parish</v>
    <v>f120d471-709e-014b-2eb7-5a9678a3542d</v>
    <v>en-GB</v>
    <v>Map</v>
  </rv>
  <rv s="1">
    <fb>228.230603</fb>
    <v>8</v>
  </rv>
  <rv s="2">
    <v>159</v>
    <v>6</v>
    <v>390</v>
    <v>7</v>
    <v>0</v>
    <v>Image of Baton Rouge, Louisiana</v>
  </rv>
  <rv s="1">
    <fb>30.447500000000002</fb>
    <v>9</v>
  </rv>
  <rv s="0">
    <v>805306368</v>
    <v>Sharon Weston Broome (Mayor)</v>
    <v>7abe063e-bc55-6a69-1437-eaa87f016ead</v>
    <v>en-GB</v>
    <v>Generic</v>
  </rv>
  <rv s="0">
    <v>805306368</v>
    <v>Sharon Weston Broome (President)</v>
    <v>7abe063e-bc55-6a69-1437-eaa87f016ead</v>
    <v>en-GB</v>
    <v>Generic</v>
  </rv>
  <rv s="3">
    <v>119</v>
  </rv>
  <rv s="4">
    <v>https://www.bing.com/search?q=baton+rouge+louisiana&amp;form=skydnc</v>
    <v>Learn more on Bing</v>
  </rv>
  <rv s="1">
    <fb>-91.178611111110996</fb>
    <v>9</v>
  </rv>
  <rv s="1">
    <fb>227470</fb>
    <v>8</v>
  </rv>
  <rv s="11">
    <v>#VALUE!</v>
    <v>391</v>
    <v>63</v>
    <v>Baton Rouge, Louisiana</v>
    <v>4</v>
    <v>5</v>
    <v>Map</v>
    <v>6</v>
    <v>7</v>
    <v>en-GB</v>
    <v>dc17dbc5-08e4-4782-8f58-e5ce764122b6</v>
    <v>536870912</v>
    <v>1</v>
    <v>359</v>
    <v>1669</v>
    <v>1670</v>
    <v>4</v>
    <v>Baton Rouge is the capital city of the U.S. state of Louisiana. Located on the eastern bank of the Mississippi River, it had a population of 227,470 as of 2020; it is the seat of Louisiana's most populous parish, East Baton Rouge Parish, and the ...</v>
    <v>1671</v>
    <v>1672</v>
    <v>1675</v>
    <v>1676</v>
    <v>1677</v>
    <v>Baton Rouge, Louisiana</v>
    <v>1678</v>
    <v>Baton Rouge, Louisiana</v>
    <v>mdp/vdpid/5111184592107208705</v>
  </rv>
  <rv s="0">
    <v>536870912</v>
    <v>Kilkenny</v>
    <v>5dd52b71-e611-4e26-6bfa-f782228b7809</v>
    <v>en-GB</v>
    <v>Map</v>
  </rv>
  <rv s="0">
    <v>536870912</v>
    <v>County Kilkenny</v>
    <v>1e943eb7-cca5-478d-b38d-39f3df9d3cb1</v>
    <v>en-GB</v>
    <v>Map</v>
  </rv>
  <rv s="1">
    <fb>26.76</fb>
    <v>8</v>
  </rv>
  <rv s="2">
    <v>160</v>
    <v>6</v>
    <v>392</v>
    <v>7</v>
    <v>0</v>
    <v>Image of Kilkenny</v>
  </rv>
  <rv s="1">
    <fb>52.6477</fb>
    <v>9</v>
  </rv>
  <rv s="3">
    <v>120</v>
  </rv>
  <rv s="4">
    <v>https://www.bing.com/search?q=kilkenny&amp;form=skydnc</v>
    <v>Learn more on Bing</v>
  </rv>
  <rv s="1">
    <fb>-7.2561</fb>
    <v>9</v>
  </rv>
  <rv s="1">
    <fb>22179</fb>
    <v>8</v>
  </rv>
  <rv s="28">
    <v>#VALUE!</v>
    <v>393</v>
    <v>394</v>
    <v>Kilkenny</v>
    <v>4</v>
    <v>5</v>
    <v>Map</v>
    <v>6</v>
    <v>361</v>
    <v>en-GB</v>
    <v>5dd52b71-e611-4e26-6bfa-f782228b7809</v>
    <v>536870912</v>
    <v>1</v>
    <v>1681</v>
    <v>1682</v>
    <v>29</v>
    <v>Kilkenny is a city in County Kilkenny, Ireland. It is located in the South-East Region and in the province of Leinster. It is built on both banks of the River Nore. The 2022 census gave the population of Kilkenny as 27,184, the ...</v>
    <v>1683</v>
    <v>1684</v>
    <v>1685</v>
    <v>1686</v>
    <v>1687</v>
    <v>Kilkenny</v>
    <v>1688</v>
    <v>Kilkenny</v>
    <v>mdp/vdpid/5469174032567894017</v>
  </rv>
  <rv s="0">
    <v>536870912</v>
    <v>Milwaukee</v>
    <v>9fdb4bdb-6dd4-4dd1-9159-1e8abc73ab65</v>
    <v>en-GB</v>
    <v>Map</v>
  </rv>
  <rv s="0">
    <v>536870912</v>
    <v>Milwaukee County</v>
    <v>f476d37c-7f61-28e5-5575-f14def5efb84</v>
    <v>en-GB</v>
    <v>Map</v>
  </rv>
  <rv s="1">
    <fb>250.84932800000001</fb>
    <v>8</v>
  </rv>
  <rv s="2">
    <v>161</v>
    <v>6</v>
    <v>395</v>
    <v>7</v>
    <v>0</v>
    <v>Image of Milwaukee</v>
  </rv>
  <rv s="1">
    <fb>43.05</fb>
    <v>9</v>
  </rv>
  <rv s="0">
    <v>805306368</v>
    <v>Cavalier Johnson (Mayor)</v>
    <v>3377ad1a-f455-c558-5495-9989b87daf2e</v>
    <v>en-GB</v>
    <v>Generic</v>
  </rv>
  <rv s="3">
    <v>121</v>
  </rv>
  <rv s="4">
    <v>https://www.bing.com/search?q=milwaukee+wisconsin&amp;form=skydnc</v>
    <v>Learn more on Bing</v>
  </rv>
  <rv s="1">
    <fb>-87.95</fb>
    <v>9</v>
  </rv>
  <rv s="1">
    <fb>577222</fb>
    <v>8</v>
  </rv>
  <rv s="5">
    <v>#VALUE!</v>
    <v>396</v>
    <v>2</v>
    <v>Milwaukee</v>
    <v>4</v>
    <v>5</v>
    <v>Map</v>
    <v>6</v>
    <v>7</v>
    <v>en-GB</v>
    <v>9fdb4bdb-6dd4-4dd1-9159-1e8abc73ab65</v>
    <v>536870912</v>
    <v>1</v>
    <v>1260</v>
    <v>1691</v>
    <v>1692</v>
    <v>4</v>
    <v>Milwaukee is the most populous city in the U.S. state of Wisconsin and the county seat of Milwaukee County. With a population of 577,222 at the 2020 census, Milwaukee also is the 31st-most populous city in the United States, and the fifth-most ...</v>
    <v>1693</v>
    <v>1694</v>
    <v>1696</v>
    <v>1697</v>
    <v>1698</v>
    <v>Milwaukee</v>
    <v>1699</v>
    <v>25</v>
    <v>Milwaukee</v>
    <v>mdp/vdpid/5476833154096431105</v>
  </rv>
  <rv s="0">
    <v>536870912</v>
    <v>Phoenix, Arizona</v>
    <v>b06044c3-41e1-4e2a-bba7-27a29bba8ea9</v>
    <v>en-GB</v>
    <v>Map</v>
  </rv>
  <rv s="1">
    <fb>1341.477468</fb>
    <v>8</v>
  </rv>
  <rv s="2">
    <v>162</v>
    <v>6</v>
    <v>397</v>
    <v>7</v>
    <v>0</v>
    <v>Image of Phoenix, Arizona</v>
  </rv>
  <rv s="1">
    <fb>33.448333333333302</fb>
    <v>9</v>
  </rv>
  <rv s="0">
    <v>805306368</v>
    <v>Kate Gallego (Mayor)</v>
    <v>e1eda65c-e97b-f7be-0eba-2d9b94ca006c</v>
    <v>en-GB</v>
    <v>Generic</v>
  </rv>
  <rv s="3">
    <v>122</v>
  </rv>
  <rv s="4">
    <v>https://www.bing.com/search?q=phoenix+arizona&amp;form=skydnc</v>
    <v>Learn more on Bing</v>
  </rv>
  <rv s="1">
    <fb>-112.073888888889</fb>
    <v>9</v>
  </rv>
  <rv s="1">
    <fb>1608139</fb>
    <v>8</v>
  </rv>
  <rv s="5">
    <v>#VALUE!</v>
    <v>398</v>
    <v>2</v>
    <v>Phoenix, Arizona</v>
    <v>4</v>
    <v>5</v>
    <v>Map</v>
    <v>6</v>
    <v>7</v>
    <v>en-GB</v>
    <v>b06044c3-41e1-4e2a-bba7-27a29bba8ea9</v>
    <v>536870912</v>
    <v>1</v>
    <v>347</v>
    <v>1424</v>
    <v>1702</v>
    <v>4</v>
    <v>Phoenix is the capital and most populous city of the U.S. state of Arizona, with 1,608,139 residents as of 2020. It is the fifth-most populous city in the United States and the most populous state capital in the country.</v>
    <v>1703</v>
    <v>1704</v>
    <v>1706</v>
    <v>1707</v>
    <v>1708</v>
    <v>Phoenix, Arizona</v>
    <v>1709</v>
    <v>246</v>
    <v>Phoenix, Arizona</v>
    <v>mdp/vdpid/5098089334867755012</v>
  </rv>
  <rv s="0">
    <v>536870912</v>
    <v>Jamaica</v>
    <v>2562ea55-e766-cb17-7e1f-a957c9f8b966</v>
    <v>en-GB</v>
    <v>Map</v>
  </rv>
  <rv s="1">
    <fb>0.40997229916897504</fb>
    <v>42</v>
  </rv>
  <rv s="1">
    <fb>10991.909540000001</fb>
    <v>8</v>
  </rv>
  <rv s="1">
    <fb>4000</fb>
    <v>8</v>
  </rv>
  <rv s="1">
    <fb>16.103000000000002</fb>
    <v>41</v>
  </rv>
  <rv s="1">
    <fb>1876</fb>
    <v>418</v>
  </rv>
  <rv s="0">
    <v>536870912</v>
    <v>Kingston</v>
    <v>385a0e1e-d470-c7c3-8231-361da8105710</v>
    <v>en-GB</v>
    <v>Map</v>
  </rv>
  <rv s="1">
    <fb>8225.0810000000001</fb>
    <v>8</v>
  </rv>
  <rv s="1">
    <fb>162.47402640959601</fb>
    <v>419</v>
  </rv>
  <rv s="1">
    <fb>3.8918759235825502E-2</fb>
    <v>42</v>
  </rv>
  <rv s="1">
    <fb>1050.73290446087</fb>
    <v>8</v>
  </rv>
  <rv s="1">
    <fb>1.9790000000000001</fb>
    <v>41</v>
  </rv>
  <rv s="1">
    <fb>0.30915974822180897</fb>
    <v>42</v>
  </rv>
  <rv s="1">
    <fb>80.971344808322698</fb>
    <v>420</v>
  </rv>
  <rv s="1">
    <fb>1.1100000000000001</fb>
    <v>421</v>
  </rv>
  <rv s="1">
    <fb>16458071067.8176</fb>
    <v>40</v>
  </rv>
  <rv s="1">
    <fb>0.90995389999999998</fb>
    <v>42</v>
  </rv>
  <rv s="1">
    <fb>0.27130609999999999</fb>
    <v>42</v>
  </rv>
  <rv s="2">
    <v>163</v>
    <v>6</v>
    <v>401</v>
    <v>7</v>
    <v>0</v>
    <v>Image of Jamaica</v>
  </rv>
  <rv s="1">
    <fb>12.4</fb>
    <v>420</v>
  </rv>
  <rv s="0">
    <v>805306368</v>
    <v>Charles III (Monarch)</v>
    <v>afc6f6a9-5b55-9178-3e6f-2c8b6d16ee9c</v>
    <v>en-GB</v>
    <v>Generic</v>
  </rv>
  <rv s="0">
    <v>805306368</v>
    <v>Andrew Holness (Prime minister)</v>
    <v>fc7eab19-7d03-0e23-d4ca-3413831f019e</v>
    <v>en-GB</v>
    <v>Generic</v>
  </rv>
  <rv s="0">
    <v>805306368</v>
    <v>Marisa Dalrymple-Philibert (Speaker)</v>
    <v>6fefbdde-ca05-861b-4db9-534b31b23e85</v>
    <v>en-GB</v>
    <v>Generic</v>
  </rv>
  <rv s="0">
    <v>805306368</v>
    <v>Bryan Sykes (Chief justice)</v>
    <v>0c05bb93-ad84-800d-8b3a-9c884b7dcd53</v>
    <v>en-GB</v>
    <v>Generic</v>
  </rv>
  <rv s="3">
    <v>123</v>
  </rv>
  <rv s="4">
    <v>https://www.bing.com/search?q=jamaica&amp;form=skydnc</v>
    <v>Learn more on Bing</v>
  </rv>
  <rv s="1">
    <fb>74.367999999999995</fb>
    <v>420</v>
  </rv>
  <rv s="1">
    <fb>15767450000</fb>
    <v>40</v>
  </rv>
  <rv s="1">
    <fb>80</fb>
    <v>420</v>
  </rv>
  <rv s="1">
    <fb>1.33</fb>
    <v>421</v>
  </rv>
  <rv s="3">
    <v>124</v>
  </rv>
  <rv s="1">
    <fb>0.23704219810000002</fb>
    <v>42</v>
  </rv>
  <rv s="1">
    <fb>1.3061</fb>
    <v>41</v>
  </rv>
  <rv s="1">
    <fb>2827695</fb>
    <v>8</v>
  </rv>
  <rv s="1">
    <fb>0.20600000000000002</fb>
    <v>42</v>
  </rv>
  <rv s="1">
    <fb>0.35799999999999998</fb>
    <v>42</v>
  </rv>
  <rv s="1">
    <fb>0.51600000000000001</fb>
    <v>42</v>
  </rv>
  <rv s="1">
    <fb>2.1000000000000001E-2</fb>
    <v>42</v>
  </rv>
  <rv s="1">
    <fb>5.2999999999999999E-2</fb>
    <v>42</v>
  </rv>
  <rv s="1">
    <fb>9.1999999999999998E-2</fb>
    <v>42</v>
  </rv>
  <rv s="1">
    <fb>0.13200000000000001</fb>
    <v>42</v>
  </rv>
  <rv s="1">
    <fb>0.66028999328613291</fb>
    <v>42</v>
  </rv>
  <rv s="0">
    <v>536870912</v>
    <v>Cornwall County</v>
    <v>845f0c8b-1a1e-7e8d-b0d5-7f725b594865</v>
    <v>en-GB</v>
    <v>Map</v>
  </rv>
  <rv s="0">
    <v>536870912</v>
    <v>Middlesex County</v>
    <v>05e19e2c-d20d-e0d6-a906-7417f9138fbe</v>
    <v>en-GB</v>
    <v>Map</v>
  </rv>
  <rv s="3">
    <v>125</v>
  </rv>
  <rv s="1">
    <fb>0.26809843578632003</fb>
    <v>42</v>
  </rv>
  <rv s="1">
    <fb>0.35100000000000003</fb>
    <v>42</v>
  </rv>
  <rv s="1">
    <fb>8.0019998550415E-2</fb>
    <v>422</v>
  </rv>
  <rv s="1">
    <fb>1650594</fb>
    <v>8</v>
  </rv>
  <rv s="29">
    <v>#VALUE!</v>
    <v>415</v>
    <v>416</v>
    <v>Jamaica</v>
    <v>4</v>
    <v>5</v>
    <v>Map</v>
    <v>6</v>
    <v>417</v>
    <v>en-GB</v>
    <v>2562ea55-e766-cb17-7e1f-a957c9f8b966</v>
    <v>536870912</v>
    <v>1</v>
    <v>JM</v>
    <v>1712</v>
    <v>1713</v>
    <v>1714</v>
    <v>1715</v>
    <v>1716</v>
    <v>1717</v>
    <v>1718</v>
    <v>1719</v>
    <v>1720</v>
    <v>JMD</v>
    <v>Jamaica is an island country in the Caribbean Sea and the West Indies. At 10,990 square kilometres, it is the third largest island—after Cuba and Hispaniola—of the Greater Antilles and the Caribbean. Jamaica lies about 145 km south of Cuba, 191 ...</v>
    <v>1721</v>
    <v>1722</v>
    <v>1723</v>
    <v>1724</v>
    <v>1725</v>
    <v>1726</v>
    <v>1727</v>
    <v>1728</v>
    <v>1729</v>
    <v>1730</v>
    <v>1717</v>
    <v>1735</v>
    <v>1736</v>
    <v>1737</v>
    <v>1738</v>
    <v>1739</v>
    <v>1740</v>
    <v>Jamaica</v>
    <v>Jamaica, Land We Love</v>
    <v>1741</v>
    <v>Jamaica</v>
    <v>1742</v>
    <v>1743</v>
    <v>1744</v>
    <v>1745</v>
    <v>1746</v>
    <v>1747</v>
    <v>1748</v>
    <v>1749</v>
    <v>1750</v>
    <v>1751</v>
    <v>1752</v>
    <v>1755</v>
    <v>1756</v>
    <v>1757</v>
    <v>1758</v>
    <v>Jamaica</v>
    <v>1759</v>
    <v>mdp/vdpid/124</v>
  </rv>
  <rv s="0">
    <v>536870912</v>
    <v>Champaign, Illinois</v>
    <v>73252bd2-e5fe-40fe-90d0-acf60c65a322</v>
    <v>en-GB</v>
    <v>Map</v>
  </rv>
  <rv s="0">
    <v>536870912</v>
    <v>Champaign County</v>
    <v>7ad1a141-316c-fb09-a8e8-5ca8c0991750</v>
    <v>en-GB</v>
    <v>Map</v>
  </rv>
  <rv s="1">
    <fb>58.876987</fb>
    <v>8</v>
  </rv>
  <rv s="2">
    <v>164</v>
    <v>6</v>
    <v>423</v>
    <v>7</v>
    <v>0</v>
    <v>Image of Champaign, Illinois</v>
  </rv>
  <rv s="1">
    <fb>40.112777777778</fb>
    <v>9</v>
  </rv>
  <rv s="0">
    <v>805306368</v>
    <v>Deborah Frank Feinen (Mayor)</v>
    <v>ea37b325-9266-c41e-0391-26b312097474</v>
    <v>en-GB</v>
    <v>Generic</v>
  </rv>
  <rv s="3">
    <v>126</v>
  </rv>
  <rv s="4">
    <v>https://www.bing.com/search?q=champaign+illinois&amp;form=skydnc</v>
    <v>Learn more on Bing</v>
  </rv>
  <rv s="1">
    <fb>-88.261111111111006</fb>
    <v>9</v>
  </rv>
  <rv s="1">
    <fb>88302</fb>
    <v>8</v>
  </rv>
  <rv s="11">
    <v>#VALUE!</v>
    <v>424</v>
    <v>63</v>
    <v>Champaign, Illinois</v>
    <v>4</v>
    <v>5</v>
    <v>Map</v>
    <v>6</v>
    <v>7</v>
    <v>en-GB</v>
    <v>73252bd2-e5fe-40fe-90d0-acf60c65a322</v>
    <v>536870912</v>
    <v>1</v>
    <v>627</v>
    <v>1762</v>
    <v>1763</v>
    <v>4</v>
    <v>Champaign is a city in Champaign County, Illinois, United States. The population was 88,302 at the 2020 census. It is the tenth-most populous municipality in Illinois and the fourth most populous city in Illinois outside the Chicago metropolitan ...</v>
    <v>1764</v>
    <v>1765</v>
    <v>1767</v>
    <v>1768</v>
    <v>1769</v>
    <v>Champaign, Illinois</v>
    <v>1770</v>
    <v>Champaign, Illinois</v>
    <v>mdp/vdpid/5477957516354650113</v>
  </rv>
  <rv s="0">
    <v>536870912</v>
    <v>Swindon</v>
    <v>8b43d2f2-a1e2-b921-956d-038504967fcf</v>
    <v>en-GB</v>
    <v>Map</v>
  </rv>
  <rv s="0">
    <v>536870912</v>
    <v>Wiltshire</v>
    <v>4ebe79fa-f77b-5216-7ef9-f8ea04679349</v>
    <v>en-GB</v>
    <v>Map</v>
  </rv>
  <rv s="1">
    <fb>40</fb>
    <v>8</v>
  </rv>
  <rv s="2">
    <v>165</v>
    <v>6</v>
    <v>425</v>
    <v>7</v>
    <v>0</v>
    <v>Image of Swindon</v>
  </rv>
  <rv s="1">
    <fb>51.558333333333003</fb>
    <v>9</v>
  </rv>
  <rv s="4">
    <v>https://www.bing.com/search?q=swindon&amp;form=skydnc</v>
    <v>Learn more on Bing</v>
  </rv>
  <rv s="1">
    <fb>-1.7811111111111</fb>
    <v>9</v>
  </rv>
  <rv s="1">
    <fb>222193</fb>
    <v>8</v>
  </rv>
  <rv s="27">
    <v>#VALUE!</v>
    <v>426</v>
    <v>374</v>
    <v>Swindon</v>
    <v>4</v>
    <v>5</v>
    <v>Map</v>
    <v>6</v>
    <v>427</v>
    <v>en-GB</v>
    <v>8b43d2f2-a1e2-b921-956d-038504967fcf</v>
    <v>536870912</v>
    <v>1</v>
    <v>1773</v>
    <v>1774</v>
    <v>429</v>
    <v>Swindon is a town in Wiltshire, England. At the time of the 2021 Census the population of the built-up area was 183,638, making it the largest settlement in the county. Located in South West England, Swindon lies on the M4 corridor, 71 miles to ...</v>
    <v>1775</v>
    <v>1776</v>
    <v>1777</v>
    <v>1778</v>
    <v>Swindon</v>
    <v>1779</v>
    <v>Swindon</v>
    <v>mdp/vdpid/5471642063650947074</v>
  </rv>
  <rv s="0">
    <v>536870912</v>
    <v>Pompano Beach, Florida</v>
    <v>c8f811b2-87d7-45f5-999d-e0b2976df6d3</v>
    <v>en-GB</v>
    <v>Map</v>
  </rv>
  <rv s="1">
    <fb>63.998714999999997</fb>
    <v>8</v>
  </rv>
  <rv s="2">
    <v>166</v>
    <v>6</v>
    <v>428</v>
    <v>7</v>
    <v>0</v>
    <v>Image of Pompano Beach, Florida</v>
  </rv>
  <rv s="1">
    <fb>26.234722222222</fb>
    <v>9</v>
  </rv>
  <rv s="0">
    <v>805306368</v>
    <v>Rex Hardin (Mayor)</v>
    <v>9d81057b-0235-b291-dfc6-bc8271b2a5d5</v>
    <v>en-GB</v>
    <v>Generic</v>
  </rv>
  <rv s="3">
    <v>127</v>
  </rv>
  <rv s="4">
    <v>https://www.bing.com/search?q=pompano+beach+florida&amp;form=skydnc</v>
    <v>Learn more on Bing</v>
  </rv>
  <rv s="1">
    <fb>-80.125555555556005</fb>
    <v>9</v>
  </rv>
  <rv s="1">
    <fb>112046</fb>
    <v>8</v>
  </rv>
  <rv s="5">
    <v>#VALUE!</v>
    <v>429</v>
    <v>2</v>
    <v>Pompano Beach, Florida</v>
    <v>4</v>
    <v>5</v>
    <v>Map</v>
    <v>6</v>
    <v>7</v>
    <v>en-GB</v>
    <v>c8f811b2-87d7-45f5-999d-e0b2976df6d3</v>
    <v>536870912</v>
    <v>1</v>
    <v>211</v>
    <v>510</v>
    <v>1782</v>
    <v>4</v>
    <v>Pompano Beach is a city in Broward County, Florida, United States. It is located along the coast of the Atlantic Ocean, just north of Fort Lauderdale and 36 miles north of Miami. The nearby Hillsboro Inlet forms part of the Atlantic Intracoastal ...</v>
    <v>1783</v>
    <v>1784</v>
    <v>1786</v>
    <v>1787</v>
    <v>1788</v>
    <v>Pompano Beach, Florida</v>
    <v>1789</v>
    <v>12</v>
    <v>Pompano Beach, Florida</v>
    <v>mdp/vdpid/5502151139526705154</v>
  </rv>
  <rv s="0">
    <v>536870912</v>
    <v>Sheffield</v>
    <v>41dbe832-f699-1fd7-e3b3-fbdcbd0167eb</v>
    <v>en-GB</v>
    <v>Map</v>
  </rv>
  <rv s="0">
    <v>536870912</v>
    <v>South Yorkshire</v>
    <v>3d4132bc-fe70-d01b-c30c-a13eeb6b0cb4</v>
    <v>en-GB</v>
    <v>Map</v>
  </rv>
  <rv s="1">
    <fb>367.94</fb>
    <v>8</v>
  </rv>
  <rv s="2">
    <v>167</v>
    <v>6</v>
    <v>431</v>
    <v>7</v>
    <v>0</v>
    <v>Image of Sheffield</v>
  </rv>
  <rv s="1">
    <fb>53.3808333333333</fb>
    <v>9</v>
  </rv>
  <rv s="4">
    <v>https://www.bing.com/search?q=sheffield+england&amp;form=skydnc</v>
    <v>Learn more on Bing</v>
  </rv>
  <rv s="1">
    <fb>-1.47027777777778</fb>
    <v>9</v>
  </rv>
  <rv s="1">
    <fb>577800</fb>
    <v>8</v>
  </rv>
  <rv s="3">
    <v>128</v>
  </rv>
  <rv s="30">
    <v>#VALUE!</v>
    <v>432</v>
    <v>433</v>
    <v>Sheffield</v>
    <v>4</v>
    <v>5</v>
    <v>Map</v>
    <v>6</v>
    <v>115</v>
    <v>en-GB</v>
    <v>41dbe832-f699-1fd7-e3b3-fbdcbd0167eb</v>
    <v>536870912</v>
    <v>1</v>
    <v>1792</v>
    <v>1793</v>
    <v>429</v>
    <v>Sheffield is a city in South Yorkshire, England, whose name derives from the River Sheaf which runs through it. The city serves as the administrative centre of the City of Sheffield. It is historically part of the West Riding of Yorkshire and ...</v>
    <v>1794</v>
    <v>1795</v>
    <v>1796</v>
    <v>1797</v>
    <v>Sheffield</v>
    <v>1798</v>
    <v>1799</v>
    <v>Sheffield</v>
    <v>mdp/vdpid/5470606763562631170</v>
  </rv>
  <rv s="0">
    <v>536870912</v>
    <v>Erie, Pennsylvania</v>
    <v>d2df2a78-0a17-40bc-8465-c9eb37d722ba</v>
    <v>en-GB</v>
    <v>Map</v>
  </rv>
  <rv s="0">
    <v>536870912</v>
    <v>Erie County</v>
    <v>3980298b-94d8-6430-9dc8-89d483f55ca9</v>
    <v>en-GB</v>
    <v>Map</v>
  </rv>
  <rv s="1">
    <fb>49.932989999999997</fb>
    <v>8</v>
  </rv>
  <rv s="2">
    <v>168</v>
    <v>6</v>
    <v>434</v>
    <v>7</v>
    <v>0</v>
    <v>Image of Erie, Pennsylvania</v>
  </rv>
  <rv s="1">
    <fb>42.129561111111002</fb>
    <v>9</v>
  </rv>
  <rv s="0">
    <v>805306368</v>
    <v>Joe Schember (Mayor)</v>
    <v>7b0557d5-a46b-c1b3-a04e-a0b479cc8f6e</v>
    <v>en-GB</v>
    <v>Generic</v>
  </rv>
  <rv s="3">
    <v>129</v>
  </rv>
  <rv s="4">
    <v>https://www.bing.com/search?q=erie+pennsylvania&amp;form=skydnc</v>
    <v>Learn more on Bing</v>
  </rv>
  <rv s="1">
    <fb>-80.085213888889001</fb>
    <v>9</v>
  </rv>
  <rv s="1">
    <fb>94831</fb>
    <v>8</v>
  </rv>
  <rv s="11">
    <v>#VALUE!</v>
    <v>435</v>
    <v>63</v>
    <v>Erie, Pennsylvania</v>
    <v>4</v>
    <v>5</v>
    <v>Map</v>
    <v>6</v>
    <v>7</v>
    <v>en-GB</v>
    <v>d2df2a78-0a17-40bc-8465-c9eb37d722ba</v>
    <v>536870912</v>
    <v>1</v>
    <v>37</v>
    <v>1802</v>
    <v>1803</v>
    <v>4</v>
    <v>Erie is a city on the south shore of Lake Erie and the county seat of Erie County, Pennsylvania, United States. It is the fifth-most populous city in Pennsylvania and the most populous in Northwestern Pennsylvania with a population of 94,831 at ...</v>
    <v>1804</v>
    <v>1805</v>
    <v>1807</v>
    <v>1808</v>
    <v>1809</v>
    <v>Erie, Pennsylvania</v>
    <v>1810</v>
    <v>Erie, Pennsylvania</v>
    <v>mdp/vdpid/5480459008101842945</v>
  </rv>
  <rv s="0">
    <v>536870912</v>
    <v>Tacoma, Washington</v>
    <v>aa44bc9d-f87d-4fa4-b592-2cfaa509277b</v>
    <v>en-GB</v>
    <v>Map</v>
  </rv>
  <rv s="0">
    <v>536870912</v>
    <v>Pierce County</v>
    <v>4df1d4a7-d541-3518-0270-fbaff419d4ec</v>
    <v>en-GB</v>
    <v>Map</v>
  </rv>
  <rv s="1">
    <fb>161.67562899999999</fb>
    <v>8</v>
  </rv>
  <rv s="2">
    <v>169</v>
    <v>6</v>
    <v>436</v>
    <v>7</v>
    <v>0</v>
    <v>Image of Tacoma, Washington</v>
  </rv>
  <rv s="1">
    <fb>47.241388888888999</fb>
    <v>9</v>
  </rv>
  <rv s="0">
    <v>805306368</v>
    <v>Victoria Woodards (Mayor)</v>
    <v>3418fa89-3606-6ba1-1b0f-1f23278c461f</v>
    <v>en-GB</v>
    <v>Generic</v>
  </rv>
  <rv s="3">
    <v>130</v>
  </rv>
  <rv s="4">
    <v>https://www.bing.com/search?q=tacoma+washington&amp;form=skydnc</v>
    <v>Learn more on Bing</v>
  </rv>
  <rv s="1">
    <fb>-122.45944444444</fb>
    <v>9</v>
  </rv>
  <rv s="1">
    <fb>219346</fb>
    <v>8</v>
  </rv>
  <rv s="5">
    <v>#VALUE!</v>
    <v>437</v>
    <v>2</v>
    <v>Tacoma, Washington</v>
    <v>4</v>
    <v>5</v>
    <v>Map</v>
    <v>6</v>
    <v>7</v>
    <v>en-GB</v>
    <v>aa44bc9d-f87d-4fa4-b592-2cfaa509277b</v>
    <v>536870912</v>
    <v>1</v>
    <v>456</v>
    <v>1813</v>
    <v>1814</v>
    <v>4</v>
    <v>Tacoma is the county seat of Pierce County, Washington, United States. A port city, it is situated along Washington's Puget Sound, 32 miles southwest of Seattle, 36 miles southwest of Bellevue, 31 miles northeast of the state capital, Olympia, ...</v>
    <v>1815</v>
    <v>1816</v>
    <v>1818</v>
    <v>1819</v>
    <v>1820</v>
    <v>Tacoma, Washington</v>
    <v>1821</v>
    <v>80</v>
    <v>Tacoma, Washington</v>
    <v>mdp/vdpid/4860578326953066497</v>
  </rv>
  <rv s="0">
    <v>536870912</v>
    <v>Swords, Dublin</v>
    <v>074a8613-c60b-78bc-ffd1-1109d5a0f525</v>
    <v>en-GB</v>
    <v>Map</v>
  </rv>
  <rv s="0">
    <v>536870912</v>
    <v>County Fingal</v>
    <v>3bfaf2ff-d218-0b42-bb07-83dafea73cff</v>
    <v>en-GB</v>
    <v>Map</v>
  </rv>
  <rv s="1">
    <fb>11.35</fb>
    <v>8</v>
  </rv>
  <rv s="2">
    <v>170</v>
    <v>6</v>
    <v>438</v>
    <v>7</v>
    <v>0</v>
    <v>Image of Swords, Dublin</v>
  </rv>
  <rv s="1">
    <fb>53.459699999999998</fb>
    <v>9</v>
  </rv>
  <rv s="4">
    <v>https://www.bing.com/search?q=swords+dublin&amp;form=skydnc</v>
    <v>Learn more on Bing</v>
  </rv>
  <rv s="1">
    <fb>-6.2180999999999997</fb>
    <v>9</v>
  </rv>
  <rv s="1">
    <fb>36924</fb>
    <v>8</v>
  </rv>
  <rv s="27">
    <v>#VALUE!</v>
    <v>439</v>
    <v>374</v>
    <v>Swords, Dublin</v>
    <v>4</v>
    <v>5</v>
    <v>Map</v>
    <v>6</v>
    <v>361</v>
    <v>en-GB</v>
    <v>074a8613-c60b-78bc-ffd1-1109d5a0f525</v>
    <v>536870912</v>
    <v>1</v>
    <v>1824</v>
    <v>1825</v>
    <v>29</v>
    <v>Swords in County Dublin, the county town of the local government area of Fingal, is a large suburban town on the east coast of Ireland, situated ten kilometres north of Dublin city centre. It is the eighth largest urban area in Ireland, with a ...</v>
    <v>1826</v>
    <v>1827</v>
    <v>1828</v>
    <v>1829</v>
    <v>Swords, Dublin</v>
    <v>1830</v>
    <v>Swords, Dublin</v>
    <v>mdp/vdpid/5468484610742550529</v>
  </rv>
  <rv s="0">
    <v>536870912</v>
    <v>Denton, Texas</v>
    <v>2c212c6d-7800-45e6-a14d-055dbdc1f270</v>
    <v>en-GB</v>
    <v>Map</v>
  </rv>
  <rv s="1">
    <fb>246.273437</fb>
    <v>8</v>
  </rv>
  <rv s="2">
    <v>171</v>
    <v>6</v>
    <v>440</v>
    <v>7</v>
    <v>0</v>
    <v>Image of Denton, Texas</v>
  </rv>
  <rv s="1">
    <fb>33.216666666667003</fb>
    <v>9</v>
  </rv>
  <rv s="3">
    <v>131</v>
  </rv>
  <rv s="4">
    <v>https://www.bing.com/search?q=denton+texas&amp;form=skydnc</v>
    <v>Learn more on Bing</v>
  </rv>
  <rv s="1">
    <fb>-97.133333333332999</fb>
    <v>9</v>
  </rv>
  <rv s="1">
    <fb>139869</fb>
    <v>8</v>
  </rv>
  <rv s="5">
    <v>#VALUE!</v>
    <v>441</v>
    <v>2</v>
    <v>Denton, Texas</v>
    <v>4</v>
    <v>5</v>
    <v>Map</v>
    <v>6</v>
    <v>7</v>
    <v>en-GB</v>
    <v>2c212c6d-7800-45e6-a14d-055dbdc1f270</v>
    <v>536870912</v>
    <v>1</v>
    <v>15</v>
    <v>777</v>
    <v>1833</v>
    <v>4</v>
    <v>Denton is a city in and the county seat of Denton County, Texas, United States. With a population of 139,869 as of 2020, it is the 27th-most populous city in Texas, the 197th-most populous city in the United States, and the 12th-most populous ...</v>
    <v>1834</v>
    <v>1835</v>
    <v>1836</v>
    <v>1837</v>
    <v>1838</v>
    <v>Denton, Texas</v>
    <v>1839</v>
    <v>25</v>
    <v>Denton, Texas</v>
    <v>mdp/vdpid/5107713299898695681</v>
  </rv>
  <rv s="0">
    <v>536870912</v>
    <v>Tullamore</v>
    <v>f7fd2613-1ee3-94c0-58a0-d825df67724b</v>
    <v>en-GB</v>
    <v>Map</v>
  </rv>
  <rv s="0">
    <v>536870912</v>
    <v>County Offaly</v>
    <v>a2b6e818-7b54-4481-a69c-4b2490dcfe0c</v>
    <v>en-GB</v>
    <v>Map</v>
  </rv>
  <rv s="2">
    <v>172</v>
    <v>6</v>
    <v>442</v>
    <v>7</v>
    <v>0</v>
    <v>Image of Tullamore</v>
  </rv>
  <rv s="1">
    <fb>53.2667</fb>
    <v>9</v>
  </rv>
  <rv s="4">
    <v>https://www.bing.com/search?q=tullamore+ireland&amp;form=skydnc</v>
    <v>Learn more on Bing</v>
  </rv>
  <rv s="1">
    <fb>-7.5</fb>
    <v>9</v>
  </rv>
  <rv s="1">
    <fb>14607</fb>
    <v>8</v>
  </rv>
  <rv s="6">
    <v>#VALUE!</v>
    <v>443</v>
    <v>15</v>
    <v>Tullamore</v>
    <v>4</v>
    <v>5</v>
    <v>Map</v>
    <v>6</v>
    <v>16</v>
    <v>en-GB</v>
    <v>f7fd2613-1ee3-94c0-58a0-d825df67724b</v>
    <v>536870912</v>
    <v>1</v>
    <v>1842</v>
    <v>29</v>
    <v>Tullamore is the county town of County Offaly in Ireland. It is on the Grand Canal, in the middle of the county, and is the fourth most populous town in the Midlands Region, with 15,598 inhabitants at the 2022 census.</v>
    <v>1843</v>
    <v>1844</v>
    <v>1845</v>
    <v>1846</v>
    <v>Tullamore</v>
    <v>1847</v>
    <v>Tullamore</v>
    <v>mdp/vdpid/5469097720847269889</v>
  </rv>
  <rv s="0">
    <v>536870912</v>
    <v>Raleigh, North Carolina</v>
    <v>7b706445-83c5-46a4-bb70-cff23cd555d3</v>
    <v>en-GB</v>
    <v>Map</v>
  </rv>
  <rv s="0">
    <v>536870912</v>
    <v>Wake County</v>
    <v>5d2644c4-0b7e-4769-7be2-6dc8acf2c6d0</v>
    <v>en-GB</v>
    <v>Map</v>
  </rv>
  <rv s="1">
    <fb>378.616963</fb>
    <v>8</v>
  </rv>
  <rv s="2">
    <v>173</v>
    <v>6</v>
    <v>444</v>
    <v>7</v>
    <v>0</v>
    <v>Image of Raleigh, North Carolina</v>
  </rv>
  <rv s="1">
    <fb>35.78</fb>
    <v>9</v>
  </rv>
  <rv s="0">
    <v>805306368</v>
    <v>Mary-Ann Baldwin (Mayor)</v>
    <v>c476332c-109e-a66e-644e-302e3e0b2676</v>
    <v>en-GB</v>
    <v>Generic</v>
  </rv>
  <rv s="3">
    <v>132</v>
  </rv>
  <rv s="4">
    <v>https://www.bing.com/search?q=raleigh+north+carolina&amp;form=skydnc</v>
    <v>Learn more on Bing</v>
  </rv>
  <rv s="1">
    <fb>-78.64</fb>
    <v>9</v>
  </rv>
  <rv s="1">
    <fb>467665</fb>
    <v>8</v>
  </rv>
  <rv s="5">
    <v>#VALUE!</v>
    <v>445</v>
    <v>2</v>
    <v>Raleigh, North Carolina</v>
    <v>4</v>
    <v>5</v>
    <v>Map</v>
    <v>6</v>
    <v>7</v>
    <v>en-GB</v>
    <v>7b706445-83c5-46a4-bb70-cff23cd555d3</v>
    <v>536870912</v>
    <v>1</v>
    <v>725</v>
    <v>1850</v>
    <v>1851</v>
    <v>4</v>
    <v>Raleigh is the capital city of the U.S. state of North Carolina and the seat of Wake County. It is the second-most populous city in North Carolina, after Charlotte. Raleigh is the tenth-most populous city in the Southeast, the 41st-most populous ...</v>
    <v>1852</v>
    <v>1853</v>
    <v>1855</v>
    <v>1856</v>
    <v>1857</v>
    <v>Raleigh, North Carolina</v>
    <v>1858</v>
    <v>12</v>
    <v>Raleigh, North Carolina</v>
    <v>mdp/vdpid/5491086135910203393</v>
  </rv>
  <rv s="0">
    <v>536870912</v>
    <v>Shankill, Dublin</v>
    <v>ac803908-f964-5c88-5cd1-57f39b6f920f</v>
    <v>en-GB</v>
    <v>Map</v>
  </rv>
  <rv s="1">
    <fb>6.4</fb>
    <v>8</v>
  </rv>
  <rv s="2">
    <v>174</v>
    <v>6</v>
    <v>446</v>
    <v>7</v>
    <v>0</v>
    <v>Image of Shankill, Dublin</v>
  </rv>
  <rv s="1">
    <fb>53.225999999999999</fb>
    <v>9</v>
  </rv>
  <rv s="4">
    <v>https://www.bing.com/search?q=shankill%2c+dublin+county+dublin&amp;form=skydnc</v>
    <v>Learn more on Bing</v>
  </rv>
  <rv s="1">
    <fb>-6.1239999999999997</fb>
    <v>9</v>
  </rv>
  <rv s="1">
    <fb>14257</fb>
    <v>8</v>
  </rv>
  <rv s="25">
    <v>#VALUE!</v>
    <v>447</v>
    <v>354</v>
    <v>Shankill, Dublin</v>
    <v>4</v>
    <v>5</v>
    <v>Map</v>
    <v>6</v>
    <v>25</v>
    <v>en-GB</v>
    <v>ac803908-f964-5c88-5cd1-57f39b6f920f</v>
    <v>536870912</v>
    <v>1</v>
    <v>1861</v>
    <v>29</v>
    <v>Shankill is an outlying suburb of Dublin, Ireland, on the southeast of County Dublin, close to the border with County Wicklow. It is in the local government area of Dún Laoghaire–Rathdown and had a population of 14,257 as of the 2016 census. It ...</v>
    <v>1862</v>
    <v>1863</v>
    <v>1864</v>
    <v>1865</v>
    <v>Shankill, Dublin</v>
    <v>1866</v>
    <v>Shankill, Dublin</v>
    <v>mdp/vdpid/5469241453571997697</v>
  </rv>
  <rv s="0">
    <v>536870912</v>
    <v>Castleblayney</v>
    <v>62b1e581-10c6-9409-94eb-854709b865ec</v>
    <v>en-GB</v>
    <v>Map</v>
  </rv>
  <rv s="0">
    <v>536870912</v>
    <v>County Monaghan</v>
    <v>fc43fd90-de92-49b3-bf37-7c577555fac7</v>
    <v>en-GB</v>
    <v>Map</v>
  </rv>
  <rv s="2">
    <v>175</v>
    <v>6</v>
    <v>448</v>
    <v>7</v>
    <v>0</v>
    <v>Image of Castleblayney</v>
  </rv>
  <rv s="1">
    <fb>54.12</fb>
    <v>9</v>
  </rv>
  <rv s="4">
    <v>https://www.bing.com/search?q=castleblayney+ireland&amp;form=skydnc</v>
    <v>Learn more on Bing</v>
  </rv>
  <rv s="1">
    <fb>-6.7388888888888898</fb>
    <v>9</v>
  </rv>
  <rv s="1">
    <fb>3607</fb>
    <v>8</v>
  </rv>
  <rv s="6">
    <v>#VALUE!</v>
    <v>450</v>
    <v>15</v>
    <v>Castleblayney</v>
    <v>4</v>
    <v>5</v>
    <v>Map</v>
    <v>6</v>
    <v>16</v>
    <v>en-GB</v>
    <v>62b1e581-10c6-9409-94eb-854709b865ec</v>
    <v>536870912</v>
    <v>1</v>
    <v>1869</v>
    <v>29</v>
    <v>Castleblayney is a town in County Monaghan, Ireland. The town had a population of 3,607 as of the 2016 census. Castleblayney is near the border with County Armagh in Northern Ireland, and lies on the N2 road from Dublin to Derry and Letterkenny.</v>
    <v>1870</v>
    <v>1871</v>
    <v>1872</v>
    <v>1873</v>
    <v>Castleblayney</v>
    <v>1874</v>
    <v>Castleblayney</v>
    <v>mdp/vdpid/5468428283991293953</v>
  </rv>
  <rv s="0">
    <v>536870912</v>
    <v>Colombia</v>
    <v>c396e3d8-2a85-d230-f691-7850536d840e</v>
    <v>en-GB</v>
    <v>Map</v>
  </rv>
  <rv s="1">
    <fb>0.40257414657503404</fb>
    <v>42</v>
  </rv>
  <rv s="1">
    <fb>1141748</fb>
    <v>8</v>
  </rv>
  <rv s="1">
    <fb>481000</fb>
    <v>8</v>
  </rv>
  <rv s="1">
    <fb>14.882</fb>
    <v>41</v>
  </rv>
  <rv s="1">
    <fb>57</fb>
    <v>418</v>
  </rv>
  <rv s="0">
    <v>536870912</v>
    <v>Bogotá</v>
    <v>66b24d5c-468c-2dd6-e6ce-34504b6f6cb4</v>
    <v>en-GB</v>
    <v>Map</v>
  </rv>
  <rv s="1">
    <fb>97813.558000000005</fb>
    <v>8</v>
  </rv>
  <rv s="1">
    <fb>140.95037394202501</fb>
    <v>419</v>
  </rv>
  <rv s="1">
    <fb>3.52549273618952E-2</fb>
    <v>42</v>
  </rv>
  <rv s="1">
    <fb>1312.1575030143699</fb>
    <v>8</v>
  </rv>
  <rv s="1">
    <fb>1.8069999999999999</fb>
    <v>41</v>
  </rv>
  <rv s="1">
    <fb>0.52703938288643504</fb>
    <v>42</v>
  </rv>
  <rv s="1">
    <fb>76.685692626893996</fb>
    <v>420</v>
  </rv>
  <rv s="1">
    <fb>0.68</fb>
    <v>421</v>
  </rv>
  <rv s="1">
    <fb>323802808108.24597</fb>
    <v>40</v>
  </rv>
  <rv s="1">
    <fb>1.1452666</fb>
    <v>42</v>
  </rv>
  <rv s="1">
    <fb>0.55327490000000001</fb>
    <v>42</v>
  </rv>
  <rv s="2">
    <v>176</v>
    <v>6</v>
    <v>452</v>
    <v>7</v>
    <v>0</v>
    <v>Image of Colombia</v>
  </rv>
  <rv s="1">
    <fb>12.2</fb>
    <v>420</v>
  </rv>
  <rv s="0">
    <v>805306368</v>
    <v>Gustavo Petro (President)</v>
    <v>6d82a058-5246-ec8e-cc68-4ec9b7022623</v>
    <v>en-GB</v>
    <v>Generic</v>
  </rv>
  <rv s="0">
    <v>805306368</v>
    <v>Francia Márquez Mina (Vice president)</v>
    <v>31dbe672-1593-31cc-dd43-199002188cba</v>
    <v>en-GB</v>
    <v>Generic</v>
  </rv>
  <rv s="3">
    <v>133</v>
  </rv>
  <rv s="4">
    <v>https://www.bing.com/search?q=colombia&amp;form=skydnc</v>
    <v>Learn more on Bing</v>
  </rv>
  <rv s="1">
    <fb>77.108999999999995</fb>
    <v>420</v>
  </rv>
  <rv s="1">
    <fb>132040280000</fb>
    <v>40</v>
  </rv>
  <rv s="1">
    <fb>83</fb>
    <v>420</v>
  </rv>
  <rv s="1">
    <fb>1.23</fb>
    <v>421</v>
  </rv>
  <rv s="3">
    <v>134</v>
  </rv>
  <rv s="1">
    <fb>0.1829434999</fb>
    <v>42</v>
  </rv>
  <rv s="1">
    <fb>2.1848000000000001</fb>
    <v>41</v>
  </rv>
  <rv s="1">
    <fb>51516562</fb>
    <v>8</v>
  </rv>
  <rv s="1">
    <fb>0.19899999999999998</fb>
    <v>42</v>
  </rv>
  <rv s="1">
    <fb>0.39700000000000002</fb>
    <v>42</v>
  </rv>
  <rv s="1">
    <fb>0.55399999999999994</fb>
    <v>42</v>
  </rv>
  <rv s="1">
    <fb>1.3999999999999999E-2</fb>
    <v>42</v>
  </rv>
  <rv s="1">
    <fb>0.04</fb>
    <v>42</v>
  </rv>
  <rv s="1">
    <fb>8.1000000000000003E-2</fb>
    <v>42</v>
  </rv>
  <rv s="1">
    <fb>0.126</fb>
    <v>42</v>
  </rv>
  <rv s="1">
    <fb>0.68771003723144508</fb>
    <v>42</v>
  </rv>
  <rv s="0">
    <v>536870912</v>
    <v>Amazonas Department</v>
    <v>b1142dfe-c0da-0b16-7b5b-40e1812fc5b5</v>
    <v>en-GB</v>
    <v>Map</v>
  </rv>
  <rv s="0">
    <v>536870912</v>
    <v>Antioquia Department</v>
    <v>d3614470-a93c-5d64-a636-9da2dff33c3d</v>
    <v>en-GB</v>
    <v>Map</v>
  </rv>
  <rv s="0">
    <v>536870912</v>
    <v>Arauca Department</v>
    <v>39038b52-0399-9385-24de-5d0c69b46eba</v>
    <v>en-GB</v>
    <v>Map</v>
  </rv>
  <rv s="0">
    <v>536870912</v>
    <v>Atlántico Department</v>
    <v>060406d2-f65b-ee44-bba7-291bad263612</v>
    <v>en-GB</v>
    <v>Map</v>
  </rv>
  <rv s="0">
    <v>536870912</v>
    <v>Bolívar Department</v>
    <v>38fa99f2-3e47-af72-2f25-81f620fe1128</v>
    <v>en-GB</v>
    <v>Map</v>
  </rv>
  <rv s="0">
    <v>536870912</v>
    <v>Boyacá Department</v>
    <v>951b3076-f33d-486b-9b35-d6d83aad8b98</v>
    <v>en-GB</v>
    <v>Map</v>
  </rv>
  <rv s="0">
    <v>536870912</v>
    <v>Caldas Department</v>
    <v>85871477-49bf-4c76-2b8d-3f2500f444d8</v>
    <v>en-GB</v>
    <v>Map</v>
  </rv>
  <rv s="0">
    <v>536870912</v>
    <v>Caquetá Department</v>
    <v>52c6ce36-10f4-7316-b10a-41d0eb67ac75</v>
    <v>en-GB</v>
    <v>Map</v>
  </rv>
  <rv s="0">
    <v>536870912</v>
    <v>Casanare Department</v>
    <v>e7b3ed4f-03e8-7516-f976-b525e8a0b565</v>
    <v>en-GB</v>
    <v>Map</v>
  </rv>
  <rv s="0">
    <v>536870912</v>
    <v>Cauca Department</v>
    <v>7b3864e4-af68-447f-d9bc-075dd9085ef8</v>
    <v>en-GB</v>
    <v>Map</v>
  </rv>
  <rv s="0">
    <v>536870912</v>
    <v>Cesar Department</v>
    <v>acf0353b-c9e7-bf27-fe4d-0e199bc80085</v>
    <v>en-GB</v>
    <v>Map</v>
  </rv>
  <rv s="0">
    <v>536870912</v>
    <v>Chocó Department</v>
    <v>a03f5bb0-fdf4-7ba6-1aa2-98634d5ec680</v>
    <v>en-GB</v>
    <v>Map</v>
  </rv>
  <rv s="0">
    <v>536870912</v>
    <v>Córdoba Department</v>
    <v>351fe87f-ca62-b128-b52c-3edd6fa6b80f</v>
    <v>en-GB</v>
    <v>Map</v>
  </rv>
  <rv s="0">
    <v>536870912</v>
    <v>Cundinamarca Department</v>
    <v>26fc374f-923b-d32c-4651-e3e8c06fc3ed</v>
    <v>en-GB</v>
    <v>Map</v>
  </rv>
  <rv s="0">
    <v>536870912</v>
    <v>Guainía Department</v>
    <v>8651c982-77dc-b5af-4197-627d13648685</v>
    <v>en-GB</v>
    <v>Map</v>
  </rv>
  <rv s="0">
    <v>536870912</v>
    <v>Guaviare Department</v>
    <v>fe72a3d7-3b52-1552-6e5d-28dca99e051b</v>
    <v>en-GB</v>
    <v>Map</v>
  </rv>
  <rv s="0">
    <v>536870912</v>
    <v>Huila Department</v>
    <v>2752ef70-1772-e264-2348-e4146224c108</v>
    <v>en-GB</v>
    <v>Map</v>
  </rv>
  <rv s="0">
    <v>536870912</v>
    <v>La Guajira Department</v>
    <v>5dadb66e-c4f1-8556-c08f-671a606edf84</v>
    <v>en-GB</v>
    <v>Map</v>
  </rv>
  <rv s="0">
    <v>536870912</v>
    <v>Magdalena Department</v>
    <v>dcdd93f1-b99c-7653-25fe-53654ad52fa2</v>
    <v>en-GB</v>
    <v>Map</v>
  </rv>
  <rv s="0">
    <v>536870912</v>
    <v>Meta Department</v>
    <v>30c3c263-a281-f2d2-6787-511d37d41ddf</v>
    <v>en-GB</v>
    <v>Map</v>
  </rv>
  <rv s="0">
    <v>536870912</v>
    <v>Nariño Department</v>
    <v>1b9faaa5-ba49-9e9a-6edd-39ceed297f8f</v>
    <v>en-GB</v>
    <v>Map</v>
  </rv>
  <rv s="0">
    <v>536870912</v>
    <v>Norte de Santander Department</v>
    <v>d44c8def-e6be-c3f1-ab4e-e27af99a2e0b</v>
    <v>en-GB</v>
    <v>Map</v>
  </rv>
  <rv s="0">
    <v>536870912</v>
    <v>Putumayo Department</v>
    <v>45f7bd51-6a99-6e2e-3095-604393add4b0</v>
    <v>en-GB</v>
    <v>Map</v>
  </rv>
  <rv s="0">
    <v>536870912</v>
    <v>Quindío Department</v>
    <v>0bb62acd-b714-a5dd-dc49-6f69ddaba02c</v>
    <v>en-GB</v>
    <v>Map</v>
  </rv>
  <rv s="0">
    <v>536870912</v>
    <v>Risaralda Department</v>
    <v>12859881-10e7-a44f-aa52-ed6ecbc80e7c</v>
    <v>en-GB</v>
    <v>Map</v>
  </rv>
  <rv s="0">
    <v>536870912</v>
    <v>Archipelago of Saint Andréws, Providence and Saint Catalina</v>
    <v>188ba911-2335-579f-505a-e6bde1ce992c</v>
    <v>en-GB</v>
    <v>Map</v>
  </rv>
  <rv s="0">
    <v>536870912</v>
    <v>Santander Department</v>
    <v>98fbfaa3-063d-4261-a806-2b84a0339e05</v>
    <v>en-GB</v>
    <v>Map</v>
  </rv>
  <rv s="0">
    <v>536870912</v>
    <v>Sucre Department</v>
    <v>771a5a65-ef7a-6112-a7e0-0a670038add2</v>
    <v>en-GB</v>
    <v>Map</v>
  </rv>
  <rv s="0">
    <v>536870912</v>
    <v>Tolima Department</v>
    <v>9f5d3f6f-e4de-1042-2cb7-b84911d028d4</v>
    <v>en-GB</v>
    <v>Map</v>
  </rv>
  <rv s="0">
    <v>536870912</v>
    <v>Valle del Cauca Department</v>
    <v>ce6e3742-88ee-970c-b7e9-de685afbebe8</v>
    <v>en-GB</v>
    <v>Map</v>
  </rv>
  <rv s="0">
    <v>536870912</v>
    <v>Vaupés Department</v>
    <v>54afacd5-8118-0ece-5ab8-dbab67c52f56</v>
    <v>en-GB</v>
    <v>Map</v>
  </rv>
  <rv s="0">
    <v>536870912</v>
    <v>Vichada Department</v>
    <v>17e2497e-dacc-256d-298c-9eb5d2977e40</v>
    <v>en-GB</v>
    <v>Map</v>
  </rv>
  <rv s="3">
    <v>135</v>
  </rv>
  <rv s="1">
    <fb>0.144026436439844</fb>
    <v>42</v>
  </rv>
  <rv s="1">
    <fb>0.71200000000000008</fb>
    <v>42</v>
  </rv>
  <rv s="1">
    <fb>9.7069997787475604E-2</fb>
    <v>422</v>
  </rv>
  <rv s="1">
    <fb>40827302</fb>
    <v>8</v>
  </rv>
  <rv s="29">
    <v>#VALUE!</v>
    <v>455</v>
    <v>416</v>
    <v>Colombia</v>
    <v>4</v>
    <v>5</v>
    <v>Map</v>
    <v>6</v>
    <v>456</v>
    <v>en-GB</v>
    <v>c396e3d8-2a85-d230-f691-7850536d840e</v>
    <v>536870912</v>
    <v>1</v>
    <v>CO</v>
    <v>1877</v>
    <v>1878</v>
    <v>1879</v>
    <v>1880</v>
    <v>1881</v>
    <v>1882</v>
    <v>1883</v>
    <v>1884</v>
    <v>1885</v>
    <v>COP</v>
    <v>Colombia, officially the Republic of Colombia, is a country primarily located in South America with insular regions in North America. The Colombian mainland is bordered by the Caribbean Sea to the north, Venezuela to the east and northeast, ...</v>
    <v>1886</v>
    <v>1887</v>
    <v>1888</v>
    <v>1889</v>
    <v>1890</v>
    <v>1891</v>
    <v>1892</v>
    <v>1893</v>
    <v>1894</v>
    <v>1895</v>
    <v>1882</v>
    <v>1898</v>
    <v>1899</v>
    <v>1900</v>
    <v>1901</v>
    <v>1902</v>
    <v>1903</v>
    <v>Colombia</v>
    <v>National Anthem of Colombia</v>
    <v>1904</v>
    <v>República de Colombia</v>
    <v>1905</v>
    <v>1906</v>
    <v>1907</v>
    <v>1908</v>
    <v>1909</v>
    <v>1910</v>
    <v>1911</v>
    <v>1912</v>
    <v>1913</v>
    <v>1914</v>
    <v>1915</v>
    <v>1948</v>
    <v>1949</v>
    <v>1950</v>
    <v>1951</v>
    <v>Colombia</v>
    <v>1952</v>
    <v>mdp/vdpid/51</v>
  </rv>
  <rv s="0">
    <v>536870912</v>
    <v>Boulder, Colorado</v>
    <v>9f9316d8-f88e-4b76-98f5-ccfb898e9cd7</v>
    <v>en-GB</v>
    <v>Map</v>
  </rv>
  <rv s="0">
    <v>536870912</v>
    <v>Boulder County</v>
    <v>e69e5097-8cc8-24d1-e19b-314db4b0cdee</v>
    <v>en-GB</v>
    <v>Map</v>
  </rv>
  <rv s="1">
    <fb>66.946357000000006</fb>
    <v>8</v>
  </rv>
  <rv s="2">
    <v>177</v>
    <v>6</v>
    <v>457</v>
    <v>7</v>
    <v>0</v>
    <v>Image of Boulder, Colorado</v>
  </rv>
  <rv s="1">
    <fb>40.019444444443998</fb>
    <v>9</v>
  </rv>
  <rv s="0">
    <v>805306368</v>
    <v>Aaron Brockett (Mayor)</v>
    <v>147ef71c-9042-9d3a-94eb-dc334012429d</v>
    <v>en-GB</v>
    <v>Generic</v>
  </rv>
  <rv s="3">
    <v>136</v>
  </rv>
  <rv s="4">
    <v>https://www.bing.com/search?q=boulder+colorado&amp;form=skydnc</v>
    <v>Learn more on Bing</v>
  </rv>
  <rv s="1">
    <fb>-105.29277777778</fb>
    <v>9</v>
  </rv>
  <rv s="1">
    <fb>108250</fb>
    <v>8</v>
  </rv>
  <rv s="5">
    <v>#VALUE!</v>
    <v>458</v>
    <v>2</v>
    <v>Boulder, Colorado</v>
    <v>4</v>
    <v>5</v>
    <v>Map</v>
    <v>6</v>
    <v>7</v>
    <v>en-GB</v>
    <v>9f9316d8-f88e-4b76-98f5-ccfb898e9cd7</v>
    <v>536870912</v>
    <v>1</v>
    <v>236</v>
    <v>1955</v>
    <v>1956</v>
    <v>4</v>
    <v>Boulder is a home rule city in and the county seat of Boulder County, Colorado, United States. With a population of 108,250 at the 2020 census, it is the most-populous city in the county and the 12th-most populous city in Colorado. Boulder is ...</v>
    <v>1957</v>
    <v>1958</v>
    <v>1960</v>
    <v>1961</v>
    <v>1962</v>
    <v>Boulder, Colorado</v>
    <v>1963</v>
    <v>246</v>
    <v>Boulder, Colorado</v>
    <v>mdp/vdpid/5083933166649999361</v>
  </rv>
  <rv s="0">
    <v>536870912</v>
    <v>Louisville, Kentucky</v>
    <v>1bc669d8-9310-926f-25b9-880f75cd4247</v>
    <v>en-GB</v>
    <v>Map</v>
  </rv>
  <rv s="0">
    <v>536870912</v>
    <v>Kentucky</v>
    <v>108dfd18-4626-481a-8dfa-18f64e6eac84</v>
    <v>en-GB</v>
    <v>Map</v>
  </rv>
  <rv s="0">
    <v>536870912</v>
    <v>Jefferson County</v>
    <v>c4be12c3-d02d-bf58-e5bc-bcb182a55059</v>
    <v>en-GB</v>
    <v>Map</v>
  </rv>
  <rv s="1">
    <fb>171.695795</fb>
    <v>8</v>
  </rv>
  <rv s="2">
    <v>178</v>
    <v>6</v>
    <v>459</v>
    <v>7</v>
    <v>0</v>
    <v>Image of Louisville, Kentucky</v>
  </rv>
  <rv s="1">
    <fb>38.256111111111103</fb>
    <v>9</v>
  </rv>
  <rv s="0">
    <v>805306368</v>
    <v>Craig Greenberg (Mayor)</v>
    <v>1b165e16-073b-dcb4-5786-8f4425b47181</v>
    <v>en-GB</v>
    <v>Generic</v>
  </rv>
  <rv s="3">
    <v>137</v>
  </rv>
  <rv s="4">
    <v>https://www.bing.com/search?q=louisville&amp;form=skydnc</v>
    <v>Learn more on Bing</v>
  </rv>
  <rv s="1">
    <fb>-85.751388888888897</fb>
    <v>9</v>
  </rv>
  <rv s="1">
    <fb>246161</fb>
    <v>8</v>
  </rv>
  <rv s="5">
    <v>#VALUE!</v>
    <v>460</v>
    <v>2</v>
    <v>Louisville, Kentucky</v>
    <v>4</v>
    <v>5</v>
    <v>Map</v>
    <v>6</v>
    <v>7</v>
    <v>en-GB</v>
    <v>1bc669d8-9310-926f-25b9-880f75cd4247</v>
    <v>536870912</v>
    <v>1</v>
    <v>1966</v>
    <v>1967</v>
    <v>1968</v>
    <v>4</v>
    <v>Louisville is the most populous city in the Commonwealth of Kentucky, sixth-most populous city in the Southeast, and the 27th-most-populous city in the United States. By land area, it is the country's 24th-largest city, although by population ...</v>
    <v>1969</v>
    <v>1970</v>
    <v>1972</v>
    <v>1973</v>
    <v>1974</v>
    <v>Louisville, Kentucky</v>
    <v>1975</v>
    <v>12</v>
    <v>Louisville, Kentucky</v>
    <v>mdp/vdpid/5481674168351064065</v>
  </rv>
  <rv s="0">
    <v>536870912</v>
    <v>Kinlough</v>
    <v>b8670702-a727-308d-a0cc-d633a0a947ad</v>
    <v>en-GB</v>
    <v>Map</v>
  </rv>
  <rv s="0">
    <v>536870912</v>
    <v>County Leitrim</v>
    <v>5bdfc913-2ad8-446b-b3f9-e2e5bceeeafa</v>
    <v>en-GB</v>
    <v>Map</v>
  </rv>
  <rv s="2">
    <v>179</v>
    <v>6</v>
    <v>461</v>
    <v>7</v>
    <v>0</v>
    <v>Image of Kinlough</v>
  </rv>
  <rv s="1">
    <fb>54.45</fb>
    <v>9</v>
  </rv>
  <rv s="4">
    <v>https://www.bing.com/search?q=kinlough+ireland&amp;form=skydnc</v>
    <v>Learn more on Bing</v>
  </rv>
  <rv s="1">
    <fb>-8.2833000000000006</fb>
    <v>9</v>
  </rv>
  <rv s="1">
    <fb>1032</fb>
    <v>8</v>
  </rv>
  <rv s="23">
    <v>#VALUE!</v>
    <v>463</v>
    <v>302</v>
    <v>Kinlough</v>
    <v>4</v>
    <v>5</v>
    <v>Map</v>
    <v>6</v>
    <v>16</v>
    <v>en-GB</v>
    <v>b8670702-a727-308d-a0cc-d633a0a947ad</v>
    <v>536870912</v>
    <v>1</v>
    <v>756</v>
    <v>1978</v>
    <v>29</v>
    <v>Kinlough is a large village in north County Leitrim. It lies between the Dartry Mountains and the Atlantic Ocean, and between the River Duff and the River Drowes, at the head of Lough Melvin. It borders County Donegal and County Fermanagh, both ...</v>
    <v>1979</v>
    <v>1980</v>
    <v>1981</v>
    <v>1982</v>
    <v>Kinlough</v>
    <v>1983</v>
    <v>Kinlough</v>
    <v>mdp/vdpid/5468232740522426369</v>
  </rv>
  <rv s="0">
    <v>536870912</v>
    <v>Lynchburg, Virginia</v>
    <v>4b333a50-8576-4884-8999-56af393cc3de</v>
    <v>en-GB</v>
    <v>Map</v>
  </rv>
  <rv s="1">
    <fb>128.584744</fb>
    <v>8</v>
  </rv>
  <rv s="2">
    <v>180</v>
    <v>6</v>
    <v>464</v>
    <v>7</v>
    <v>0</v>
    <v>Image of Lynchburg, Virginia</v>
  </rv>
  <rv s="4">
    <v>https://www.bing.com/search?q=lynchburg+virginia&amp;form=skydnc</v>
    <v>Learn more on Bing</v>
  </rv>
  <rv s="1">
    <fb>79009</fb>
    <v>8</v>
  </rv>
  <rv s="14">
    <v>#VALUE!</v>
    <v>465</v>
    <v>94</v>
    <v>Lynchburg, Virginia</v>
    <v>4</v>
    <v>5</v>
    <v>Map</v>
    <v>6</v>
    <v>7</v>
    <v>en-GB</v>
    <v>4b333a50-8576-4884-8999-56af393cc3de</v>
    <v>536870912</v>
    <v>1</v>
    <v>94</v>
    <v>1986</v>
    <v>4</v>
    <v>Lynchburg is an independent city in the Commonwealth of Virginia in the United States. First settled in 1757 by ferry owner John Lynch, the city's population was 79,009 at the 2020 census, making Lynchburg the 11th most populous city in ...</v>
    <v>1987</v>
    <v>1988</v>
    <v>Lynchburg, Virginia</v>
    <v>1989</v>
    <v>Lynchburg, Virginia</v>
    <v>mdp/vdpid/10037689</v>
  </rv>
  <rv s="0">
    <v>536870912</v>
    <v>Danbury, Connecticut</v>
    <v>9e013ed5-4a60-429d-bcca-4abf808dd91b</v>
    <v>en-GB</v>
    <v>Map</v>
  </rv>
  <rv s="1">
    <fb>114.450281</fb>
    <v>8</v>
  </rv>
  <rv s="2">
    <v>181</v>
    <v>6</v>
    <v>466</v>
    <v>7</v>
    <v>0</v>
    <v>Image of Danbury, Connecticut</v>
  </rv>
  <rv s="1">
    <fb>41.402222222222001</fb>
    <v>9</v>
  </rv>
  <rv s="0">
    <v>805306368</v>
    <v>Roberto Alves (Mayor)</v>
    <v>255d4e01-92ad-3b34-cf6a-9b628fda5dcd</v>
    <v>en-GB</v>
    <v>Generic</v>
  </rv>
  <rv s="3">
    <v>138</v>
  </rv>
  <rv s="4">
    <v>https://www.bing.com/search?q=danbury+connecticut&amp;form=skydnc</v>
    <v>Learn more on Bing</v>
  </rv>
  <rv s="1">
    <fb>-73.471111111111</fb>
    <v>9</v>
  </rv>
  <rv s="1">
    <fb>86518</fb>
    <v>8</v>
  </rv>
  <rv s="5">
    <v>#VALUE!</v>
    <v>467</v>
    <v>2</v>
    <v>Danbury, Connecticut</v>
    <v>4</v>
    <v>5</v>
    <v>Map</v>
    <v>6</v>
    <v>7</v>
    <v>en-GB</v>
    <v>9e013ed5-4a60-429d-bcca-4abf808dd91b</v>
    <v>536870912</v>
    <v>1</v>
    <v>370</v>
    <v>1012</v>
    <v>1992</v>
    <v>4</v>
    <v>Danbury is a city in Fairfield County, Connecticut, located approximately 50 miles northeast of New York City. Danbury's population as of 2020 was 86,518. It is the third-largest city in Western Connecticut, and the seventh-largest city in ...</v>
    <v>1993</v>
    <v>1994</v>
    <v>1996</v>
    <v>1997</v>
    <v>1998</v>
    <v>Danbury, Connecticut</v>
    <v>1999</v>
    <v>12</v>
    <v>Danbury, Connecticut</v>
    <v>mdp/vdpid/5487329449047228417</v>
  </rv>
  <rv s="0">
    <v>536870912</v>
    <v>Miami Beach, Florida</v>
    <v>037f6fc3-0038-4b59-becd-8762d9edabde</v>
    <v>en-GB</v>
    <v>Map</v>
  </rv>
  <rv s="0">
    <v>536870912</v>
    <v>Miami-Dade County</v>
    <v>011ca011-9462-caa9-fe46-e0bfd960472e</v>
    <v>en-GB</v>
    <v>Map</v>
  </rv>
  <rv s="1">
    <fb>39.414777000000001</fb>
    <v>8</v>
  </rv>
  <rv s="2">
    <v>182</v>
    <v>6</v>
    <v>468</v>
    <v>7</v>
    <v>0</v>
    <v>Image of Miami Beach, Florida</v>
  </rv>
  <rv s="1">
    <fb>25.813888888888901</fb>
    <v>9</v>
  </rv>
  <rv s="0">
    <v>805306368</v>
    <v>Dan Gelber (Mayor)</v>
    <v>226e2b57-da75-6682-ccb8-54397adfa3b0</v>
    <v>en-GB</v>
    <v>Generic</v>
  </rv>
  <rv s="3">
    <v>139</v>
  </rv>
  <rv s="4">
    <v>https://www.bing.com/search?q=miami+beach+florida&amp;form=skydnc</v>
    <v>Learn more on Bing</v>
  </rv>
  <rv s="1">
    <fb>-80.132499999999993</fb>
    <v>9</v>
  </rv>
  <rv s="1">
    <fb>82890</fb>
    <v>8</v>
  </rv>
  <rv s="5">
    <v>#VALUE!</v>
    <v>469</v>
    <v>2</v>
    <v>Miami Beach, Florida</v>
    <v>4</v>
    <v>5</v>
    <v>Map</v>
    <v>6</v>
    <v>7</v>
    <v>en-GB</v>
    <v>037f6fc3-0038-4b59-becd-8762d9edabde</v>
    <v>536870912</v>
    <v>1</v>
    <v>211</v>
    <v>2002</v>
    <v>2003</v>
    <v>4</v>
    <v>Miami Beach is a coastal resort city in Miami-Dade County, Florida, United States. It is part of the Miami metropolitan area of South Florida. The municipality is located on natural and human-made barrier islands between the Atlantic Ocean and ...</v>
    <v>2004</v>
    <v>2005</v>
    <v>2007</v>
    <v>2008</v>
    <v>2009</v>
    <v>Miami Beach, Florida</v>
    <v>2010</v>
    <v>12</v>
    <v>Miami Beach, Florida</v>
    <v>mdp/vdpid/5502113341885120513</v>
  </rv>
  <rv s="0">
    <v>536870912</v>
    <v>Corpus Christi, Texas</v>
    <v>72029f0b-72c5-4e57-b312-7cd91624f91b</v>
    <v>en-GB</v>
    <v>Map</v>
  </rv>
  <rv s="0">
    <v>536870912</v>
    <v>Nueces County</v>
    <v>6603c85f-03d5-fd90-b57d-00e6d8465513</v>
    <v>en-GB</v>
    <v>Map</v>
  </rv>
  <rv s="1">
    <fb>1304.2285790000001</fb>
    <v>8</v>
  </rv>
  <rv s="2">
    <v>183</v>
    <v>6</v>
    <v>470</v>
    <v>7</v>
    <v>0</v>
    <v>Image of Corpus Christi, Texas</v>
  </rv>
  <rv s="1">
    <fb>27.742777777777999</fb>
    <v>9</v>
  </rv>
  <rv s="3">
    <v>140</v>
  </rv>
  <rv s="4">
    <v>https://www.bing.com/search?q=corpus+christi+texas&amp;form=skydnc</v>
    <v>Learn more on Bing</v>
  </rv>
  <rv s="1">
    <fb>-97.401944444443998</fb>
    <v>9</v>
  </rv>
  <rv s="1">
    <fb>317863</fb>
    <v>8</v>
  </rv>
  <rv s="11">
    <v>#VALUE!</v>
    <v>471</v>
    <v>63</v>
    <v>Corpus Christi, Texas</v>
    <v>4</v>
    <v>5</v>
    <v>Map</v>
    <v>6</v>
    <v>7</v>
    <v>en-GB</v>
    <v>72029f0b-72c5-4e57-b312-7cd91624f91b</v>
    <v>536870912</v>
    <v>1</v>
    <v>15</v>
    <v>2013</v>
    <v>2014</v>
    <v>4</v>
    <v>Corpus Christi is a coastal city in the South Texas region of the U.S. state of Texas and the county seat and largest city of Nueces County. Portions of the city also extend into Aransas, Kleberg, and San Patricio counties. It is 130 miles ...</v>
    <v>2015</v>
    <v>2016</v>
    <v>2017</v>
    <v>2018</v>
    <v>2019</v>
    <v>Corpus Christi, Texas</v>
    <v>2020</v>
    <v>Corpus Christi, Texas</v>
    <v>mdp/vdpid/5112215106712764417</v>
  </rv>
  <rv s="0">
    <v>536870912</v>
    <v>Baltimore</v>
    <v>ee720710-86f4-43c1-914a-9e12af6cb368</v>
    <v>en-GB</v>
    <v>Map</v>
  </rv>
  <rv s="0">
    <v>536870912</v>
    <v>Maryland</v>
    <v>4c472f4d-06a8-4d90-8bb8-da4d168c73fe</v>
    <v>en-GB</v>
    <v>Map</v>
  </rv>
  <rv s="1">
    <fb>238.411179</fb>
    <v>8</v>
  </rv>
  <rv s="2">
    <v>184</v>
    <v>6</v>
    <v>472</v>
    <v>7</v>
    <v>0</v>
    <v>Image of Baltimore</v>
  </rv>
  <rv s="1">
    <fb>39.286388888889</fb>
    <v>9</v>
  </rv>
  <rv s="0">
    <v>805306368</v>
    <v>Brandon Scott (Mayor)</v>
    <v>ed5d77db-9ed6-1eba-7937-86e869ad16fb</v>
    <v>en-GB</v>
    <v>Generic</v>
  </rv>
  <rv s="3">
    <v>141</v>
  </rv>
  <rv s="4">
    <v>https://www.bing.com/search?q=baltimore+maryland&amp;form=skydnc</v>
    <v>Learn more on Bing</v>
  </rv>
  <rv s="1">
    <fb>-76.614999999999995</fb>
    <v>9</v>
  </rv>
  <rv s="1">
    <fb>585708</fb>
    <v>8</v>
  </rv>
  <rv s="8">
    <v>#VALUE!</v>
    <v>473</v>
    <v>32</v>
    <v>Baltimore</v>
    <v>4</v>
    <v>5</v>
    <v>Map</v>
    <v>6</v>
    <v>7</v>
    <v>en-GB</v>
    <v>ee720710-86f4-43c1-914a-9e12af6cb368</v>
    <v>536870912</v>
    <v>1</v>
    <v>2023</v>
    <v>2024</v>
    <v>4</v>
    <v>Baltimore is the most populous city in the U.S. state of Maryland. With a population of 585,708 at the 2020 census, it is the 30th-most populous city in the United States. Baltimore was designated an independent city by the Constitution of ...</v>
    <v>2025</v>
    <v>2026</v>
    <v>2028</v>
    <v>2029</v>
    <v>2030</v>
    <v>Baltimore</v>
    <v>2031</v>
    <v>12</v>
    <v>Baltimore</v>
    <v>mdp/vdpid/5490064267963006978</v>
  </rv>
  <rv s="0">
    <v>536870912</v>
    <v>Lexington, Kentucky</v>
    <v>50f6b0d3-176a-0a77-1691-988975a6d346</v>
    <v>en-GB</v>
    <v>Map</v>
  </rv>
  <rv s="0">
    <v>536870912</v>
    <v>Fayette County</v>
    <v>4633be1a-b821-65cb-c147-f56c189a5058</v>
    <v>en-GB</v>
    <v>Map</v>
  </rv>
  <rv s="1">
    <fb>739.56459800000005</fb>
    <v>8</v>
  </rv>
  <rv s="2">
    <v>185</v>
    <v>6</v>
    <v>474</v>
    <v>7</v>
    <v>0</v>
    <v>Image of Lexington, Kentucky</v>
  </rv>
  <rv s="1">
    <fb>38.029722222221999</fb>
    <v>9</v>
  </rv>
  <rv s="0">
    <v>805306368</v>
    <v>Linda Gorton (Mayor)</v>
    <v>fd609052-1c80-e080-62fc-9cfe337fafd2</v>
    <v>en-GB</v>
    <v>Generic</v>
  </rv>
  <rv s="3">
    <v>142</v>
  </rv>
  <rv s="4">
    <v>https://www.bing.com/search?q=lexington+kentucky&amp;form=skydnc</v>
    <v>Learn more on Bing</v>
  </rv>
  <rv s="1">
    <fb>-84.494722222221995</fb>
    <v>9</v>
  </rv>
  <rv s="1">
    <fb>322570</fb>
    <v>8</v>
  </rv>
  <rv s="11">
    <v>#VALUE!</v>
    <v>475</v>
    <v>63</v>
    <v>Lexington, Kentucky</v>
    <v>4</v>
    <v>5</v>
    <v>Map</v>
    <v>6</v>
    <v>7</v>
    <v>en-GB</v>
    <v>50f6b0d3-176a-0a77-1691-988975a6d346</v>
    <v>536870912</v>
    <v>1</v>
    <v>1966</v>
    <v>2034</v>
    <v>2035</v>
    <v>4</v>
    <v>Lexington is the second-most-populous city in the Commonwealth of Kentucky, and the 60th-most populous city in the United States. It is the county seat of Fayette County. By land area, it is the country's 30th-largest city.</v>
    <v>2036</v>
    <v>2037</v>
    <v>2039</v>
    <v>2040</v>
    <v>2041</v>
    <v>Lexington, Kentucky</v>
    <v>2042</v>
    <v>Lexington, Kentucky</v>
    <v>mdp/vdpid/5481724229550342145</v>
  </rv>
  <rv s="0">
    <v>536870912</v>
    <v>Lincoln, Nebraska</v>
    <v>38974d3e-7769-4d06-b772-31a57932a126</v>
    <v>en-GB</v>
    <v>Map</v>
  </rv>
  <rv s="0">
    <v>536870912</v>
    <v>Nebraska</v>
    <v>3e64ff5d-6b40-4dbe-91b1-0e554e892496</v>
    <v>en-GB</v>
    <v>Map</v>
  </rv>
  <rv s="0">
    <v>536870912</v>
    <v>Lancaster County</v>
    <v>6216a18b-b7cd-7438-30eb-a64bb4114838</v>
    <v>en-GB</v>
    <v>Map</v>
  </rv>
  <rv s="1">
    <fb>256.53800000000001</fb>
    <v>8</v>
  </rv>
  <rv s="2">
    <v>186</v>
    <v>6</v>
    <v>476</v>
    <v>7</v>
    <v>0</v>
    <v>Image of Lincoln, Nebraska</v>
  </rv>
  <rv s="1">
    <fb>40.809166666666698</fb>
    <v>9</v>
  </rv>
  <rv s="0">
    <v>805306368</v>
    <v>Leirion Gaylor Baird (Mayor)</v>
    <v>3d746e46-62c8-a5f7-eaf2-555f5d3aef49</v>
    <v>en-GB</v>
    <v>Generic</v>
  </rv>
  <rv s="3">
    <v>143</v>
  </rv>
  <rv s="4">
    <v>https://www.bing.com/search?q=lincoln+nebraska&amp;form=skydnc</v>
    <v>Learn more on Bing</v>
  </rv>
  <rv s="1">
    <fb>-96.678055555555602</fb>
    <v>9</v>
  </rv>
  <rv s="1">
    <fb>291082</fb>
    <v>8</v>
  </rv>
  <rv s="5">
    <v>#VALUE!</v>
    <v>477</v>
    <v>2</v>
    <v>Lincoln, Nebraska</v>
    <v>4</v>
    <v>5</v>
    <v>Map</v>
    <v>6</v>
    <v>7</v>
    <v>en-GB</v>
    <v>38974d3e-7769-4d06-b772-31a57932a126</v>
    <v>536870912</v>
    <v>1</v>
    <v>2045</v>
    <v>2046</v>
    <v>2047</v>
    <v>4</v>
    <v>Lincoln is the capital city of the U.S. state of Nebraska and the county seat of Lancaster County. The city covers 100.4 square miles with a population of 294,757 in 2023. It is the state's 2nd most populous city and the 73rd-largest in the ...</v>
    <v>2048</v>
    <v>2049</v>
    <v>2051</v>
    <v>2052</v>
    <v>2053</v>
    <v>Lincoln, Nebraska</v>
    <v>2054</v>
    <v>25</v>
    <v>Lincoln, Nebraska</v>
    <v>mdp/vdpid/5090993809047683073</v>
  </rv>
  <rv s="0">
    <v>536870912</v>
    <v>West Hartford, Connecticut</v>
    <v>c983cc10-21ba-0815-7778-9bec1f3f570e</v>
    <v>en-GB</v>
    <v>Map</v>
  </rv>
  <rv s="1">
    <fb>58</fb>
    <v>8</v>
  </rv>
  <rv s="2">
    <v>187</v>
    <v>6</v>
    <v>478</v>
    <v>7</v>
    <v>0</v>
    <v>Image of West Hartford, Connecticut</v>
  </rv>
  <rv s="1">
    <fb>41.767777777778001</fb>
    <v>9</v>
  </rv>
  <rv s="4">
    <v>https://www.bing.com/search?q=west+hartford+connecticut&amp;form=skydnc</v>
    <v>Learn more on Bing</v>
  </rv>
  <rv s="1">
    <fb>-72.753888888888994</fb>
    <v>9</v>
  </rv>
  <rv s="1">
    <fb>64083</fb>
    <v>8</v>
  </rv>
  <rv s="20">
    <v>#VALUE!</v>
    <v>479</v>
    <v>182</v>
    <v>West Hartford, Connecticut</v>
    <v>4</v>
    <v>5</v>
    <v>Map</v>
    <v>6</v>
    <v>7</v>
    <v>en-GB</v>
    <v>c983cc10-21ba-0815-7778-9bec1f3f570e</v>
    <v>536870912</v>
    <v>1</v>
    <v>370</v>
    <v>371</v>
    <v>2057</v>
    <v>4</v>
    <v>West Hartford is a town in Hartford County, Connecticut, United States, 5 miles west of downtown Hartford. The town is part of the Capitol Planning Region. The population was 64,083 at the 2020 census.</v>
    <v>2058</v>
    <v>2059</v>
    <v>2060</v>
    <v>2061</v>
    <v>West Hartford, Connecticut</v>
    <v>2062</v>
    <v>West Hartford, Connecticut</v>
    <v>mdp/vdpid/5488789762305163265</v>
  </rv>
  <rv s="0">
    <v>536870912</v>
    <v>Belfast</v>
    <v>066bd7c2-af77-6ff0-3347-a0c3ed0a34f4</v>
    <v>en-GB</v>
    <v>Map</v>
  </rv>
  <rv s="0">
    <v>536870912</v>
    <v>County Down</v>
    <v>48e020c1-5f12-4892-8f17-2c5aabef135a</v>
    <v>en-GB</v>
    <v>Map</v>
  </rv>
  <rv s="1">
    <fb>114.99547200000001</fb>
    <v>8</v>
  </rv>
  <rv s="2">
    <v>188</v>
    <v>6</v>
    <v>480</v>
    <v>7</v>
    <v>0</v>
    <v>Image of Belfast</v>
  </rv>
  <rv s="1">
    <fb>54.596388888889003</fb>
    <v>9</v>
  </rv>
  <rv s="4">
    <v>https://www.bing.com/search?q=belfast&amp;form=skydnc</v>
    <v>Learn more on Bing</v>
  </rv>
  <rv s="1">
    <fb>-5.93</fb>
    <v>9</v>
  </rv>
  <rv s="1">
    <fb>345006</fb>
    <v>8</v>
  </rv>
  <rv s="20">
    <v>#VALUE!</v>
    <v>481</v>
    <v>182</v>
    <v>Belfast</v>
    <v>4</v>
    <v>5</v>
    <v>Map</v>
    <v>6</v>
    <v>66</v>
    <v>en-GB</v>
    <v>066bd7c2-af77-6ff0-3347-a0c3ed0a34f4</v>
    <v>536870912</v>
    <v>1</v>
    <v>1290</v>
    <v>2065</v>
    <v>2066</v>
    <v>429</v>
    <v>Belfast is the capital city and principal port of Northern Ireland, standing on the banks of the River Lagan and connected to the open sea through Belfast Lough and the North Channel. It is second to Dublin as the largest city on the island of ...</v>
    <v>2067</v>
    <v>2068</v>
    <v>2069</v>
    <v>2070</v>
    <v>Belfast</v>
    <v>2071</v>
    <v>Belfast</v>
    <v>mdp/vdpid/5468403897787744261</v>
  </rv>
  <rv s="0">
    <v>536870912</v>
    <v>Las Vegas</v>
    <v>26dfb75a-3573-4ff8-bbb3-b8cadaea23a8</v>
    <v>en-GB</v>
    <v>Map</v>
  </rv>
  <rv s="0">
    <v>536870912</v>
    <v>Clark County</v>
    <v>3fe79fff-e771-c744-de67-4224eba7c2fd</v>
    <v>en-GB</v>
    <v>Map</v>
  </rv>
  <rv s="1">
    <fb>348.16824000000003</fb>
    <v>8</v>
  </rv>
  <rv s="2">
    <v>189</v>
    <v>6</v>
    <v>482</v>
    <v>7</v>
    <v>0</v>
    <v>Image of Las Vegas</v>
  </rv>
  <rv s="1">
    <fb>36.169166666667003</fb>
    <v>9</v>
  </rv>
  <rv s="0">
    <v>805306368</v>
    <v>Carolyn Goodman (Mayor)</v>
    <v>70f36e33-fef7-9dce-6ed1-84a245cbe9ad</v>
    <v>en-GB</v>
    <v>Generic</v>
  </rv>
  <rv s="3">
    <v>144</v>
  </rv>
  <rv s="4">
    <v>https://www.bing.com/search?q=las+vegas&amp;form=skydnc</v>
    <v>Learn more on Bing</v>
  </rv>
  <rv s="1">
    <fb>-115.14472222222</fb>
    <v>9</v>
  </rv>
  <rv s="1">
    <fb>641903</fb>
    <v>8</v>
  </rv>
  <rv s="5">
    <v>#VALUE!</v>
    <v>483</v>
    <v>2</v>
    <v>Las Vegas</v>
    <v>4</v>
    <v>5</v>
    <v>Map</v>
    <v>6</v>
    <v>7</v>
    <v>en-GB</v>
    <v>26dfb75a-3573-4ff8-bbb3-b8cadaea23a8</v>
    <v>536870912</v>
    <v>1</v>
    <v>857</v>
    <v>2074</v>
    <v>2075</v>
    <v>4</v>
    <v>Las Vegas, often known as Sin City or simply Vegas, is the most populous city in the U.S. state of Nevada and the county seat of Clark County. The Las Vegas Valley metropolitan area is the largest within the greater Mojave Desert, and ...</v>
    <v>2076</v>
    <v>2077</v>
    <v>2079</v>
    <v>2080</v>
    <v>2081</v>
    <v>Las Vegas</v>
    <v>2082</v>
    <v>80</v>
    <v>Las Vegas</v>
    <v>mdp/vdpid/5061501434860666881</v>
  </rv>
  <rv s="0">
    <v>536870912</v>
    <v>Akron, Ohio</v>
    <v>2735fb9c-ffcb-4f66-acf9-1428f4e64882</v>
    <v>en-GB</v>
    <v>Map</v>
  </rv>
  <rv s="0">
    <v>536870912</v>
    <v>Summit County</v>
    <v>f00064a2-29e4-8c1b-4812-fe20c9be7b30</v>
    <v>en-GB</v>
    <v>Map</v>
  </rv>
  <rv s="1">
    <fb>161.54021599999999</fb>
    <v>8</v>
  </rv>
  <rv s="2">
    <v>190</v>
    <v>6</v>
    <v>484</v>
    <v>7</v>
    <v>0</v>
    <v>Image of Akron, Ohio</v>
  </rv>
  <rv s="1">
    <fb>41.073055555556003</fb>
    <v>9</v>
  </rv>
  <rv s="0">
    <v>805306368</v>
    <v>Shammas Malik (Mayor)</v>
    <v>f9c9a6ac-09c6-447f-127e-45b140a0ed0a</v>
    <v>en-GB</v>
    <v>Generic</v>
  </rv>
  <rv s="3">
    <v>145</v>
  </rv>
  <rv s="4">
    <v>https://www.bing.com/search?q=akron+ohio&amp;form=skydnc</v>
    <v>Learn more on Bing</v>
  </rv>
  <rv s="1">
    <fb>-81.517777777777994</fb>
    <v>9</v>
  </rv>
  <rv s="1">
    <fb>190469</fb>
    <v>8</v>
  </rv>
  <rv s="11">
    <v>#VALUE!</v>
    <v>485</v>
    <v>63</v>
    <v>Akron, Ohio</v>
    <v>4</v>
    <v>5</v>
    <v>Map</v>
    <v>6</v>
    <v>7</v>
    <v>en-GB</v>
    <v>2735fb9c-ffcb-4f66-acf9-1428f4e64882</v>
    <v>536870912</v>
    <v>1</v>
    <v>49</v>
    <v>2085</v>
    <v>2086</v>
    <v>4</v>
    <v>Akron is a city in and the county seat of Summit County, Ohio, United States. At the 2020 census, the city proper had a total population of 190,469, making it the fifth-most populous city in Ohio and 136th-most populous city in the United ...</v>
    <v>2087</v>
    <v>2088</v>
    <v>2090</v>
    <v>2091</v>
    <v>2092</v>
    <v>Akron, Ohio</v>
    <v>2093</v>
    <v>Akron, Ohio</v>
    <v>mdp/vdpid/5480406194902269953</v>
  </rv>
  <rv s="0">
    <v>536870912</v>
    <v>West Palm Beach, Florida</v>
    <v>aead1964-17b2-46fb-a0ed-3c8a8d014a7e</v>
    <v>en-GB</v>
    <v>Map</v>
  </rv>
  <rv s="1">
    <fb>149.42701700000001</fb>
    <v>8</v>
  </rv>
  <rv s="2">
    <v>191</v>
    <v>6</v>
    <v>486</v>
    <v>7</v>
    <v>0</v>
    <v>Image of West Palm Beach, Florida</v>
  </rv>
  <rv s="1">
    <fb>26.709722222221998</fb>
    <v>9</v>
  </rv>
  <rv s="0">
    <v>805306368</v>
    <v>Keith A. James (Mayor)</v>
    <v>ad07d522-b046-1bfe-bd40-4764d7a5ddf8</v>
    <v>en-GB</v>
    <v>Generic</v>
  </rv>
  <rv s="3">
    <v>146</v>
  </rv>
  <rv s="4">
    <v>https://www.bing.com/search?q=west+palm+beach+florida&amp;form=skydnc</v>
    <v>Learn more on Bing</v>
  </rv>
  <rv s="1">
    <fb>-80.064166666667006</fb>
    <v>9</v>
  </rv>
  <rv s="1">
    <fb>117415</fb>
    <v>8</v>
  </rv>
  <rv s="5">
    <v>#VALUE!</v>
    <v>487</v>
    <v>2</v>
    <v>West Palm Beach, Florida</v>
    <v>4</v>
    <v>5</v>
    <v>Map</v>
    <v>6</v>
    <v>7</v>
    <v>en-GB</v>
    <v>aead1964-17b2-46fb-a0ed-3c8a8d014a7e</v>
    <v>536870912</v>
    <v>1</v>
    <v>211</v>
    <v>1158</v>
    <v>2096</v>
    <v>4</v>
    <v>West Palm Beach is a city in and the county seat of Palm Beach County, Florida, United States. It is located immediately to the west of the adjacent Palm Beach, which is situated on a barrier island across the Lake Worth Lagoon.</v>
    <v>2097</v>
    <v>2098</v>
    <v>2100</v>
    <v>2101</v>
    <v>2102</v>
    <v>West Palm Beach, Florida</v>
    <v>2103</v>
    <v>12</v>
    <v>West Palm Beach, Florida</v>
    <v>mdp/vdpid/5502132690259804161</v>
  </rv>
  <rv s="0">
    <v>536870912</v>
    <v>Sandyford</v>
    <v>19f4d973-9a2e-2ad8-b3ec-eb2ceffbf081</v>
    <v>en-GB</v>
    <v>Map</v>
  </rv>
  <rv s="0">
    <v>536870912</v>
    <v>Dún Laoghaire–Rathdown</v>
    <v>f8468b7d-802b-2745-3e20-cf03f7bb1ef6</v>
    <v>en-GB</v>
    <v>Map</v>
  </rv>
  <rv s="2">
    <v>192</v>
    <v>6</v>
    <v>488</v>
    <v>7</v>
    <v>0</v>
    <v>Image of Sandyford</v>
  </rv>
  <rv s="1">
    <fb>53.27</fb>
    <v>9</v>
  </rv>
  <rv s="4">
    <v>https://www.bing.com/search?q=sandyford+county+dublin+ireland&amp;form=skydnc</v>
    <v>Learn more on Bing</v>
  </rv>
  <rv s="1">
    <fb>-6.2249999999999996</fb>
    <v>9</v>
  </rv>
  <rv s="1">
    <fb>5844</fb>
    <v>8</v>
  </rv>
  <rv s="31">
    <v>#VALUE!</v>
    <v>489</v>
    <v>490</v>
    <v>Sandyford</v>
    <v>4</v>
    <v>5</v>
    <v>Map</v>
    <v>6</v>
    <v>195</v>
    <v>en-GB</v>
    <v>19f4d973-9a2e-2ad8-b3ec-eb2ceffbf081</v>
    <v>536870912</v>
    <v>1</v>
    <v>2106</v>
    <v>29</v>
    <v>Sandyford is a suburb of Dublin, located in Dún Laoghaire–Rathdown, Ireland. Sandyford Business District makes up much of the suburb and encompasses 4 business parks: Sandyford Business Park, Stillorgan Business Park, Central Park and South ...</v>
    <v>2107</v>
    <v>2108</v>
    <v>2109</v>
    <v>2110</v>
    <v>Sandyford</v>
    <v>2111</v>
    <v>Sandyford</v>
    <v>mdp/vdpid/5469236743939031041</v>
  </rv>
  <rv s="0">
    <v>536870912</v>
    <v>Knoxville, Tennessee</v>
    <v>36c53949-92d8-4b8c-95c7-e92b839f90c5</v>
    <v>en-GB</v>
    <v>Map</v>
  </rv>
  <rv s="0">
    <v>536870912</v>
    <v>Knox County</v>
    <v>75fdb132-30dc-305f-9b9b-6850f27f1246</v>
    <v>en-GB</v>
    <v>Map</v>
  </rv>
  <rv s="1">
    <fb>269.79876899999999</fb>
    <v>8</v>
  </rv>
  <rv s="2">
    <v>193</v>
    <v>6</v>
    <v>491</v>
    <v>7</v>
    <v>0</v>
    <v>Image of Knoxville, Tennessee</v>
  </rv>
  <rv s="1">
    <fb>35.961666666666702</fb>
    <v>9</v>
  </rv>
  <rv s="0">
    <v>805306368</v>
    <v>Indya Kincannon (Mayor)</v>
    <v>ee8993eb-ebb2-7570-d6b9-ba49727e3416</v>
    <v>en-GB</v>
    <v>Generic</v>
  </rv>
  <rv s="3">
    <v>147</v>
  </rv>
  <rv s="4">
    <v>https://www.bing.com/search?q=knoxville+tennessee&amp;form=skydnc</v>
    <v>Learn more on Bing</v>
  </rv>
  <rv s="1">
    <fb>-83.923333333333304</fb>
    <v>9</v>
  </rv>
  <rv s="1">
    <fb>190740</fb>
    <v>8</v>
  </rv>
  <rv s="11">
    <v>#VALUE!</v>
    <v>492</v>
    <v>63</v>
    <v>Knoxville, Tennessee</v>
    <v>4</v>
    <v>5</v>
    <v>Map</v>
    <v>6</v>
    <v>7</v>
    <v>en-GB</v>
    <v>36c53949-92d8-4b8c-95c7-e92b839f90c5</v>
    <v>536870912</v>
    <v>1</v>
    <v>681</v>
    <v>2114</v>
    <v>2115</v>
    <v>4</v>
    <v>Knoxville is a city in and the county seat of Knox County, Tennessee, United States. As of the 2020 United States census, Knoxville's population was 190,740, making it the largest city in the East Tennessee Grand Division and the state's ...</v>
    <v>2116</v>
    <v>2117</v>
    <v>2119</v>
    <v>2120</v>
    <v>2121</v>
    <v>Knoxville, Tennessee</v>
    <v>2122</v>
    <v>Knoxville, Tennessee</v>
    <v>mdp/vdpid/5484290154615013377</v>
  </rv>
  <rv s="0">
    <v>536870912</v>
    <v>San Francisco</v>
    <v>37181124-e096-403d-a455-576a61b83525</v>
    <v>en-GB</v>
    <v>Map</v>
  </rv>
  <rv s="1">
    <fb>600.59220200000004</fb>
    <v>8</v>
  </rv>
  <rv s="2">
    <v>194</v>
    <v>6</v>
    <v>493</v>
    <v>7</v>
    <v>0</v>
    <v>Image of San Francisco</v>
  </rv>
  <rv s="1">
    <fb>37.777500000000003</fb>
    <v>9</v>
  </rv>
  <rv s="0">
    <v>805306368</v>
    <v>London Breed (Mayor)</v>
    <v>7d958ba2-a84e-42c3-84e3-75d7e4087e34</v>
    <v>en-GB</v>
    <v>Generic</v>
  </rv>
  <rv s="0">
    <v>805306368</v>
    <v>Scott Wiener (Senate)</v>
    <v>5aad6077-a6b2-98df-28d0-9ad23b767642</v>
    <v>en-GB</v>
    <v>Generic</v>
  </rv>
  <rv s="3">
    <v>148</v>
  </rv>
  <rv s="4">
    <v>https://www.bing.com/search?q=san+francisco&amp;form=skydnc</v>
    <v>Learn more on Bing</v>
  </rv>
  <rv s="1">
    <fb>-122.416388888889</fb>
    <v>9</v>
  </rv>
  <rv s="1">
    <fb>873965</fb>
    <v>8</v>
  </rv>
  <rv s="8">
    <v>#VALUE!</v>
    <v>494</v>
    <v>32</v>
    <v>San Francisco</v>
    <v>4</v>
    <v>5</v>
    <v>Map</v>
    <v>6</v>
    <v>7</v>
    <v>en-GB</v>
    <v>37181124-e096-403d-a455-576a61b83525</v>
    <v>536870912</v>
    <v>1</v>
    <v>70</v>
    <v>2125</v>
    <v>4</v>
    <v>San Francisco, officially the City and County of San Francisco, is the commercial, financial, and cultural center of Northern California. As of 2022, The city proper, with 808,437 residents, is the fourth most populous city in California and the ...</v>
    <v>2126</v>
    <v>2127</v>
    <v>2130</v>
    <v>2131</v>
    <v>2132</v>
    <v>San Francisco</v>
    <v>2133</v>
    <v>80</v>
    <v>San Francisco</v>
    <v>mdp/vdpid/5057864695344529409</v>
  </rv>
  <rv s="0">
    <v>536870912</v>
    <v>Boynton Beach, Florida</v>
    <v>e636c8a9-da9d-4af5-a0d8-6abe451e1ae5</v>
    <v>en-GB</v>
    <v>Map</v>
  </rv>
  <rv s="1">
    <fb>42.786963</fb>
    <v>8</v>
  </rv>
  <rv s="2">
    <v>195</v>
    <v>6</v>
    <v>495</v>
    <v>7</v>
    <v>0</v>
    <v>Image of Boynton Beach, Florida</v>
  </rv>
  <rv s="1">
    <fb>26.528055555556001</fb>
    <v>9</v>
  </rv>
  <rv s="0">
    <v>805306368</v>
    <v>Ty Penserga (Mayor)</v>
    <v>240ec840-d4f4-6632-16fc-479ae13f0aea</v>
    <v>en-GB</v>
    <v>Generic</v>
  </rv>
  <rv s="3">
    <v>149</v>
  </rv>
  <rv s="4">
    <v>https://www.bing.com/search?q=boynton+beach+florida&amp;form=skydnc</v>
    <v>Learn more on Bing</v>
  </rv>
  <rv s="1">
    <fb>-80.076388888888999</fb>
    <v>9</v>
  </rv>
  <rv s="1">
    <fb>80380</fb>
    <v>8</v>
  </rv>
  <rv s="11">
    <v>#VALUE!</v>
    <v>496</v>
    <v>63</v>
    <v>Boynton Beach, Florida</v>
    <v>4</v>
    <v>5</v>
    <v>Map</v>
    <v>6</v>
    <v>7</v>
    <v>en-GB</v>
    <v>e636c8a9-da9d-4af5-a0d8-6abe451e1ae5</v>
    <v>536870912</v>
    <v>1</v>
    <v>211</v>
    <v>1158</v>
    <v>2136</v>
    <v>4</v>
    <v>Boynton Beach is a city in Palm Beach County, Florida, United States. It is situated about 57 miles north of Miami. The 2020 census recorded a population of 80,380. Boynton Beach is located in the Miami metropolitan area of South Florida, which ...</v>
    <v>2137</v>
    <v>2138</v>
    <v>2140</v>
    <v>2141</v>
    <v>2142</v>
    <v>Boynton Beach, Florida</v>
    <v>2143</v>
    <v>Boynton Beach, Florida</v>
    <v>mdp/vdpid/5502137088272760833</v>
  </rv>
  <rv s="0">
    <v>536870912</v>
    <v>Coventry</v>
    <v>452272b4-d4d5-224d-223b-58b995e82185</v>
    <v>en-GB</v>
    <v>Map</v>
  </rv>
  <rv s="1">
    <fb>73.599999999999994</fb>
    <v>8</v>
  </rv>
  <rv s="2">
    <v>196</v>
    <v>6</v>
    <v>497</v>
    <v>7</v>
    <v>0</v>
    <v>Image of Coventry</v>
  </rv>
  <rv s="1">
    <fb>52.416666666666998</fb>
    <v>9</v>
  </rv>
  <rv s="0">
    <v>805306368</v>
    <v>Jaswant Singh Birdi (Mayor)</v>
    <v>9d7c3c2e-903a-5a88-cc1f-ff3077bdaba7</v>
    <v>en-GB</v>
    <v>Generic</v>
  </rv>
  <rv s="3">
    <v>150</v>
  </rv>
  <rv s="4">
    <v>https://www.bing.com/search?q=coventry+england&amp;form=skydnc</v>
    <v>Learn more on Bing</v>
  </rv>
  <rv s="1">
    <fb>-1.5166666666666999</fb>
    <v>9</v>
  </rv>
  <rv s="1">
    <fb>366785</fb>
    <v>8</v>
  </rv>
  <rv s="15">
    <v>#VALUE!</v>
    <v>498</v>
    <v>101</v>
    <v>Coventry</v>
    <v>4</v>
    <v>5</v>
    <v>Map</v>
    <v>6</v>
    <v>499</v>
    <v>en-GB</v>
    <v>452272b4-d4d5-224d-223b-58b995e82185</v>
    <v>536870912</v>
    <v>1</v>
    <v>426</v>
    <v>2146</v>
    <v>429</v>
    <v>Coventry is a cathedral city and metropolitan borough in the West Midlands county, in England, on the River Sherbourne. Coventry had been a large settlement for centuries. Founded in the early Middle Ages, its city status was formally recognized ...</v>
    <v>2147</v>
    <v>2148</v>
    <v>2150</v>
    <v>2151</v>
    <v>2152</v>
    <v>Coventry</v>
    <v>2153</v>
    <v>Coventry</v>
    <v>mdp/vdpid/5471432703507169281</v>
  </rv>
  <rv s="0">
    <v>536870912</v>
    <v>Indianapolis</v>
    <v>28ad13c5-50fe-aae3-acb8-c5dea28be321</v>
    <v>en-GB</v>
    <v>Map</v>
  </rv>
  <rv s="0">
    <v>536870912</v>
    <v>Marion County</v>
    <v>ab457602-8310-1e9c-f76e-b62f7c980071</v>
    <v>en-GB</v>
    <v>Map</v>
  </rv>
  <rv s="1">
    <fb>953.18073600000002</fb>
    <v>8</v>
  </rv>
  <rv s="2">
    <v>197</v>
    <v>6</v>
    <v>500</v>
    <v>7</v>
    <v>0</v>
    <v>Image of Indianapolis</v>
  </rv>
  <rv s="1">
    <fb>39.768611111110999</fb>
    <v>9</v>
  </rv>
  <rv s="0">
    <v>805306368</v>
    <v>Joe Hogsett (Mayor)</v>
    <v>35a12ddd-c281-8321-ccbb-63acd394f368</v>
    <v>en-GB</v>
    <v>Generic</v>
  </rv>
  <rv s="3">
    <v>151</v>
  </rv>
  <rv s="4">
    <v>https://www.bing.com/search?q=indianapolis&amp;form=skydnc</v>
    <v>Learn more on Bing</v>
  </rv>
  <rv s="1">
    <fb>-86.158055555556004</fb>
    <v>9</v>
  </rv>
  <rv s="1">
    <fb>887642</fb>
    <v>8</v>
  </rv>
  <rv s="11">
    <v>#VALUE!</v>
    <v>501</v>
    <v>63</v>
    <v>Indianapolis</v>
    <v>4</v>
    <v>5</v>
    <v>Map</v>
    <v>6</v>
    <v>7</v>
    <v>en-GB</v>
    <v>28ad13c5-50fe-aae3-acb8-c5dea28be321</v>
    <v>536870912</v>
    <v>1</v>
    <v>604</v>
    <v>2156</v>
    <v>2157</v>
    <v>4</v>
    <v>Indianapolis, colloquially known as Indy, is the capital and most populous city of the U.S. state of Indiana and the seat of Marion County. Located in Central Indiana, the city lies along the White River's West Fork near its confluence with Fall ...</v>
    <v>2158</v>
    <v>2159</v>
    <v>2161</v>
    <v>2162</v>
    <v>2163</v>
    <v>Indianapolis</v>
    <v>2164</v>
    <v>Indianapolis</v>
    <v>mdp/vdpid/5478461750934241282</v>
  </rv>
  <rv s="0">
    <v>536870912</v>
    <v>Dunmanway</v>
    <v>41151728-9251-974b-5988-2a51143c2a70</v>
    <v>en-GB</v>
    <v>Map</v>
  </rv>
  <rv s="1">
    <fb>1.82</fb>
    <v>8</v>
  </rv>
  <rv s="2">
    <v>198</v>
    <v>6</v>
    <v>502</v>
    <v>7</v>
    <v>0</v>
    <v>Image of Dunmanway</v>
  </rv>
  <rv s="1">
    <fb>51.720954999999996</fb>
    <v>9</v>
  </rv>
  <rv s="4">
    <v>https://www.bing.com/search?q=dunmanway+ireland&amp;form=skydnc</v>
    <v>Learn more on Bing</v>
  </rv>
  <rv s="1">
    <fb>-9.1127160000000007</fb>
    <v>9</v>
  </rv>
  <rv s="1">
    <fb>1655</fb>
    <v>8</v>
  </rv>
  <rv s="7">
    <v>#VALUE!</v>
    <v>504</v>
    <v>24</v>
    <v>Dunmanway</v>
    <v>4</v>
    <v>5</v>
    <v>Map</v>
    <v>6</v>
    <v>25</v>
    <v>en-GB</v>
    <v>41151728-9251-974b-5988-2a51143c2a70</v>
    <v>536870912</v>
    <v>1</v>
    <v>1498</v>
    <v>2167</v>
    <v>29</v>
    <v>Dunmanway is a market town in County Cork, in the southwest of Ireland. It is the geographical centre of the region known as West Cork. It is the birthplace of Sam Maguire, an Irish Protestant republican, for whom the trophy of the All-Ireland ...</v>
    <v>2168</v>
    <v>2169</v>
    <v>2170</v>
    <v>2171</v>
    <v>Dunmanway</v>
    <v>2172</v>
    <v>Dunmanway</v>
    <v>mdp/vdpid/5468959075309977601</v>
  </rv>
  <rv s="0">
    <v>536870912</v>
    <v>Topeka, Kansas</v>
    <v>98f8ec52-b318-4d58-b2b4-598ff64e4cfe</v>
    <v>en-GB</v>
    <v>Map</v>
  </rv>
  <rv s="0">
    <v>536870912</v>
    <v>Shawnee County</v>
    <v>344ffaee-a63a-4ee3-a207-81e7ae093153</v>
    <v>en-GB</v>
    <v>Map</v>
  </rv>
  <rv s="1">
    <fb>159.19536600000001</fb>
    <v>8</v>
  </rv>
  <rv s="2">
    <v>199</v>
    <v>6</v>
    <v>505</v>
    <v>7</v>
    <v>0</v>
    <v>Image of Topeka, Kansas</v>
  </rv>
  <rv s="1">
    <fb>39.04833</fb>
    <v>9</v>
  </rv>
  <rv s="0">
    <v>805306368</v>
    <v>Mike Padilla (Mayor)</v>
    <v>ffbd2d77-24f3-6044-8474-65588a00066a</v>
    <v>en-GB</v>
    <v>Generic</v>
  </rv>
  <rv s="3">
    <v>152</v>
  </rv>
  <rv s="4">
    <v>https://www.bing.com/search?q=topeka+kansas&amp;form=skydnc</v>
    <v>Learn more on Bing</v>
  </rv>
  <rv s="1">
    <fb>-95.678039999999996</fb>
    <v>9</v>
  </rv>
  <rv s="1">
    <fb>126587</fb>
    <v>8</v>
  </rv>
  <rv s="11">
    <v>#VALUE!</v>
    <v>506</v>
    <v>63</v>
    <v>Topeka, Kansas</v>
    <v>4</v>
    <v>5</v>
    <v>Map</v>
    <v>6</v>
    <v>7</v>
    <v>en-GB</v>
    <v>98f8ec52-b318-4d58-b2b4-598ff64e4cfe</v>
    <v>536870912</v>
    <v>1</v>
    <v>1579</v>
    <v>2175</v>
    <v>2176</v>
    <v>4</v>
    <v>Topeka is the capital city of the U.S. state of Kansas and the seat of Shawnee County. It is along the Kansas River in the central part of Shawnee County, in northeast Kansas, in the Central United States. As of the 2020 census, the population ...</v>
    <v>2177</v>
    <v>2178</v>
    <v>2180</v>
    <v>2181</v>
    <v>2182</v>
    <v>Topeka, Kansas</v>
    <v>2183</v>
    <v>Topeka, Kansas</v>
    <v>mdp/vdpid/5094327422807965697</v>
  </rv>
  <rv s="0">
    <v>536870912</v>
    <v>Tyler, Texas</v>
    <v>d498103b-ecba-42e6-b936-ca033af17468</v>
    <v>en-GB</v>
    <v>Map</v>
  </rv>
  <rv s="0">
    <v>536870912</v>
    <v>Smith County</v>
    <v>816f0f04-2c37-3ae7-948f-c00ecdc4f71a</v>
    <v>en-GB</v>
    <v>Map</v>
  </rv>
  <rv s="1">
    <fb>147.995597</fb>
    <v>8</v>
  </rv>
  <rv s="2">
    <v>200</v>
    <v>6</v>
    <v>507</v>
    <v>7</v>
    <v>0</v>
    <v>Image of Tyler, Texas</v>
  </rv>
  <rv s="1">
    <fb>32.350833333333298</fb>
    <v>9</v>
  </rv>
  <rv s="0">
    <v>805306368</v>
    <v>Don Warren (Mayor)</v>
    <v>8fe1bfd3-1602-54a9-3008-aeb79a891e9b</v>
    <v>en-GB</v>
    <v>Generic</v>
  </rv>
  <rv s="3">
    <v>153</v>
  </rv>
  <rv s="4">
    <v>https://www.bing.com/search?q=tyler+texas&amp;form=skydnc</v>
    <v>Learn more on Bing</v>
  </rv>
  <rv s="1">
    <fb>-95.300555555555604</fb>
    <v>9</v>
  </rv>
  <rv s="1">
    <fb>105995</fb>
    <v>8</v>
  </rv>
  <rv s="3">
    <v>154</v>
  </rv>
  <rv s="5">
    <v>#VALUE!</v>
    <v>508</v>
    <v>2</v>
    <v>Tyler, Texas</v>
    <v>4</v>
    <v>5</v>
    <v>Map</v>
    <v>6</v>
    <v>7</v>
    <v>en-GB</v>
    <v>d498103b-ecba-42e6-b936-ca033af17468</v>
    <v>536870912</v>
    <v>1</v>
    <v>15</v>
    <v>2186</v>
    <v>2187</v>
    <v>4</v>
    <v>Tyler is a city in the U.S. state of Texas. It is the seat of government of Smith County, and the largest city in Northeast Texas. With a 2020 census population of 105,995, Tyler was the 33rd most populous city in Texas and 299th in the United ...</v>
    <v>2188</v>
    <v>2189</v>
    <v>2191</v>
    <v>2192</v>
    <v>2193</v>
    <v>Tyler, Texas</v>
    <v>2194</v>
    <v>2195</v>
    <v>Tyler, Texas</v>
    <v>mdp/vdpid/5109430530030436353</v>
  </rv>
  <rv s="0">
    <v>536870912</v>
    <v>Shreveport, Louisiana</v>
    <v>6f1c87fe-5eb4-4c73-8235-8bf8def51cde</v>
    <v>en-GB</v>
    <v>Map</v>
  </rv>
  <rv s="0">
    <v>536870912</v>
    <v>Bossier Parish</v>
    <v>6104304b-e0e5-5a27-8838-d08dae56dfaf</v>
    <v>en-GB</v>
    <v>Map</v>
  </rv>
  <rv s="1">
    <fb>316.87918000000002</fb>
    <v>8</v>
  </rv>
  <rv s="2">
    <v>201</v>
    <v>6</v>
    <v>509</v>
    <v>7</v>
    <v>0</v>
    <v>Image of Shreveport, Louisiana</v>
  </rv>
  <rv s="1">
    <fb>32.5080555555556</fb>
    <v>9</v>
  </rv>
  <rv s="0">
    <v>805306368</v>
    <v>Tom Arceneaux (Mayor)</v>
    <v>77f6a87d-0b4e-63b0-ad01-1ca66bafd239</v>
    <v>en-GB</v>
    <v>Generic</v>
  </rv>
  <rv s="3">
    <v>155</v>
  </rv>
  <rv s="4">
    <v>https://www.bing.com/search?q=shreveport+louisiana&amp;form=skydnc</v>
    <v>Learn more on Bing</v>
  </rv>
  <rv s="1">
    <fb>-93.762777777777799</fb>
    <v>9</v>
  </rv>
  <rv s="1">
    <fb>187593</fb>
    <v>8</v>
  </rv>
  <rv s="5">
    <v>#VALUE!</v>
    <v>510</v>
    <v>2</v>
    <v>Shreveport, Louisiana</v>
    <v>4</v>
    <v>5</v>
    <v>Map</v>
    <v>6</v>
    <v>7</v>
    <v>en-GB</v>
    <v>6f1c87fe-5eb4-4c73-8235-8bf8def51cde</v>
    <v>536870912</v>
    <v>1</v>
    <v>359</v>
    <v>2198</v>
    <v>2199</v>
    <v>4</v>
    <v>Shreveport is a city in the U.S. state of Louisiana. It is the third-most populous city in Louisiana after New Orleans and Baton Rouge. The bulk of Shreveport is in Caddo Parish, of which it is the parish seat. It extends along the west bank of ...</v>
    <v>2200</v>
    <v>2201</v>
    <v>2203</v>
    <v>2204</v>
    <v>2205</v>
    <v>Shreveport, Louisiana</v>
    <v>2206</v>
    <v>25</v>
    <v>Shreveport, Louisiana</v>
    <v>mdp/vdpid/5109576275953975297</v>
  </rv>
  <rv s="0">
    <v>536870912</v>
    <v>Boise, Idaho</v>
    <v>1054a9b9-ef41-4b77-9953-f1ef16ec8015</v>
    <v>en-GB</v>
    <v>Map</v>
  </rv>
  <rv s="0">
    <v>536870912</v>
    <v>Idaho</v>
    <v>ecd30387-20fa-4523-9045-e2860154b5e9</v>
    <v>en-GB</v>
    <v>Map</v>
  </rv>
  <rv s="0">
    <v>536870912</v>
    <v>Ada County</v>
    <v>61b915e8-bf76-36c4-5ce8-a5a60558a819</v>
    <v>en-GB</v>
    <v>Map</v>
  </rv>
  <rv s="1">
    <fb>216713.666</fb>
    <v>8</v>
  </rv>
  <rv s="2">
    <v>202</v>
    <v>6</v>
    <v>511</v>
    <v>7</v>
    <v>0</v>
    <v>Image of Boise, Idaho</v>
  </rv>
  <rv s="1">
    <fb>43.613611111110998</fb>
    <v>9</v>
  </rv>
  <rv s="0">
    <v>805306368</v>
    <v>Lauren McLean (Mayor)</v>
    <v>7e751018-c860-dcd5-43fb-1e41598d02fb</v>
    <v>en-GB</v>
    <v>Generic</v>
  </rv>
  <rv s="3">
    <v>156</v>
  </rv>
  <rv s="4">
    <v>https://www.bing.com/search?q=boise+idaho&amp;form=skydnc</v>
    <v>Learn more on Bing</v>
  </rv>
  <rv s="1">
    <fb>-116.23777777778</fb>
    <v>9</v>
  </rv>
  <rv s="1">
    <fb>235684</fb>
    <v>8</v>
  </rv>
  <rv s="5">
    <v>#VALUE!</v>
    <v>512</v>
    <v>2</v>
    <v>Boise, Idaho</v>
    <v>4</v>
    <v>5</v>
    <v>Map</v>
    <v>6</v>
    <v>7</v>
    <v>en-GB</v>
    <v>1054a9b9-ef41-4b77-9953-f1ef16ec8015</v>
    <v>536870912</v>
    <v>1</v>
    <v>2209</v>
    <v>2210</v>
    <v>2211</v>
    <v>4</v>
    <v>Boise is the capital and most populous city in the U.S. state of Idaho and is the county seat of Ada County. As of the 2020 census, there were 235,684 people residing in the city. On the Boise River in southwestern Idaho, it is 41 miles east of ...</v>
    <v>2212</v>
    <v>2213</v>
    <v>2215</v>
    <v>2216</v>
    <v>2217</v>
    <v>Boise, Idaho</v>
    <v>2218</v>
    <v>246</v>
    <v>Boise, Idaho</v>
    <v>mdp/vdpid/5055534670653947905</v>
  </rv>
  <rv s="0">
    <v>536870912</v>
    <v>Fort Pierce, Florida</v>
    <v>ea7482a0-b339-a7f1-d8b3-f338a64ea126</v>
    <v>en-GB</v>
    <v>Map</v>
  </rv>
  <rv s="0">
    <v>536870912</v>
    <v>St. Lucie County</v>
    <v>ec10fdde-b11b-ab51-8872-2caa8be047a8</v>
    <v>en-GB</v>
    <v>Map</v>
  </rv>
  <rv s="1">
    <fb>75.802166</fb>
    <v>8</v>
  </rv>
  <rv s="2">
    <v>203</v>
    <v>6</v>
    <v>513</v>
    <v>7</v>
    <v>0</v>
    <v>Image of Fort Pierce, Florida</v>
  </rv>
  <rv s="1">
    <fb>27.438888888889</fb>
    <v>9</v>
  </rv>
  <rv s="0">
    <v>805306368</v>
    <v>Linda Hudson (Mayor)</v>
    <v>087fdbde-0725-10eb-2c0e-ca5fffc51c3c</v>
    <v>en-GB</v>
    <v>Generic</v>
  </rv>
  <rv s="3">
    <v>157</v>
  </rv>
  <rv s="4">
    <v>https://www.bing.com/search?q=fort+pierce+florida&amp;form=skydnc</v>
    <v>Learn more on Bing</v>
  </rv>
  <rv s="1">
    <fb>-80.335555555555999</fb>
    <v>9</v>
  </rv>
  <rv s="1">
    <fb>47297</fb>
    <v>8</v>
  </rv>
  <rv s="5">
    <v>#VALUE!</v>
    <v>514</v>
    <v>2</v>
    <v>Fort Pierce, Florida</v>
    <v>4</v>
    <v>5</v>
    <v>Map</v>
    <v>6</v>
    <v>7</v>
    <v>en-GB</v>
    <v>ea7482a0-b339-a7f1-d8b3-f338a64ea126</v>
    <v>536870912</v>
    <v>1</v>
    <v>211</v>
    <v>2221</v>
    <v>2222</v>
    <v>4</v>
    <v>Fort Pierce is a city in and the county seat of St. Lucie County, Florida, United States. The city is part of the Treasure Coast region of Atlantic Coast Florida. It is also known as the Sunrise City, and jokingly as "Port Fierce", due to its ...</v>
    <v>2223</v>
    <v>2224</v>
    <v>2226</v>
    <v>2227</v>
    <v>2228</v>
    <v>Fort Pierce, Florida</v>
    <v>2229</v>
    <v>12</v>
    <v>Fort Pierce, Florida</v>
    <v>mdp/vdpid/5501824960651329537</v>
  </rv>
  <rv s="0">
    <v>536870912</v>
    <v>Round Rock, Texas</v>
    <v>792bbac6-99ce-4f9c-8b35-5795f6a4137b</v>
    <v>en-GB</v>
    <v>Map</v>
  </rv>
  <rv s="0">
    <v>536870912</v>
    <v>Williamson County</v>
    <v>0ab3c204-c789-aed4-ab72-6d6f335aad6c</v>
    <v>en-GB</v>
    <v>Map</v>
  </rv>
  <rv s="1">
    <fb>92.898206000000002</fb>
    <v>8</v>
  </rv>
  <rv s="2">
    <v>204</v>
    <v>6</v>
    <v>515</v>
    <v>7</v>
    <v>0</v>
    <v>Image of Round Rock, Texas</v>
  </rv>
  <rv s="1">
    <fb>30.515000000000001</fb>
    <v>9</v>
  </rv>
  <rv s="3">
    <v>158</v>
  </rv>
  <rv s="4">
    <v>https://www.bing.com/search?q=round+rock+texas&amp;form=skydnc</v>
    <v>Learn more on Bing</v>
  </rv>
  <rv s="1">
    <fb>-97.672499999999999</fb>
    <v>9</v>
  </rv>
  <rv s="1">
    <fb>119468</fb>
    <v>8</v>
  </rv>
  <rv s="11">
    <v>#VALUE!</v>
    <v>516</v>
    <v>63</v>
    <v>Round Rock, Texas</v>
    <v>4</v>
    <v>5</v>
    <v>Map</v>
    <v>6</v>
    <v>7</v>
    <v>en-GB</v>
    <v>792bbac6-99ce-4f9c-8b35-5795f6a4137b</v>
    <v>536870912</v>
    <v>1</v>
    <v>15</v>
    <v>2232</v>
    <v>2233</v>
    <v>4</v>
    <v>Round Rock is a city in the U.S. state of Texas, in Williamson County, which is a part of the Greater Austin metropolitan area. Its population is 119,468 according to the 2020 census. The city straddles the Balcones Escarpment, a fault line in ...</v>
    <v>2234</v>
    <v>2235</v>
    <v>2236</v>
    <v>2237</v>
    <v>2238</v>
    <v>Round Rock, Texas</v>
    <v>2239</v>
    <v>Round Rock, Texas</v>
    <v>mdp/vdpid/5108824107877662721</v>
  </rv>
  <rv s="0">
    <v>536870912</v>
    <v>Reston, Virginia</v>
    <v>88c5849c-0e98-452d-5a44-daf06faccafc</v>
    <v>en-GB</v>
    <v>Map</v>
  </rv>
  <rv s="0">
    <v>536870912</v>
    <v>Fairfax County</v>
    <v>d871e573-e02f-6815-abec-824374067665</v>
    <v>en-GB</v>
    <v>Map</v>
  </rv>
  <rv s="1">
    <fb>40.530596000000003</fb>
    <v>8</v>
  </rv>
  <rv s="2">
    <v>205</v>
    <v>6</v>
    <v>517</v>
    <v>7</v>
    <v>0</v>
    <v>Image of Reston, Virginia</v>
  </rv>
  <rv s="1">
    <fb>38.954444444444</fb>
    <v>9</v>
  </rv>
  <rv s="4">
    <v>https://www.bing.com/search?q=reston+virginia&amp;form=skydnc</v>
    <v>Learn more on Bing</v>
  </rv>
  <rv s="1">
    <fb>-77.346388888888995</fb>
    <v>9</v>
  </rv>
  <rv s="1">
    <fb>63226</fb>
    <v>8</v>
  </rv>
  <rv s="20">
    <v>#VALUE!</v>
    <v>518</v>
    <v>182</v>
    <v>Reston, Virginia</v>
    <v>4</v>
    <v>5</v>
    <v>Map</v>
    <v>6</v>
    <v>7</v>
    <v>en-GB</v>
    <v>88c5849c-0e98-452d-5a44-daf06faccafc</v>
    <v>536870912</v>
    <v>1</v>
    <v>94</v>
    <v>2242</v>
    <v>2243</v>
    <v>4</v>
    <v>Reston is a census-designated place in Fairfax County, Virginia, United States, and a principal city of the Washington metropolitan area. As of the 2020 U.S. Census, Reston's population was 63,226. Founded in 1964, Reston was influenced by the ...</v>
    <v>2244</v>
    <v>2245</v>
    <v>2246</v>
    <v>2247</v>
    <v>Reston, Virginia</v>
    <v>2248</v>
    <v>Reston, Virginia</v>
    <v>mdp/vdpid/5489952743399358465</v>
  </rv>
  <rv s="0">
    <v>536870912</v>
    <v>Miami</v>
    <v>0f9ee715-4425-4f86-a2e6-2fe7befe1ac6</v>
    <v>en-GB</v>
    <v>Map</v>
  </rv>
  <rv s="1">
    <fb>145.204218</fb>
    <v>8</v>
  </rv>
  <rv s="2">
    <v>206</v>
    <v>6</v>
    <v>519</v>
    <v>7</v>
    <v>0</v>
    <v>Image of Miami</v>
  </rv>
  <rv s="1">
    <fb>25.783333333333001</fb>
    <v>9</v>
  </rv>
  <rv s="0">
    <v>805306368</v>
    <v>Francis Suarez (Mayor)</v>
    <v>e0123078-942d-04f1-659c-2e1b624aa4bc</v>
    <v>en-GB</v>
    <v>Generic</v>
  </rv>
  <rv s="3">
    <v>159</v>
  </rv>
  <rv s="4">
    <v>https://www.bing.com/search?q=miami+florida&amp;form=skydnc</v>
    <v>Learn more on Bing</v>
  </rv>
  <rv s="1">
    <fb>-80.216666666666995</fb>
    <v>9</v>
  </rv>
  <rv s="1">
    <fb>449514</fb>
    <v>8</v>
  </rv>
  <rv s="5">
    <v>#VALUE!</v>
    <v>520</v>
    <v>2</v>
    <v>Miami</v>
    <v>4</v>
    <v>5</v>
    <v>Map</v>
    <v>6</v>
    <v>82</v>
    <v>en-GB</v>
    <v>0f9ee715-4425-4f86-a2e6-2fe7befe1ac6</v>
    <v>536870912</v>
    <v>1</v>
    <v>211</v>
    <v>2002</v>
    <v>2251</v>
    <v>4</v>
    <v>Miami, officially the City of Miami, is a coastal metropolis and the seat of Miami-Dade County in South Florida. With a population of 442,241 as of the 2020 census, it is the second-most populous city in the U.S. state of Florida after ...</v>
    <v>2252</v>
    <v>2253</v>
    <v>2255</v>
    <v>2256</v>
    <v>2257</v>
    <v>Miami</v>
    <v>2258</v>
    <v>12</v>
    <v>Miami</v>
    <v>mdp/vdpid/5502110112036159489</v>
  </rv>
  <rv s="0">
    <v>536870912</v>
    <v>Anaheim, California</v>
    <v>fb320bcc-737d-4494-9251-74b453baecec</v>
    <v>en-GB</v>
    <v>Map</v>
  </rv>
  <rv s="1">
    <fb>131</fb>
    <v>8</v>
  </rv>
  <rv s="2">
    <v>207</v>
    <v>6</v>
    <v>521</v>
    <v>7</v>
    <v>0</v>
    <v>Image of Anaheim, California</v>
  </rv>
  <rv s="1">
    <fb>33.836111111111002</fb>
    <v>9</v>
  </rv>
  <rv s="0">
    <v>805306368</v>
    <v>Ashleigh Aitken (Mayor)</v>
    <v>d8299a32-10d7-431b-957b-65ce334ef3ce</v>
    <v>en-GB</v>
    <v>Generic</v>
  </rv>
  <rv s="0">
    <v>805306368</v>
    <v>Norma Campos Kurtz (Mayor)</v>
    <v>fe14c573-1913-9dd2-0a96-6264cc6e6f0c</v>
    <v>en-GB</v>
    <v>Generic</v>
  </rv>
  <rv s="3">
    <v>160</v>
  </rv>
  <rv s="4">
    <v>https://www.bing.com/search?q=anaheim+california&amp;form=skydnc</v>
    <v>Learn more on Bing</v>
  </rv>
  <rv s="1">
    <fb>-117.88972222222</fb>
    <v>9</v>
  </rv>
  <rv s="1">
    <fb>346824</fb>
    <v>8</v>
  </rv>
  <rv s="11">
    <v>#VALUE!</v>
    <v>522</v>
    <v>63</v>
    <v>Anaheim, California</v>
    <v>4</v>
    <v>5</v>
    <v>Map</v>
    <v>6</v>
    <v>7</v>
    <v>en-GB</v>
    <v>fb320bcc-737d-4494-9251-74b453baecec</v>
    <v>536870912</v>
    <v>1</v>
    <v>70</v>
    <v>1077</v>
    <v>2261</v>
    <v>4</v>
    <v>Anaheim is a city in northern Orange County, California, United States, part of the Greater Los Angeles area. As of the 2020 census, the city had a population of 346,824, making it the most populous city in Orange County, the tenth-most populous ...</v>
    <v>2262</v>
    <v>2263</v>
    <v>2266</v>
    <v>2267</v>
    <v>2268</v>
    <v>Anaheim, California</v>
    <v>2269</v>
    <v>Anaheim, California</v>
    <v>mdp/vdpid/5061297270553575425</v>
  </rv>
  <rv s="0">
    <v>536870912</v>
    <v>Odesa</v>
    <v>2f3acb07-5be3-1daf-eb9e-dd8fd4e95e7e</v>
    <v>en-GB</v>
    <v>Map</v>
  </rv>
  <rv s="0">
    <v>536870912</v>
    <v>Odesa Oblast</v>
    <v>ab1bf172-10d2-6650-704b-07f524561e0c</v>
    <v>en-GB</v>
    <v>Map</v>
  </rv>
  <rv s="1">
    <fb>236.9</fb>
    <v>8</v>
  </rv>
  <rv s="0">
    <v>536870912</v>
    <v>Ukraine</v>
    <v>ad599477-9e6d-4a0e-bab5-0edf9db7115a</v>
    <v>en-GB</v>
    <v>Map</v>
  </rv>
  <rv s="2">
    <v>208</v>
    <v>6</v>
    <v>523</v>
    <v>7</v>
    <v>0</v>
    <v>Image of Odesa</v>
  </rv>
  <rv s="1">
    <fb>46.477469999999997</fb>
    <v>9</v>
  </rv>
  <rv s="0">
    <v>805306368</v>
    <v>Gennadiy Trukhanov (Mayor)</v>
    <v>7866e490-0e44-8494-0ec7-737cbf196b12</v>
    <v>en-GB</v>
    <v>Generic</v>
  </rv>
  <rv s="3">
    <v>161</v>
  </rv>
  <rv s="4">
    <v>https://www.bing.com/search?q=odessa+ukraine&amp;form=skydnc</v>
    <v>Learn more on Bing</v>
  </rv>
  <rv s="1">
    <fb>30.732620000000001</fb>
    <v>9</v>
  </rv>
  <rv s="1">
    <fb>1010537</fb>
    <v>8</v>
  </rv>
  <rv s="3">
    <v>162</v>
  </rv>
  <rv s="8">
    <v>#VALUE!</v>
    <v>524</v>
    <v>32</v>
    <v>Odesa</v>
    <v>4</v>
    <v>5</v>
    <v>Map</v>
    <v>6</v>
    <v>82</v>
    <v>en-GB</v>
    <v>2f3acb07-5be3-1daf-eb9e-dd8fd4e95e7e</v>
    <v>536870912</v>
    <v>1</v>
    <v>2272</v>
    <v>2273</v>
    <v>2274</v>
    <v>Odesa is the third most populous city and municipality in Ukraine and a major seaport and transport hub located in the south-west of the country, on the northwestern shore of the Black Sea. The city is also the administrative centre of the Odesa ...</v>
    <v>2275</v>
    <v>2276</v>
    <v>2278</v>
    <v>2279</v>
    <v>2280</v>
    <v>Odesa</v>
    <v>2281</v>
    <v>2282</v>
    <v>Odesa</v>
    <v>mdp/vdpid/7051787497918955522</v>
  </rv>
  <rv s="0">
    <v>536870912</v>
    <v>Castleknock</v>
    <v>fc50f71b-d7e9-c21e-fbec-ed70a96b203e</v>
    <v>en-GB</v>
    <v>Map</v>
  </rv>
  <rv s="2">
    <v>209</v>
    <v>6</v>
    <v>525</v>
    <v>7</v>
    <v>0</v>
    <v>Image of Castleknock</v>
  </rv>
  <rv s="1">
    <fb>53.3752</fb>
    <v>9</v>
  </rv>
  <rv s="4">
    <v>https://www.bing.com/search?q=castleknock+county+dublin&amp;form=skydnc</v>
    <v>Learn more on Bing</v>
  </rv>
  <rv s="1">
    <fb>-6.3556999999999997</fb>
    <v>9</v>
  </rv>
  <rv s="32">
    <v>#VALUE!</v>
    <v>526</v>
    <v>527</v>
    <v>Castleknock</v>
    <v>4</v>
    <v>5</v>
    <v>Map</v>
    <v>6</v>
    <v>en-GB</v>
    <v>fc50f71b-d7e9-c21e-fbec-ed70a96b203e</v>
    <v>536870912</v>
    <v>1</v>
    <v>1824</v>
    <v>29</v>
    <v>Castleknock is an affluent suburb located 8 km west of the centre of Dublin city, Ireland. It is centred on the village of the same name in Fingal. In addition to the suburb, the name "Castleknock" also refers to older units of land division: a ...</v>
    <v>2285</v>
    <v>2286</v>
    <v>2287</v>
    <v>2288</v>
    <v>Castleknock</v>
    <v>Castleknock</v>
    <v>mdp/vdpid/5469211491964026881</v>
  </rv>
  <rv s="0">
    <v>536870912</v>
    <v>Irving, Texas</v>
    <v>e886ef9d-9be3-4684-a471-b777f4dd4008</v>
    <v>en-GB</v>
    <v>Map</v>
  </rv>
  <rv s="1">
    <fb>176.22119499999999</fb>
    <v>8</v>
  </rv>
  <rv s="2">
    <v>210</v>
    <v>6</v>
    <v>528</v>
    <v>7</v>
    <v>0</v>
    <v>Image of Irving, Texas</v>
  </rv>
  <rv s="1">
    <fb>32.811666666667001</fb>
    <v>9</v>
  </rv>
  <rv s="3">
    <v>163</v>
  </rv>
  <rv s="4">
    <v>https://www.bing.com/search?q=irving+texas&amp;form=skydnc</v>
    <v>Learn more on Bing</v>
  </rv>
  <rv s="1">
    <fb>-96.950833333332994</fb>
    <v>9</v>
  </rv>
  <rv s="1">
    <fb>256684</fb>
    <v>8</v>
  </rv>
  <rv s="11">
    <v>#VALUE!</v>
    <v>529</v>
    <v>63</v>
    <v>Irving, Texas</v>
    <v>4</v>
    <v>5</v>
    <v>Map</v>
    <v>6</v>
    <v>7</v>
    <v>en-GB</v>
    <v>e886ef9d-9be3-4684-a471-b777f4dd4008</v>
    <v>536870912</v>
    <v>1</v>
    <v>15</v>
    <v>1373</v>
    <v>2291</v>
    <v>4</v>
    <v>Irving is a city in the U.S. state of Texas, located in Dallas County. It is part of the Mid-Cities region of the Dallas–Fort Worth metroplex and is an inner ring suburb of Dallas. Irving is noted for its racial and ethnic diversity. The city ...</v>
    <v>2292</v>
    <v>2293</v>
    <v>2294</v>
    <v>2295</v>
    <v>2296</v>
    <v>Irving, Texas</v>
    <v>2297</v>
    <v>Irving, Texas</v>
    <v>mdp/vdpid/5107860901952749570</v>
  </rv>
  <rv s="0">
    <v>536870912</v>
    <v>Tullyallen, County Louth</v>
    <v>a3a1e0dd-7700-b6b4-93cc-e7b642b408b2</v>
    <v>en-GB</v>
    <v>Map</v>
  </rv>
  <rv s="0">
    <v>536870912</v>
    <v>County Louth</v>
    <v>b3be5d39-0c24-438c-8cc9-4f47b53ee145</v>
    <v>en-GB</v>
    <v>Map</v>
  </rv>
  <rv s="2">
    <v>211</v>
    <v>6</v>
    <v>530</v>
    <v>7</v>
    <v>0</v>
    <v>Image of Tullyallen, County Louth</v>
  </rv>
  <rv s="1">
    <fb>53.733333333333</fb>
    <v>9</v>
  </rv>
  <rv s="4">
    <v>https://www.bing.com/search?q=tullyallen+ireland&amp;form=skydnc</v>
    <v>Learn more on Bing</v>
  </rv>
  <rv s="1">
    <fb>-6.4166666666666998</fb>
    <v>9</v>
  </rv>
  <rv s="1">
    <fb>1547</fb>
    <v>8</v>
  </rv>
  <rv s="6">
    <v>#VALUE!</v>
    <v>532</v>
    <v>15</v>
    <v>Tullyallen, County Louth</v>
    <v>4</v>
    <v>5</v>
    <v>Map</v>
    <v>6</v>
    <v>16</v>
    <v>en-GB</v>
    <v>a3a1e0dd-7700-b6b4-93cc-e7b642b408b2</v>
    <v>536870912</v>
    <v>1</v>
    <v>2300</v>
    <v>29</v>
    <v>Tullyallen is a village, civil parish and townland 6 km north-west of the town of Drogheda in County Louth, Ireland. It is in the historic Barony of Ferrard. It is located in the historical Boyne Valley, in the Catholic parish of Mellifont ; it ...</v>
    <v>2301</v>
    <v>2302</v>
    <v>2303</v>
    <v>2304</v>
    <v>Tullyallen, County Louth</v>
    <v>2305</v>
    <v>Tullyallen, County Louth</v>
    <v>mdp/vdpid/5468454924582912001</v>
  </rv>
  <rv s="0">
    <v>536870912</v>
    <v>Harrisburg, Pennsylvania</v>
    <v>c0411c8e-89cf-5f47-d2f3-d5e52d320fff</v>
    <v>en-GB</v>
    <v>Map</v>
  </rv>
  <rv s="0">
    <v>536870912</v>
    <v>Dauphin County</v>
    <v>393eeccb-5290-29fb-3abb-dfe485886236</v>
    <v>en-GB</v>
    <v>Map</v>
  </rv>
  <rv s="1">
    <fb>30.727457999999999</fb>
    <v>8</v>
  </rv>
  <rv s="2">
    <v>212</v>
    <v>6</v>
    <v>533</v>
    <v>7</v>
    <v>0</v>
    <v>Image of Harrisburg, Pennsylvania</v>
  </rv>
  <rv s="1">
    <fb>40.2645548713907</fb>
    <v>9</v>
  </rv>
  <rv s="0">
    <v>805306368</v>
    <v>Wanda Williams (Mayor)</v>
    <v>ce4124a7-16c9-8842-935e-affa42a61098</v>
    <v>en-GB</v>
    <v>Generic</v>
  </rv>
  <rv s="3">
    <v>164</v>
  </rv>
  <rv s="4">
    <v>https://www.bing.com/search?q=harrisburg+pennsylvania&amp;form=skydnc</v>
    <v>Learn more on Bing</v>
  </rv>
  <rv s="1">
    <fb>-76.883381676723005</fb>
    <v>9</v>
  </rv>
  <rv s="1">
    <fb>50135</fb>
    <v>8</v>
  </rv>
  <rv s="11">
    <v>#VALUE!</v>
    <v>534</v>
    <v>63</v>
    <v>Harrisburg, Pennsylvania</v>
    <v>4</v>
    <v>5</v>
    <v>Map</v>
    <v>6</v>
    <v>66</v>
    <v>en-GB</v>
    <v>c0411c8e-89cf-5f47-d2f3-d5e52d320fff</v>
    <v>536870912</v>
    <v>1</v>
    <v>37</v>
    <v>2308</v>
    <v>2309</v>
    <v>4</v>
    <v>Harrisburg is the capital city of the Commonwealth of Pennsylvania, United States, and the seat of Dauphin County. With a population of 50,135 as of 2021, Harrisburg is the 9th most populous city in Pennsylvania.</v>
    <v>2310</v>
    <v>2311</v>
    <v>2313</v>
    <v>2314</v>
    <v>2315</v>
    <v>Harrisburg, Pennsylvania</v>
    <v>2316</v>
    <v>Harrisburg, Pennsylvania</v>
    <v>mdp/vdpid/5486961033564127233</v>
  </rv>
  <rv s="0">
    <v>536870912</v>
    <v>New Haven, Connecticut</v>
    <v>20d71553-9d7c-4a1f-99d5-749804a9c44d</v>
    <v>en-GB</v>
    <v>Map</v>
  </rv>
  <rv s="0">
    <v>536870912</v>
    <v>New Haven County</v>
    <v>c1ad6642-accc-d89f-23e7-080efc203b87</v>
    <v>en-GB</v>
    <v>Map</v>
  </rv>
  <rv s="1">
    <fb>52</fb>
    <v>8</v>
  </rv>
  <rv s="2">
    <v>213</v>
    <v>6</v>
    <v>535</v>
    <v>7</v>
    <v>0</v>
    <v>Image of New Haven, Connecticut</v>
  </rv>
  <rv s="1">
    <fb>41.308333333333003</fb>
    <v>9</v>
  </rv>
  <rv s="0">
    <v>805306368</v>
    <v>Justin Elicker (Mayor)</v>
    <v>8d4a9226-740a-4112-4c3d-771b2098f9a3</v>
    <v>en-GB</v>
    <v>Generic</v>
  </rv>
  <rv s="3">
    <v>165</v>
  </rv>
  <rv s="4">
    <v>https://www.bing.com/search?q=new+haven+connecticut&amp;form=skydnc</v>
    <v>Learn more on Bing</v>
  </rv>
  <rv s="1">
    <fb>-72.924999999999997</fb>
    <v>9</v>
  </rv>
  <rv s="1">
    <fb>134023</fb>
    <v>8</v>
  </rv>
  <rv s="5">
    <v>#VALUE!</v>
    <v>536</v>
    <v>2</v>
    <v>New Haven, Connecticut</v>
    <v>4</v>
    <v>5</v>
    <v>Map</v>
    <v>6</v>
    <v>7</v>
    <v>en-GB</v>
    <v>20d71553-9d7c-4a1f-99d5-749804a9c44d</v>
    <v>536870912</v>
    <v>1</v>
    <v>370</v>
    <v>2319</v>
    <v>2320</v>
    <v>4</v>
    <v>New Haven is a city in New Haven County, Connecticut, United States. It is located on New Haven Harbor on the northern shore of Long Island Sound and is part of the New York City metropolitan area. With a population of 135,081 as determined by ...</v>
    <v>2321</v>
    <v>2322</v>
    <v>2324</v>
    <v>2325</v>
    <v>2326</v>
    <v>New Haven, Connecticut</v>
    <v>2327</v>
    <v>12</v>
    <v>New Haven, Connecticut</v>
    <v>mdp/vdpid/5488836148102955009</v>
  </rv>
  <rv s="0">
    <v>536870912</v>
    <v>Lawrenceville, New Jersey</v>
    <v>a7ca8787-332f-9986-cfe4-283b6d033781</v>
    <v>en-GB</v>
    <v>Map</v>
  </rv>
  <rv s="0">
    <v>536870912</v>
    <v>Mercer County</v>
    <v>cdeb6d4d-ff4a-26b0-d4e5-ce68776731d9</v>
    <v>en-GB</v>
    <v>Map</v>
  </rv>
  <rv s="0">
    <v>536870912</v>
    <v>Lawrence Township</v>
    <v>6ae028a5-d449-3dd1-bbf0-04be7fe92f14</v>
    <v>en-GB</v>
    <v>Map</v>
  </rv>
  <rv s="1">
    <fb>2.7006060000000001</fb>
    <v>8</v>
  </rv>
  <rv s="2">
    <v>214</v>
    <v>6</v>
    <v>537</v>
    <v>7</v>
    <v>0</v>
    <v>Image of Lawrenceville, New Jersey</v>
  </rv>
  <rv s="1">
    <fb>40.302799999999998</fb>
    <v>9</v>
  </rv>
  <rv s="4">
    <v>https://www.bing.com/search?q=lawrenceville+new+jersey&amp;form=skydnc</v>
    <v>Learn more on Bing</v>
  </rv>
  <rv s="1">
    <fb>-74.738</fb>
    <v>9</v>
  </rv>
  <rv s="1">
    <fb>3751</fb>
    <v>8</v>
  </rv>
  <rv s="16">
    <v>#VALUE!</v>
    <v>538</v>
    <v>112</v>
    <v>Lawrenceville, New Jersey</v>
    <v>4</v>
    <v>5</v>
    <v>Map</v>
    <v>6</v>
    <v>7</v>
    <v>en-GB</v>
    <v>a7ca8787-332f-9986-cfe4-283b6d033781</v>
    <v>536870912</v>
    <v>1</v>
    <v>2330</v>
    <v>2331</v>
    <v>2332</v>
    <v>4</v>
    <v>Lawrenceville is an unincorporated community and census-designated place and a major commercial hub within Lawrence Township in Mercer County, in the U.S. state of New Jersey. The community is situated roughly halfway between Princeton and ...</v>
    <v>2333</v>
    <v>2334</v>
    <v>2335</v>
    <v>2336</v>
    <v>Lawrenceville, New Jersey</v>
    <v>2337</v>
    <v>12</v>
    <v>Lawrenceville, New Jersey</v>
    <v>mdp/vdpid/5487418154499964929</v>
  </rv>
  <rv s="0">
    <v>536870912</v>
    <v>Asheville, North Carolina</v>
    <v>379d6863-1ef3-4b79-a71a-57e61261b568</v>
    <v>en-GB</v>
    <v>Map</v>
  </rv>
  <rv s="0">
    <v>536870912</v>
    <v>Buncombe County</v>
    <v>7ea46a1c-d918-94b5-419f-27ae0ddaf62c</v>
    <v>en-GB</v>
    <v>Map</v>
  </rv>
  <rv s="1">
    <fb>118.902033</fb>
    <v>8</v>
  </rv>
  <rv s="2">
    <v>215</v>
    <v>6</v>
    <v>539</v>
    <v>7</v>
    <v>0</v>
    <v>Image of Asheville, North Carolina</v>
  </rv>
  <rv s="1">
    <fb>35.595555555555599</fb>
    <v>9</v>
  </rv>
  <rv s="0">
    <v>805306368</v>
    <v>Esther Manheimer (Mayor)</v>
    <v>ed235058-5204-4bdd-6e9f-2f2b65c06181</v>
    <v>en-GB</v>
    <v>Generic</v>
  </rv>
  <rv s="3">
    <v>166</v>
  </rv>
  <rv s="4">
    <v>https://www.bing.com/search?q=asheville+north+carolina&amp;form=skydnc</v>
    <v>Learn more on Bing</v>
  </rv>
  <rv s="1">
    <fb>-82.551944444444402</fb>
    <v>9</v>
  </rv>
  <rv s="1">
    <fb>94589</fb>
    <v>8</v>
  </rv>
  <rv s="11">
    <v>#VALUE!</v>
    <v>540</v>
    <v>63</v>
    <v>Asheville, North Carolina</v>
    <v>4</v>
    <v>5</v>
    <v>Map</v>
    <v>6</v>
    <v>7</v>
    <v>en-GB</v>
    <v>379d6863-1ef3-4b79-a71a-57e61261b568</v>
    <v>536870912</v>
    <v>1</v>
    <v>725</v>
    <v>2340</v>
    <v>2341</v>
    <v>4</v>
    <v>Asheville is a city in, and the county seat of, Buncombe County, North Carolina, United States. Located at the confluence of the French Broad and Swannanoa rivers, it is the largest city in Western North Carolina, and the state's ...</v>
    <v>2342</v>
    <v>2343</v>
    <v>2345</v>
    <v>2346</v>
    <v>2347</v>
    <v>Asheville, North Carolina</v>
    <v>2348</v>
    <v>Asheville, North Carolina</v>
    <v>mdp/vdpid/5484483251479248897</v>
  </rv>
  <rv s="0">
    <v>536870912</v>
    <v>Preston, Lancashire</v>
    <v>91c620b3-1522-0ebd-63b2-4a7e645a1fde</v>
    <v>en-GB</v>
    <v>Map</v>
  </rv>
  <rv s="0">
    <v>536870912</v>
    <v>City of Preston, Lancashire</v>
    <v>8bbe067c-6efc-39ed-c347-fd34012ab6d3</v>
    <v>en-GB</v>
    <v>Map</v>
  </rv>
  <rv s="1">
    <fb>142.22</fb>
    <v>8</v>
  </rv>
  <rv s="2">
    <v>216</v>
    <v>6</v>
    <v>541</v>
    <v>7</v>
    <v>0</v>
    <v>Image of Preston, Lancashire</v>
  </rv>
  <rv s="1">
    <fb>53.759444444444</fb>
    <v>9</v>
  </rv>
  <rv s="4">
    <v>https://www.bing.com/search?q=preston%2c+lancashire&amp;form=skydnc</v>
    <v>Learn more on Bing</v>
  </rv>
  <rv s="1">
    <fb>-2.6980555555555998</fb>
    <v>9</v>
  </rv>
  <rv s="1">
    <fb>141801</fb>
    <v>8</v>
  </rv>
  <rv s="7">
    <v>#VALUE!</v>
    <v>542</v>
    <v>24</v>
    <v>Preston, Lancashire</v>
    <v>4</v>
    <v>5</v>
    <v>Map</v>
    <v>6</v>
    <v>25</v>
    <v>en-GB</v>
    <v>91c620b3-1522-0ebd-63b2-4a7e645a1fde</v>
    <v>536870912</v>
    <v>1</v>
    <v>2351</v>
    <v>2352</v>
    <v>429</v>
    <v>Preston is a city on the north bank of the River Ribble in Lancashire, England. The city is the administrative centre of the county of Lancashire and the wider City of Preston local government district. Preston and its surrounding district ...</v>
    <v>2353</v>
    <v>2354</v>
    <v>2355</v>
    <v>2356</v>
    <v>Preston, Lancashire</v>
    <v>2357</v>
    <v>Preston, Lancashire</v>
    <v>mdp/vdpid/5470541993442541569</v>
  </rv>
  <rv s="0">
    <v>536870912</v>
    <v>Whitegate, County Clare</v>
    <v>ea21eb6e-1e41-add1-478c-2a4597df5c3e</v>
    <v>en-GB</v>
    <v>Map</v>
  </rv>
  <rv s="2">
    <v>217</v>
    <v>6</v>
    <v>543</v>
    <v>7</v>
    <v>0</v>
    <v>Image of Whitegate, County Clare</v>
  </rv>
  <rv s="1">
    <fb>52.95</fb>
    <v>9</v>
  </rv>
  <rv s="4">
    <v>https://www.bing.com/search?q=whitegate%2c+county+clare+ireland&amp;form=skydnc</v>
    <v>Learn more on Bing</v>
  </rv>
  <rv s="1">
    <fb>-8.3734000000000002</fb>
    <v>9</v>
  </rv>
  <rv s="1">
    <fb>168</fb>
    <v>8</v>
  </rv>
  <rv s="6">
    <v>#VALUE!</v>
    <v>545</v>
    <v>15</v>
    <v>Whitegate, County Clare</v>
    <v>4</v>
    <v>5</v>
    <v>Map</v>
    <v>6</v>
    <v>16</v>
    <v>en-GB</v>
    <v>ea21eb6e-1e41-add1-478c-2a4597df5c3e</v>
    <v>536870912</v>
    <v>1</v>
    <v>716</v>
    <v>29</v>
    <v>Whitegate is a village on the R352 regional road in northeastern County Clare, Ireland. New houses have been built along the main street. Local pub 'The Half Barrel'. It is part of the Catholic parish Mountshannon-Whitegate. The former local ...</v>
    <v>2360</v>
    <v>2361</v>
    <v>2362</v>
    <v>2363</v>
    <v>Whitegate, County Clare</v>
    <v>2364</v>
    <v>Whitegate, County Clare</v>
    <v>mdp/vdpid/5469077715678134273</v>
  </rv>
  <rv s="0">
    <v>536870912</v>
    <v>Chico, California</v>
    <v>38e2f1e5-0618-4c70-bef3-c49868232b52</v>
    <v>en-GB</v>
    <v>Map</v>
  </rv>
  <rv s="0">
    <v>536870912</v>
    <v>Butte County</v>
    <v>be444616-ed2d-8d33-a335-d0db44f57e5b</v>
    <v>en-GB</v>
    <v>Map</v>
  </rv>
  <rv s="1">
    <fb>85.787397999999996</fb>
    <v>8</v>
  </rv>
  <rv s="2">
    <v>218</v>
    <v>6</v>
    <v>546</v>
    <v>7</v>
    <v>0</v>
    <v>Image of Chico, California</v>
  </rv>
  <rv s="1">
    <fb>39.74</fb>
    <v>9</v>
  </rv>
  <rv s="0">
    <v>805306368</v>
    <v>Andrew Coolidge (Mayor)</v>
    <v>95b038ad-9454-63d9-e545-79c5e88ca479</v>
    <v>en-GB</v>
    <v>Generic</v>
  </rv>
  <rv s="3">
    <v>167</v>
  </rv>
  <rv s="4">
    <v>https://www.bing.com/search?q=chico+california&amp;form=skydnc</v>
    <v>Learn more on Bing</v>
  </rv>
  <rv s="1">
    <fb>-121.83555555556001</fb>
    <v>9</v>
  </rv>
  <rv s="1">
    <fb>101475</fb>
    <v>8</v>
  </rv>
  <rv s="5">
    <v>#VALUE!</v>
    <v>547</v>
    <v>2</v>
    <v>Chico, California</v>
    <v>4</v>
    <v>5</v>
    <v>Map</v>
    <v>6</v>
    <v>7</v>
    <v>en-GB</v>
    <v>38e2f1e5-0618-4c70-bef3-c49868232b52</v>
    <v>536870912</v>
    <v>1</v>
    <v>70</v>
    <v>2367</v>
    <v>2368</v>
    <v>4</v>
    <v>Chico is the most populous city in Butte County, California, United States. Located in the Sacramento Valley region of Northern California, the city had a population of 101,475 in the 2020 census, reflecting an increase from 86,187 in the 2010 ...</v>
    <v>2369</v>
    <v>2370</v>
    <v>2372</v>
    <v>2373</v>
    <v>2374</v>
    <v>Chico, California</v>
    <v>2375</v>
    <v>80</v>
    <v>Chico, California</v>
    <v>mdp/vdpid/5054672610940420097</v>
  </rv>
  <rv s="0">
    <v>536870912</v>
    <v>Balrothery</v>
    <v>45452794-1ec3-a251-cc35-bf22abd55c37</v>
    <v>en-GB</v>
    <v>Map</v>
  </rv>
  <rv s="2">
    <v>219</v>
    <v>6</v>
    <v>548</v>
    <v>7</v>
    <v>0</v>
    <v>Image of Balrothery</v>
  </rv>
  <rv s="1">
    <fb>53.586944444444399</fb>
    <v>9</v>
  </rv>
  <rv s="4">
    <v>https://www.bing.com/search?q=balrothery+ireland&amp;form=skydnc</v>
    <v>Learn more on Bing</v>
  </rv>
  <rv s="1">
    <fb>-6.19027777777778</fb>
    <v>9</v>
  </rv>
  <rv s="1">
    <fb>2017</fb>
    <v>8</v>
  </rv>
  <rv s="22">
    <v>#VALUE!</v>
    <v>550</v>
    <v>299</v>
    <v>Balrothery</v>
    <v>4</v>
    <v>5</v>
    <v>Map</v>
    <v>6</v>
    <v>16</v>
    <v>en-GB</v>
    <v>45452794-1ec3-a251-cc35-bf22abd55c37</v>
    <v>536870912</v>
    <v>1</v>
    <v>29</v>
    <v>Balrothery is a village and civil parish located in Fingal, County Dublin, Ireland. The town has historically been called Baile Ruairí in Irish. The 2022 census population for Balrothery was 2,282.</v>
    <v>2378</v>
    <v>2379</v>
    <v>2380</v>
    <v>2381</v>
    <v>Balrothery</v>
    <v>2382</v>
    <v>Balrothery</v>
    <v>mdp/vdpid/5468483431069384705</v>
  </rv>
  <rv s="0">
    <v>536870912</v>
    <v>New Brunswick</v>
    <v>ed967bed-da27-9206-2407-d4e698015192</v>
    <v>en-GB</v>
    <v>Map</v>
  </rv>
  <rv s="1">
    <fb>72908</fb>
    <v>8</v>
  </rv>
  <rv s="1">
    <fb>28197</fb>
    <v>8</v>
  </rv>
  <rv s="0">
    <v>536870912</v>
    <v>Fredericton</v>
    <v>f8277c80-664a-fe91-f942-cedf5e0f493d</v>
    <v>en-GB</v>
    <v>Map</v>
  </rv>
  <rv s="1">
    <fb>319770</fb>
    <v>8</v>
  </rv>
  <rv s="1">
    <fb>319773</fb>
    <v>8</v>
  </rv>
  <rv s="2">
    <v>220</v>
    <v>6</v>
    <v>551</v>
    <v>7</v>
    <v>0</v>
    <v>Image of New Brunswick</v>
  </rv>
  <rv s="0">
    <v>536870912</v>
    <v>Moncton</v>
    <v>d55df709-f936-f551-544b-e6d0c1f6ad49</v>
    <v>en-GB</v>
    <v>Map</v>
  </rv>
  <rv s="0">
    <v>805306368</v>
    <v>Brenda Murphy (Lieutenant governor)</v>
    <v>cb955603-9b2b-c47b-e278-f8059d082971</v>
    <v>en-GB</v>
    <v>Generic</v>
  </rv>
  <rv s="0">
    <v>805306368</v>
    <v>Blaine Higgs (Premier)</v>
    <v>40d4a23a-5b0a-e3fc-581d-7887648e5487</v>
    <v>en-GB</v>
    <v>Generic</v>
  </rv>
  <rv s="3">
    <v>168</v>
  </rv>
  <rv s="4">
    <v>https://www.bing.com/search?q=new+brunswick+canada&amp;form=skydnc</v>
    <v>Learn more on Bing</v>
  </rv>
  <rv s="1">
    <fb>72330</fb>
    <v>558</v>
  </rv>
  <rv s="3">
    <v>169</v>
  </rv>
  <rv s="1">
    <fb>2.2999999999999998</fb>
    <v>41</v>
  </rv>
  <rv s="1">
    <fb>760868</fb>
    <v>8</v>
  </rv>
  <rv s="3">
    <v>170</v>
  </rv>
  <rv s="33">
    <v>#VALUE!</v>
    <v>555</v>
    <v>556</v>
    <v>New Brunswick</v>
    <v>4</v>
    <v>5</v>
    <v>Map</v>
    <v>6</v>
    <v>557</v>
    <v>en-GB</v>
    <v>ed967bed-da27-9206-2407-d4e698015192</v>
    <v>536870912</v>
    <v>1</v>
    <v>CA-NB</v>
    <v>2385</v>
    <v>2386</v>
    <v>2387</v>
    <v>226</v>
    <v>New Brunswick is one of the thirteen provinces and territories of Canada. It is one of the three Maritime provinces and one of the four Atlantic provinces. New Brunswick is bordered by Quebec to the north, Nova Scotia to the east, the Gulf of ...</v>
    <v>2388</v>
    <v>2389</v>
    <v>2390</v>
    <v>2391</v>
    <v>2394</v>
    <v>2395</v>
    <v>2396</v>
    <v>New Brunswick</v>
    <v>2397</v>
    <v>2398</v>
    <v>2399</v>
    <v>2400</v>
    <v>New Brunswick</v>
    <v>mdp/vdpid/23074</v>
  </rv>
  <rv s="0">
    <v>536870912</v>
    <v>Valleymount</v>
    <v>9b0b9812-d0ad-2ee6-27a3-77a10aa28294</v>
    <v>en-GB</v>
    <v>Map</v>
  </rv>
  <rv s="2">
    <v>221</v>
    <v>6</v>
    <v>559</v>
    <v>7</v>
    <v>0</v>
    <v>Image of Valleymount</v>
  </rv>
  <rv s="1">
    <fb>53.105763000000003</fb>
    <v>9</v>
  </rv>
  <rv s="4">
    <v>https://www.bing.com/search?q=valleymount+county+wicklow&amp;form=skydnc</v>
    <v>Learn more on Bing</v>
  </rv>
  <rv s="1">
    <fb>-6.5250680000000001</fb>
    <v>9</v>
  </rv>
  <rv s="24">
    <v>#VALUE!</v>
    <v>560</v>
    <v>306</v>
    <v>Valleymount</v>
    <v>4</v>
    <v>5</v>
    <v>Map</v>
    <v>6</v>
    <v>en-GB</v>
    <v>9b0b9812-d0ad-2ee6-27a3-77a10aa28294</v>
    <v>536870912</v>
    <v>1</v>
    <v>1204</v>
    <v>29</v>
    <v>Valleymount is a small village in western County Wicklow, Ireland. The name 'Valleymount' does not appear before 1839. Previously, the village was known as 'the Cross of Ballymore' or simply 'the Cross', with 'cross' referring to land belonging ...</v>
    <v>2403</v>
    <v>2404</v>
    <v>2405</v>
    <v>2406</v>
    <v>Valleymount</v>
    <v>Valleymount</v>
    <v>mdp/vdpid/5469214919113048065</v>
  </rv>
  <rv s="0">
    <v>536870912</v>
    <v>Lafayette, Louisiana</v>
    <v>3a0dd4ad-a888-e7aa-986c-57247332a9fa</v>
    <v>en-GB</v>
    <v>Map</v>
  </rv>
  <rv s="0">
    <v>536870912</v>
    <v>Lafayette Parish</v>
    <v>cabd546f-47db-aac3-924f-3a31f13fc392</v>
    <v>en-GB</v>
    <v>Map</v>
  </rv>
  <rv s="1">
    <fb>139.62884700000001</fb>
    <v>8</v>
  </rv>
  <rv s="2">
    <v>222</v>
    <v>6</v>
    <v>561</v>
    <v>7</v>
    <v>0</v>
    <v>Image of Lafayette, Louisiana</v>
  </rv>
  <rv s="1">
    <fb>30.243061999999998</fb>
    <v>9</v>
  </rv>
  <rv s="0">
    <v>805306368</v>
    <v>Monique Blanco-Boulet (Mayor)</v>
    <v>e3447961-153d-daad-60e7-39cca659c5c8</v>
    <v>en-GB</v>
    <v>Generic</v>
  </rv>
  <rv s="3">
    <v>171</v>
  </rv>
  <rv s="4">
    <v>https://www.bing.com/search?q=lafayette+louisiana&amp;form=skydnc</v>
    <v>Learn more on Bing</v>
  </rv>
  <rv s="1">
    <fb>-92.012648999999996</fb>
    <v>9</v>
  </rv>
  <rv s="1">
    <fb>121374</fb>
    <v>8</v>
  </rv>
  <rv s="11">
    <v>#VALUE!</v>
    <v>562</v>
    <v>63</v>
    <v>Lafayette, Louisiana</v>
    <v>4</v>
    <v>5</v>
    <v>Map</v>
    <v>6</v>
    <v>7</v>
    <v>en-GB</v>
    <v>3a0dd4ad-a888-e7aa-986c-57247332a9fa</v>
    <v>536870912</v>
    <v>1</v>
    <v>359</v>
    <v>2409</v>
    <v>2410</v>
    <v>4</v>
    <v>Lafayette is the most populous city in and parish seat of Lafayette Parish in the U.S. state of Louisiana, located along the Vermilion River. It is Louisiana's fourth-most populous city with a 2020 census population of 121,374; the consolidated ...</v>
    <v>2411</v>
    <v>2412</v>
    <v>2414</v>
    <v>2415</v>
    <v>2416</v>
    <v>Lafayette, Louisiana</v>
    <v>2417</v>
    <v>Lafayette, Louisiana</v>
    <v>mdp/vdpid/5111128750586593281</v>
  </rv>
  <rv s="0">
    <v>536870912</v>
    <v>San Diego</v>
    <v>dbb1c326-5b67-4591-a264-0929e070e5ee</v>
    <v>en-GB</v>
    <v>Map</v>
  </rv>
  <rv s="0">
    <v>536870912</v>
    <v>San Diego County</v>
    <v>42418ff2-b917-f686-0c9a-63989a9e04e3</v>
    <v>en-GB</v>
    <v>Map</v>
  </rv>
  <rv s="1">
    <fb>964.49716799999999</fb>
    <v>8</v>
  </rv>
  <rv s="2">
    <v>223</v>
    <v>6</v>
    <v>563</v>
    <v>7</v>
    <v>0</v>
    <v>Image of San Diego</v>
  </rv>
  <rv s="1">
    <fb>32.715000000000003</fb>
    <v>9</v>
  </rv>
  <rv s="0">
    <v>805306368</v>
    <v>Todd Gloria (Mayor)</v>
    <v>2fc6fcef-e2af-f0aa-67d9-ef6440c2a9ce</v>
    <v>en-GB</v>
    <v>Generic</v>
  </rv>
  <rv s="0">
    <v>805306368</v>
    <v>Brian Jones (Senate)</v>
    <v>e3717feb-1082-30a8-ab0f-d732ac33cb18</v>
    <v>en-GB</v>
    <v>Generic</v>
  </rv>
  <rv s="0">
    <v>805306368</v>
    <v>Toni Atkins (Senate)</v>
    <v>02fc270a-f3b9-a3c2-5596-034cd83a3915</v>
    <v>en-GB</v>
    <v>Generic</v>
  </rv>
  <rv s="0">
    <v>805306368</v>
    <v>Ben Hueso (Senate)</v>
    <v>f03d8c35-6aa0-ab4d-27e4-73feab39ff42</v>
    <v>en-GB</v>
    <v>Generic</v>
  </rv>
  <rv s="3">
    <v>172</v>
  </rv>
  <rv s="4">
    <v>https://www.bing.com/search?q=san+diego&amp;form=skydnc</v>
    <v>Learn more on Bing</v>
  </rv>
  <rv s="1">
    <fb>-117.16249999999999</fb>
    <v>9</v>
  </rv>
  <rv s="1">
    <fb>1386932</fb>
    <v>8</v>
  </rv>
  <rv s="5">
    <v>#VALUE!</v>
    <v>564</v>
    <v>2</v>
    <v>San Diego</v>
    <v>4</v>
    <v>5</v>
    <v>Map</v>
    <v>6</v>
    <v>7</v>
    <v>en-GB</v>
    <v>dbb1c326-5b67-4591-a264-0929e070e5ee</v>
    <v>536870912</v>
    <v>1</v>
    <v>70</v>
    <v>2420</v>
    <v>2421</v>
    <v>4</v>
    <v>San Diego is a city in the U.S. state of California located alongside the Pacific Ocean in Southern California. With a population of over 1.3 million residents, the city is the eighth-most populous in the United States and the second-most ...</v>
    <v>2422</v>
    <v>2423</v>
    <v>2428</v>
    <v>2429</v>
    <v>2430</v>
    <v>San Diego</v>
    <v>2431</v>
    <v>80</v>
    <v>San Diego</v>
    <v>mdp/vdpid/5073418765945798657</v>
  </rv>
  <rv s="0">
    <v>536870912</v>
    <v>Alhambra, California</v>
    <v>6a1bd301-8a67-4637-a129-7c829a8bfc02</v>
    <v>en-GB</v>
    <v>Map</v>
  </rv>
  <rv s="1">
    <fb>19.76596</fb>
    <v>8</v>
  </rv>
  <rv s="2">
    <v>224</v>
    <v>6</v>
    <v>565</v>
    <v>7</v>
    <v>0</v>
    <v>Image of Alhambra, California</v>
  </rv>
  <rv s="1">
    <fb>34.081944444443998</fb>
    <v>9</v>
  </rv>
  <rv s="0">
    <v>805306368</v>
    <v>Jeffrey Koji Maloney (Mayor)</v>
    <v>28783766-db13-c2b9-1f03-2d2458e4b079</v>
    <v>en-GB</v>
    <v>Generic</v>
  </rv>
  <rv s="3">
    <v>173</v>
  </rv>
  <rv s="4">
    <v>https://www.bing.com/search?q=alhambra+california&amp;form=skydnc</v>
    <v>Learn more on Bing</v>
  </rv>
  <rv s="1">
    <fb>-118.13500000000001</fb>
    <v>9</v>
  </rv>
  <rv s="1">
    <fb>82868</fb>
    <v>8</v>
  </rv>
  <rv s="11">
    <v>#VALUE!</v>
    <v>566</v>
    <v>63</v>
    <v>Alhambra, California</v>
    <v>4</v>
    <v>5</v>
    <v>Map</v>
    <v>6</v>
    <v>7</v>
    <v>en-GB</v>
    <v>6a1bd301-8a67-4637-a129-7c829a8bfc02</v>
    <v>536870912</v>
    <v>1</v>
    <v>70</v>
    <v>71</v>
    <v>2434</v>
    <v>4</v>
    <v>Alhambra is a city located in the western San Gabriel Valley region of Los Angeles County, California, United States, approximately eight miles from the Downtown Los Angeles civic center. It was incorporated on July 11, 1903. As of the 2020 ...</v>
    <v>2435</v>
    <v>2436</v>
    <v>2438</v>
    <v>2439</v>
    <v>2440</v>
    <v>Alhambra, California</v>
    <v>2441</v>
    <v>Alhambra, California</v>
    <v>mdp/vdpid/5061289618297585665</v>
  </rv>
  <rv s="0">
    <v>536870912</v>
    <v>Madison, Wisconsin</v>
    <v>65426cc9-93eb-4569-8c2e-3b7c1b070278</v>
    <v>en-GB</v>
    <v>Map</v>
  </rv>
  <rv s="0">
    <v>536870912</v>
    <v>Dane County</v>
    <v>3b3389e0-12ab-150f-3bf7-f1cc39aac910</v>
    <v>en-GB</v>
    <v>Map</v>
  </rv>
  <rv s="1">
    <fb>243.830589</fb>
    <v>8</v>
  </rv>
  <rv s="2">
    <v>225</v>
    <v>6</v>
    <v>567</v>
    <v>7</v>
    <v>0</v>
    <v>Image of Madison, Wisconsin</v>
  </rv>
  <rv s="1">
    <fb>43.074722222222199</fb>
    <v>9</v>
  </rv>
  <rv s="0">
    <v>805306368</v>
    <v>Satya Rhodes-Conway (Mayor)</v>
    <v>8ab986b9-1a02-ac53-91be-2381f1330ce1</v>
    <v>en-GB</v>
    <v>Generic</v>
  </rv>
  <rv s="3">
    <v>174</v>
  </rv>
  <rv s="4">
    <v>https://www.bing.com/search?q=madison+wisconsin&amp;form=skydnc</v>
    <v>Learn more on Bing</v>
  </rv>
  <rv s="1">
    <fb>-89.384166666666701</fb>
    <v>9</v>
  </rv>
  <rv s="1">
    <fb>269840</fb>
    <v>8</v>
  </rv>
  <rv s="5">
    <v>#VALUE!</v>
    <v>568</v>
    <v>2</v>
    <v>Madison, Wisconsin</v>
    <v>4</v>
    <v>5</v>
    <v>Map</v>
    <v>6</v>
    <v>7</v>
    <v>en-GB</v>
    <v>65426cc9-93eb-4569-8c2e-3b7c1b070278</v>
    <v>536870912</v>
    <v>1</v>
    <v>1260</v>
    <v>2444</v>
    <v>2445</v>
    <v>4</v>
    <v>Madison is the capital city of the state of Wisconsin and the county seat of and largest city in Dane County. As of the 2020 census, the population was 269,840, making it the second most populous city in Wisconsin after Milwaukee, and the 80th ...</v>
    <v>2446</v>
    <v>2447</v>
    <v>2449</v>
    <v>2450</v>
    <v>2451</v>
    <v>Madison, Wisconsin</v>
    <v>2452</v>
    <v>25</v>
    <v>Madison, Wisconsin</v>
    <v>mdp/vdpid/5476688856667389983</v>
  </rv>
  <rv s="0">
    <v>536870912</v>
    <v>Longwood, County Meath</v>
    <v>787a04cf-4def-75a2-df20-8509f94c44c7</v>
    <v>en-GB</v>
    <v>Map</v>
  </rv>
  <rv s="2">
    <v>226</v>
    <v>6</v>
    <v>569</v>
    <v>7</v>
    <v>0</v>
    <v>Image of Longwood, County Meath</v>
  </rv>
  <rv s="1">
    <fb>53.454500000000003</fb>
    <v>9</v>
  </rv>
  <rv s="4">
    <v>https://www.bing.com/search?q=longwood%2c+county+meath+ireland&amp;form=skydnc</v>
    <v>Learn more on Bing</v>
  </rv>
  <rv s="1">
    <fb>-6.9252000000000002</fb>
    <v>9</v>
  </rv>
  <rv s="1">
    <fb>1581</fb>
    <v>8</v>
  </rv>
  <rv s="6">
    <v>#VALUE!</v>
    <v>571</v>
    <v>15</v>
    <v>Longwood, County Meath</v>
    <v>4</v>
    <v>5</v>
    <v>Map</v>
    <v>6</v>
    <v>16</v>
    <v>en-GB</v>
    <v>787a04cf-4def-75a2-df20-8509f94c44c7</v>
    <v>536870912</v>
    <v>1</v>
    <v>1111</v>
    <v>29</v>
    <v>Longwood, historically called Moydervy, is a village in southwest County Meath, Ireland. It is located about 15 km south of the town of Trim on the R160 regional road. It is about 50 km from Dublin, off the N4 road. In the early years of the ...</v>
    <v>2455</v>
    <v>2456</v>
    <v>2457</v>
    <v>2458</v>
    <v>Longwood, County Meath</v>
    <v>2459</v>
    <v>Longwood, County Meath</v>
    <v>mdp/vdpid/5468449489754783745</v>
  </rv>
  <rv s="0">
    <v>536870912</v>
    <v>Jackson, Mississippi</v>
    <v>ed40f72a-f28d-48a5-887c-e021839859d4</v>
    <v>en-GB</v>
    <v>Map</v>
  </rv>
  <rv s="0">
    <v>536870912</v>
    <v>Mississippi</v>
    <v>6af619ca-217d-49c0-9a86-153fc7fbcd78</v>
    <v>en-GB</v>
    <v>Map</v>
  </rv>
  <rv s="0">
    <v>536870912</v>
    <v>Rankin County</v>
    <v>236554f3-d994-c208-79ac-18960a0ac20b</v>
    <v>en-GB</v>
    <v>Map</v>
  </rv>
  <rv s="1">
    <fb>293.27059700000001</fb>
    <v>8</v>
  </rv>
  <rv s="2">
    <v>227</v>
    <v>6</v>
    <v>572</v>
    <v>7</v>
    <v>0</v>
    <v>Image of Jackson, Mississippi</v>
  </rv>
  <rv s="1">
    <fb>32.298888888889003</fb>
    <v>9</v>
  </rv>
  <rv s="0">
    <v>805306368</v>
    <v>Chokwe Antar Lumumba (Mayor)</v>
    <v>30b59646-5c43-27ec-d673-3ce65c6b3e20</v>
    <v>en-GB</v>
    <v>Generic</v>
  </rv>
  <rv s="3">
    <v>175</v>
  </rv>
  <rv s="4">
    <v>https://www.bing.com/search?q=jackson+mississippi&amp;form=skydnc</v>
    <v>Learn more on Bing</v>
  </rv>
  <rv s="1">
    <fb>-90.184722222222007</fb>
    <v>9</v>
  </rv>
  <rv s="1">
    <fb>153701</fb>
    <v>8</v>
  </rv>
  <rv s="11">
    <v>#VALUE!</v>
    <v>573</v>
    <v>63</v>
    <v>Jackson, Mississippi</v>
    <v>4</v>
    <v>5</v>
    <v>Map</v>
    <v>6</v>
    <v>7</v>
    <v>en-GB</v>
    <v>ed40f72a-f28d-48a5-887c-e021839859d4</v>
    <v>536870912</v>
    <v>1</v>
    <v>2462</v>
    <v>2463</v>
    <v>2464</v>
    <v>4</v>
    <v>Jackson is the capital of and the most populous city in the U.S. state of Mississippi. Along with Raymond, Jackson is one of two county seats for Hinds County. The city had a population of 153,701 at the 2020 census, a significant decline from ...</v>
    <v>2465</v>
    <v>2466</v>
    <v>2468</v>
    <v>2469</v>
    <v>2470</v>
    <v>Jackson, Mississippi</v>
    <v>2471</v>
    <v>Jackson, Mississippi</v>
    <v>mdp/vdpid/5110177747737509889</v>
  </rv>
  <rv s="0">
    <v>536870912</v>
    <v>Kildare</v>
    <v>37219e59-4210-22d2-6d7b-755fb4a6042f</v>
    <v>en-GB</v>
    <v>Map</v>
  </rv>
  <rv s="1">
    <fb>3.1</fb>
    <v>8</v>
  </rv>
  <rv s="2">
    <v>228</v>
    <v>6</v>
    <v>575</v>
    <v>7</v>
    <v>0</v>
    <v>Image of Kildare</v>
  </rv>
  <rv s="1">
    <fb>53.156858999999997</fb>
    <v>9</v>
  </rv>
  <rv s="4">
    <v>https://www.bing.com/search?q=kildare+ireland&amp;form=skydnc</v>
    <v>Learn more on Bing</v>
  </rv>
  <rv s="1">
    <fb>-6.909027</fb>
    <v>9</v>
  </rv>
  <rv s="1">
    <fb>7538</fb>
    <v>8</v>
  </rv>
  <rv s="7">
    <v>#VALUE!</v>
    <v>576</v>
    <v>24</v>
    <v>Kildare</v>
    <v>4</v>
    <v>5</v>
    <v>Map</v>
    <v>6</v>
    <v>254</v>
    <v>en-GB</v>
    <v>37219e59-4210-22d2-6d7b-755fb4a6042f</v>
    <v>536870912</v>
    <v>1</v>
    <v>61</v>
    <v>2474</v>
    <v>29</v>
    <v>Kildare is a town in County Kildare, Ireland. As of 2022, its population was 10,302, making it the 7th largest town in County Kildare. It is home to Kildare Cathedral, historically the site of an important abbey said to have been founded by ...</v>
    <v>2475</v>
    <v>2476</v>
    <v>2477</v>
    <v>2478</v>
    <v>Kildare</v>
    <v>2479</v>
    <v>Kildare</v>
    <v>mdp/vdpid/5469205747965362177</v>
  </rv>
  <rv s="0">
    <v>536870912</v>
    <v>Watergrasshill</v>
    <v>f34d90bc-c1f1-8d9b-a680-87634d50b7b0</v>
    <v>en-GB</v>
    <v>Map</v>
  </rv>
  <rv s="2">
    <v>229</v>
    <v>6</v>
    <v>577</v>
    <v>7</v>
    <v>0</v>
    <v>Image of Watergrasshill</v>
  </rv>
  <rv s="1">
    <fb>52.04</fb>
    <v>9</v>
  </rv>
  <rv s="4">
    <v>https://www.bing.com/search?q=watergrasshill+county+cork&amp;form=skydnc</v>
    <v>Learn more on Bing</v>
  </rv>
  <rv s="1">
    <fb>-8.2430000000000003</fb>
    <v>9</v>
  </rv>
  <rv s="1">
    <fb>860</fb>
    <v>8</v>
  </rv>
  <rv s="6">
    <v>#VALUE!</v>
    <v>578</v>
    <v>15</v>
    <v>Watergrasshill</v>
    <v>4</v>
    <v>5</v>
    <v>Map</v>
    <v>6</v>
    <v>195</v>
    <v>en-GB</v>
    <v>f34d90bc-c1f1-8d9b-a680-87634d50b7b0</v>
    <v>536870912</v>
    <v>1</v>
    <v>1498</v>
    <v>29</v>
    <v>Watergrasshill is a village in north east County Cork in Ireland. Watergrasshill is within the Cork North-Central Dáil constituency. Bypassed in 2003, the village is situated on the R639 road and accessible via junction 17 of the M8 motorway. It ...</v>
    <v>2482</v>
    <v>2483</v>
    <v>2484</v>
    <v>2485</v>
    <v>Watergrasshill</v>
    <v>2486</v>
    <v>Watergrasshill</v>
    <v>mdp/vdpid/5469340847789047809</v>
  </rv>
  <rv s="0">
    <v>536870912</v>
    <v>Monasterevin</v>
    <v>67d017eb-b831-9b19-8a85-59c731f74ad8</v>
    <v>en-GB</v>
    <v>Map</v>
  </rv>
  <rv s="1">
    <fb>3.43</fb>
    <v>8</v>
  </rv>
  <rv s="2">
    <v>230</v>
    <v>6</v>
    <v>579</v>
    <v>7</v>
    <v>0</v>
    <v>Image of Monasterevin</v>
  </rv>
  <rv s="1">
    <fb>53.138841999999997</fb>
    <v>9</v>
  </rv>
  <rv s="4">
    <v>https://www.bing.com/search?q=monasterevin+ireland&amp;form=skydnc</v>
    <v>Learn more on Bing</v>
  </rv>
  <rv s="1">
    <fb>-7.0625780000000002</fb>
    <v>9</v>
  </rv>
  <rv s="1">
    <fb>3017</fb>
    <v>8</v>
  </rv>
  <rv s="7">
    <v>#VALUE!</v>
    <v>580</v>
    <v>24</v>
    <v>Monasterevin</v>
    <v>4</v>
    <v>5</v>
    <v>Map</v>
    <v>6</v>
    <v>254</v>
    <v>en-GB</v>
    <v>67d017eb-b831-9b19-8a85-59c731f74ad8</v>
    <v>536870912</v>
    <v>1</v>
    <v>61</v>
    <v>2489</v>
    <v>29</v>
    <v>Monasterevin, also Monasterevan, and Mevin is a town in County Kildare, Ireland. The town lies on the River Barrow and the Barrowline, a canal branch of the Grand Canal. In the 20 years between the 2002 and 2022 census, the population of ...</v>
    <v>2490</v>
    <v>2491</v>
    <v>2492</v>
    <v>2493</v>
    <v>Monasterevin</v>
    <v>2494</v>
    <v>Monasterevin</v>
    <v>mdp/vdpid/5469111294688755713</v>
  </rv>
  <rv s="0">
    <v>536870912</v>
    <v>Longford</v>
    <v>902a188a-a798-bace-69d5-189837269f3b</v>
    <v>en-GB</v>
    <v>Map</v>
  </rv>
  <rv s="2">
    <v>231</v>
    <v>6</v>
    <v>581</v>
    <v>7</v>
    <v>0</v>
    <v>Image of Longford</v>
  </rv>
  <rv s="1">
    <fb>53.726999999999997</fb>
    <v>9</v>
  </rv>
  <rv s="4">
    <v>https://www.bing.com/search?q=longford+ireland&amp;form=skydnc</v>
    <v>Learn more on Bing</v>
  </rv>
  <rv s="1">
    <fb>-7.7998000000000003</fb>
    <v>9</v>
  </rv>
  <rv s="24">
    <v>#VALUE!</v>
    <v>582</v>
    <v>306</v>
    <v>Longford</v>
    <v>4</v>
    <v>5</v>
    <v>Map</v>
    <v>6</v>
    <v>en-GB</v>
    <v>902a188a-a798-bace-69d5-189837269f3b</v>
    <v>536870912</v>
    <v>1</v>
    <v>919</v>
    <v>29</v>
    <v>Longford is the county town of County Longford in Ireland. It had a population of 10,952 at the 2022 census. It is the biggest town in the county and about one third of the county's population lives there. Longford lies at the meeting of ...</v>
    <v>2497</v>
    <v>2498</v>
    <v>2499</v>
    <v>2500</v>
    <v>Longford</v>
    <v>Longford</v>
    <v>mdp/vdpid/5468314183302905857</v>
  </rv>
  <rv s="0">
    <v>536870912</v>
    <v>Ballylinan</v>
    <v>aed0fc0f-88a0-f9f4-3c09-60dc9df3dd73</v>
    <v>en-GB</v>
    <v>Map</v>
  </rv>
  <rv s="0">
    <v>536870912</v>
    <v>County Laois</v>
    <v>c781c434-2a24-4f3d-a510-636b54663792</v>
    <v>en-GB</v>
    <v>Map</v>
  </rv>
  <rv s="2">
    <v>232</v>
    <v>6</v>
    <v>583</v>
    <v>7</v>
    <v>0</v>
    <v>Image of Ballylinan</v>
  </rv>
  <rv s="1">
    <fb>52.943600000000004</fb>
    <v>9</v>
  </rv>
  <rv s="4">
    <v>https://www.bing.com/search?q=ballylinan+ireland&amp;form=skydnc</v>
    <v>Learn more on Bing</v>
  </rv>
  <rv s="1">
    <fb>-7.0422000000000002</fb>
    <v>9</v>
  </rv>
  <rv s="1">
    <fb>1101</fb>
    <v>8</v>
  </rv>
  <rv s="6">
    <v>#VALUE!</v>
    <v>585</v>
    <v>15</v>
    <v>Ballylinan</v>
    <v>4</v>
    <v>5</v>
    <v>Map</v>
    <v>6</v>
    <v>16</v>
    <v>en-GB</v>
    <v>aed0fc0f-88a0-f9f4-3c09-60dc9df3dd73</v>
    <v>536870912</v>
    <v>1</v>
    <v>2503</v>
    <v>29</v>
    <v>Ballylinan or Ballylynan is a village in County Laois, about 3 kilometres from the border with County Kildare in Ireland. The name means "Lynan's town", though exactly who Lynan was is now forgotten.</v>
    <v>2504</v>
    <v>2505</v>
    <v>2506</v>
    <v>2507</v>
    <v>Ballylinan</v>
    <v>2508</v>
    <v>Ballylinan</v>
    <v>mdp/vdpid/5469124695020273665</v>
  </rv>
  <rv s="0">
    <v>536870912</v>
    <v>Ballyboden</v>
    <v>d98d28bb-b0a7-6bd9-0aee-b8e00d0d64c9</v>
    <v>en-GB</v>
    <v>Map</v>
  </rv>
  <rv s="2">
    <v>233</v>
    <v>6</v>
    <v>586</v>
    <v>7</v>
    <v>0</v>
    <v>Image of Ballyboden</v>
  </rv>
  <rv s="1">
    <fb>53.281999999999996</fb>
    <v>9</v>
  </rv>
  <rv s="4">
    <v>https://www.bing.com/search?q=ballyboden+county+dublin&amp;form=skydnc</v>
    <v>Learn more on Bing</v>
  </rv>
  <rv s="1">
    <fb>-6.29</fb>
    <v>9</v>
  </rv>
  <rv s="18">
    <v>#VALUE!</v>
    <v>587</v>
    <v>133</v>
    <v>Ballyboden</v>
    <v>4</v>
    <v>5</v>
    <v>Map</v>
    <v>6</v>
    <v>en-GB</v>
    <v>d98d28bb-b0a7-6bd9-0aee-b8e00d0d64c9</v>
    <v>536870912</v>
    <v>1</v>
    <v>29</v>
    <v>Ballyboden is a locality within the suburb of Rathfarnham, County Dublin, at the foot of the Dublin Mountains between Whitechurch, Ballyroan and Knocklyon. It is in the local government area of South Dublin, and is a townland in the civil parish ...</v>
    <v>2511</v>
    <v>2512</v>
    <v>2513</v>
    <v>2514</v>
    <v>Ballyboden</v>
    <v>Ballyboden</v>
    <v>mdp/vdpid/5469236114390777857</v>
  </rv>
  <rv s="0">
    <v>536870912</v>
    <v>Bagenalstown</v>
    <v>915f93d2-11db-6863-f114-75b7d95885e7</v>
    <v>en-GB</v>
    <v>Map</v>
  </rv>
  <rv s="0">
    <v>536870912</v>
    <v>County Carlow</v>
    <v>344c1010-7d51-b5ad-141b-1b033e5928e0</v>
    <v>en-GB</v>
    <v>Map</v>
  </rv>
  <rv s="1">
    <fb>6.95</fb>
    <v>8</v>
  </rv>
  <rv s="2">
    <v>234</v>
    <v>6</v>
    <v>588</v>
    <v>7</v>
    <v>0</v>
    <v>Image of Bagenalstown</v>
  </rv>
  <rv s="1">
    <fb>52.695799999999998</fb>
    <v>9</v>
  </rv>
  <rv s="4">
    <v>https://www.bing.com/search?q=muine+bheag+ireland&amp;form=skydnc</v>
    <v>Learn more on Bing</v>
  </rv>
  <rv s="1">
    <fb>-6.9897</fb>
    <v>9</v>
  </rv>
  <rv s="1">
    <fb>2837</fb>
    <v>8</v>
  </rv>
  <rv s="7">
    <v>#VALUE!</v>
    <v>590</v>
    <v>24</v>
    <v>Bagenalstown</v>
    <v>4</v>
    <v>5</v>
    <v>Map</v>
    <v>6</v>
    <v>25</v>
    <v>en-GB</v>
    <v>915f93d2-11db-6863-f114-75b7d95885e7</v>
    <v>536870912</v>
    <v>1</v>
    <v>2517</v>
    <v>2518</v>
    <v>29</v>
    <v>Bagenalstown, officially named Muine Bheag, is a small town on the River Barrow in County Carlow, Ireland.</v>
    <v>2519</v>
    <v>2520</v>
    <v>2521</v>
    <v>2522</v>
    <v>Bagenalstown</v>
    <v>2523</v>
    <v>Bagenalstown</v>
    <v>mdp/vdpid/5469270171266842625</v>
  </rv>
  <rv s="0">
    <v>536870912</v>
    <v>Ashbourne, County Meath</v>
    <v>0f93118b-eeba-2999-54f7-a493b10b83b9</v>
    <v>en-GB</v>
    <v>Map</v>
  </rv>
  <rv s="2">
    <v>235</v>
    <v>6</v>
    <v>591</v>
    <v>7</v>
    <v>0</v>
    <v>Image of Ashbourne, County Meath</v>
  </rv>
  <rv s="1">
    <fb>53.512295999999999</fb>
    <v>9</v>
  </rv>
  <rv s="4">
    <v>https://www.bing.com/search?q=ashbourne%2c+county+meath+ireland&amp;form=skydnc</v>
    <v>Learn more on Bing</v>
  </rv>
  <rv s="1">
    <fb>-6.3983350000000003</fb>
    <v>9</v>
  </rv>
  <rv s="1">
    <fb>12679</fb>
    <v>8</v>
  </rv>
  <rv s="6">
    <v>#VALUE!</v>
    <v>593</v>
    <v>15</v>
    <v>Ashbourne, County Meath</v>
    <v>4</v>
    <v>5</v>
    <v>Map</v>
    <v>6</v>
    <v>16</v>
    <v>en-GB</v>
    <v>0f93118b-eeba-2999-54f7-a493b10b83b9</v>
    <v>536870912</v>
    <v>1</v>
    <v>1111</v>
    <v>29</v>
    <v>Ashbourne is a town in County Meath, Ireland. Located about 20 km north of Dublin and close to the M2 motorway, Ashbourne is a commuter town within Greater Dublin. In the 26 years between the 1996 and 2022 census, the town tripled in population ...</v>
    <v>2526</v>
    <v>2527</v>
    <v>2528</v>
    <v>2529</v>
    <v>Ashbourne, County Meath</v>
    <v>2530</v>
    <v>Ashbourne, County Meath</v>
    <v>mdp/vdpid/5468460134294355969</v>
  </rv>
  <rv s="0">
    <v>536870912</v>
    <v>Bristol</v>
    <v>3a2b5f36-3aab-be4b-07ef-da515a676e60</v>
    <v>en-GB</v>
    <v>Map</v>
  </rv>
  <rv s="0">
    <v>536870912</v>
    <v>South West England</v>
    <v>ec727ef4-7182-1461-dea6-c96627113678</v>
    <v>en-GB</v>
    <v>Map</v>
  </rv>
  <rv s="1">
    <fb>109.6</fb>
    <v>8</v>
  </rv>
  <rv s="2">
    <v>236</v>
    <v>6</v>
    <v>594</v>
    <v>7</v>
    <v>0</v>
    <v>Image of Bristol</v>
  </rv>
  <rv s="4">
    <v>https://www.bing.com/search?q=bristol+england&amp;form=skydnc</v>
    <v>Learn more on Bing</v>
  </rv>
  <rv s="1">
    <fb>472465</fb>
    <v>8</v>
  </rv>
  <rv s="10">
    <v>#VALUE!</v>
    <v>595</v>
    <v>46</v>
    <v>Bristol</v>
    <v>47</v>
    <v>5</v>
    <v>Map</v>
    <v>6</v>
    <v>66</v>
    <v>en-GB</v>
    <v>3a2b5f36-3aab-be4b-07ef-da515a676e60</v>
    <v>536870912</v>
    <v>1</v>
    <v>2533</v>
    <v>2534</v>
    <v>429</v>
    <v>Bristol is a city, ceremonial county and unitary authority in England. On the River Avon, it is bordered by the ceremonial counties of Gloucestershire to the north and Somerset to the south. It is in the West of England Combined Authority and ...</v>
    <v>2535</v>
    <v>2536</v>
    <v>Bristol</v>
    <v>2537</v>
    <v>1799</v>
    <v>Bristol</v>
    <v>mdp/vdpid/5471611648789708801</v>
  </rv>
  <rv s="0">
    <v>536870912</v>
    <v>Glasgow</v>
    <v>da2548ee-1b26-f939-06b4-2fae57e075e7</v>
    <v>en-GB</v>
    <v>Map</v>
  </rv>
  <rv s="1">
    <fb>3298</fb>
    <v>8</v>
  </rv>
  <rv s="2">
    <v>237</v>
    <v>6</v>
    <v>596</v>
    <v>7</v>
    <v>0</v>
    <v>Image of Glasgow</v>
  </rv>
  <rv s="1">
    <fb>55.8611111111111</fb>
    <v>9</v>
  </rv>
  <rv s="4">
    <v>https://www.bing.com/search?q=glasgow+scotland&amp;form=skydnc</v>
    <v>Learn more on Bing</v>
  </rv>
  <rv s="1">
    <fb>-4.25</fb>
    <v>9</v>
  </rv>
  <rv s="1">
    <fb>635640</fb>
    <v>8</v>
  </rv>
  <rv s="27">
    <v>#VALUE!</v>
    <v>597</v>
    <v>374</v>
    <v>Glasgow</v>
    <v>4</v>
    <v>5</v>
    <v>Map</v>
    <v>6</v>
    <v>7</v>
    <v>en-GB</v>
    <v>da2548ee-1b26-f939-06b4-2fae57e075e7</v>
    <v>536870912</v>
    <v>1</v>
    <v>1585</v>
    <v>2540</v>
    <v>274</v>
    <v>Glasgow is the most populous city in Scotland, the third-most populous city in the United Kingdom, and the 27th-most populous city in Europe. In 2022, it had an estimated population as a defined locality of 632,350 and anchored an urban ...</v>
    <v>2541</v>
    <v>2542</v>
    <v>2543</v>
    <v>2544</v>
    <v>Glasgow</v>
    <v>2545</v>
    <v>Glasgow</v>
    <v>mdp/vdpid/5469673756190310401</v>
  </rv>
  <rv s="0">
    <v>536870912</v>
    <v>Saginaw, Michigan</v>
    <v>cde7b03d-c4ea-b587-107e-c5c52c5ce586</v>
    <v>en-GB</v>
    <v>Map</v>
  </rv>
  <rv s="0">
    <v>536870912</v>
    <v>Saginaw County</v>
    <v>0926ff14-41ef-58e8-ea70-6220abb5c8a4</v>
    <v>en-GB</v>
    <v>Map</v>
  </rv>
  <rv s="1">
    <fb>46.874699</fb>
    <v>8</v>
  </rv>
  <rv s="2">
    <v>238</v>
    <v>6</v>
    <v>598</v>
    <v>7</v>
    <v>0</v>
    <v>Image of Saginaw, Michigan</v>
  </rv>
  <rv s="1">
    <fb>43.419924700000003</fb>
    <v>9</v>
  </rv>
  <rv s="0">
    <v>805306368</v>
    <v>Brenda Moore (Mayor)</v>
    <v>fbf3716e-dfdd-4088-8528-07b3157fa67c</v>
    <v>en-GB</v>
    <v>Generic</v>
  </rv>
  <rv s="3">
    <v>176</v>
  </rv>
  <rv s="4">
    <v>https://www.bing.com/search?q=saginaw+michigan&amp;form=skydnc</v>
    <v>Learn more on Bing</v>
  </rv>
  <rv s="1">
    <fb>-83.950026100000002</fb>
    <v>9</v>
  </rv>
  <rv s="1">
    <fb>44202</fb>
    <v>8</v>
  </rv>
  <rv s="11">
    <v>#VALUE!</v>
    <v>599</v>
    <v>63</v>
    <v>Saginaw, Michigan</v>
    <v>4</v>
    <v>5</v>
    <v>Map</v>
    <v>6</v>
    <v>7</v>
    <v>en-GB</v>
    <v>cde7b03d-c4ea-b587-107e-c5c52c5ce586</v>
    <v>536870912</v>
    <v>1</v>
    <v>199</v>
    <v>2548</v>
    <v>2549</v>
    <v>4</v>
    <v>Saginaw is a city in the U.S. state of Michigan and the seat of Saginaw County. The city of Saginaw and Saginaw County are both in the area known as Mid-Michigan. Saginaw is adjacent to Saginaw Charter Township and considered part of Greater ...</v>
    <v>2550</v>
    <v>2551</v>
    <v>2553</v>
    <v>2554</v>
    <v>2555</v>
    <v>Saginaw, Michigan</v>
    <v>2556</v>
    <v>Saginaw, Michigan</v>
    <v>mdp/vdpid/5478924253111779329</v>
  </rv>
  <rv s="0">
    <v>536870912</v>
    <v>St. Augustine, Florida</v>
    <v>283db4ee-3844-5c16-3c17-f4250718bdf4</v>
    <v>en-GB</v>
    <v>Map</v>
  </rv>
  <rv s="0">
    <v>536870912</v>
    <v>St. Johns County</v>
    <v>bb961500-30fd-ea75-4831-ced8343dae76</v>
    <v>en-GB</v>
    <v>Map</v>
  </rv>
  <rv s="1">
    <fb>33.060208000000003</fb>
    <v>8</v>
  </rv>
  <rv s="2">
    <v>239</v>
    <v>6</v>
    <v>600</v>
    <v>7</v>
    <v>0</v>
    <v>Image of St. Augustine, Florida</v>
  </rv>
  <rv s="1">
    <fb>29.894722222222001</fb>
    <v>9</v>
  </rv>
  <rv s="0">
    <v>805306368</v>
    <v>Nancy Sikes-Kline (Mayor)</v>
    <v>400eca75-145d-f477-8a9a-31ca579ce605</v>
    <v>en-GB</v>
    <v>Generic</v>
  </rv>
  <rv s="3">
    <v>177</v>
  </rv>
  <rv s="4">
    <v>https://www.bing.com/search?q=st.+augustine+florida&amp;form=skydnc</v>
    <v>Learn more on Bing</v>
  </rv>
  <rv s="1">
    <fb>-81.314444444444007</fb>
    <v>9</v>
  </rv>
  <rv s="1">
    <fb>14329</fb>
    <v>8</v>
  </rv>
  <rv s="11">
    <v>#VALUE!</v>
    <v>601</v>
    <v>63</v>
    <v>St. Augustine, Florida</v>
    <v>4</v>
    <v>5</v>
    <v>Map</v>
    <v>6</v>
    <v>7</v>
    <v>en-GB</v>
    <v>283db4ee-3844-5c16-3c17-f4250718bdf4</v>
    <v>536870912</v>
    <v>1</v>
    <v>211</v>
    <v>2559</v>
    <v>2560</v>
    <v>4</v>
    <v>St. Augustine is a city in and the county seat of St. Johns County located 40 miles south of downtown Jacksonville. The city is on the Atlantic coast of northeastern Florida. Founded in 1565 by Spanish explorers, it is the oldest continuously ...</v>
    <v>2561</v>
    <v>2562</v>
    <v>2564</v>
    <v>2565</v>
    <v>2566</v>
    <v>St. Augustine, Florida</v>
    <v>2567</v>
    <v>St. Augustine, Florida</v>
    <v>mdp/vdpid/5498410809224593409</v>
  </rv>
  <rv s="0">
    <v>536870912</v>
    <v>San Rafael, California</v>
    <v>7d18cb3d-e447-6c47-1afb-bf5041869283</v>
    <v>en-GB</v>
    <v>Map</v>
  </rv>
  <rv s="0">
    <v>536870912</v>
    <v>Marin County</v>
    <v>6cade01e-36ee-d643-e697-a137df2145a7</v>
    <v>en-GB</v>
    <v>Map</v>
  </rv>
  <rv s="1">
    <fb>58.318204000000001</fb>
    <v>8</v>
  </rv>
  <rv s="2">
    <v>240</v>
    <v>6</v>
    <v>602</v>
    <v>7</v>
    <v>0</v>
    <v>Image of San Rafael, California</v>
  </rv>
  <rv s="1">
    <fb>37.973611111110998</fb>
    <v>9</v>
  </rv>
  <rv s="0">
    <v>805306368</v>
    <v>Kate Colin (Mayor)</v>
    <v>fff83d5a-a8ba-2807-2cc4-b29aba162b3e</v>
    <v>en-GB</v>
    <v>Generic</v>
  </rv>
  <rv s="3">
    <v>178</v>
  </rv>
  <rv s="4">
    <v>https://www.bing.com/search?q=san+rafael+california&amp;form=skydnc</v>
    <v>Learn more on Bing</v>
  </rv>
  <rv s="1">
    <fb>-122.53111111110999</fb>
    <v>9</v>
  </rv>
  <rv s="1">
    <fb>61271</fb>
    <v>8</v>
  </rv>
  <rv s="11">
    <v>#VALUE!</v>
    <v>603</v>
    <v>63</v>
    <v>San Rafael, California</v>
    <v>4</v>
    <v>5</v>
    <v>Map</v>
    <v>6</v>
    <v>7</v>
    <v>en-GB</v>
    <v>7d18cb3d-e447-6c47-1afb-bf5041869283</v>
    <v>536870912</v>
    <v>1</v>
    <v>70</v>
    <v>2570</v>
    <v>2571</v>
    <v>4</v>
    <v>San Rafael is a city and the county seat of Marin County, California, United States. The city is located in the North Bay region of the San Francisco Bay Area. As of the 2020 U.S. census, the city's population was 61,271, up from 57,713 in 2010.</v>
    <v>2572</v>
    <v>2573</v>
    <v>2575</v>
    <v>2576</v>
    <v>2577</v>
    <v>San Rafael, California</v>
    <v>2578</v>
    <v>San Rafael, California</v>
    <v>mdp/vdpid/5057680904936226817</v>
  </rv>
  <rv s="0">
    <v>536870912</v>
    <v>Flushing, Queens</v>
    <v>f4157ec9-70b1-7354-ef84-0f98953b61d7</v>
    <v>en-GB</v>
    <v>Map</v>
  </rv>
  <rv s="0">
    <v>536870912</v>
    <v>Queens</v>
    <v>64f4294b-412e-7a4d-2ef8-60134c55642f</v>
    <v>en-GB</v>
    <v>Map</v>
  </rv>
  <rv s="2">
    <v>241</v>
    <v>6</v>
    <v>604</v>
    <v>7</v>
    <v>0</v>
    <v>Image of Flushing, Queens</v>
  </rv>
  <rv s="1">
    <fb>40.765830000000001</fb>
    <v>9</v>
  </rv>
  <rv s="4">
    <v>https://www.bing.com/search?q=flushing+queens&amp;form=skydnc</v>
    <v>Learn more on Bing</v>
  </rv>
  <rv s="1">
    <fb>-73.833083999999999</fb>
    <v>9</v>
  </rv>
  <rv s="1">
    <fb>72008</fb>
    <v>8</v>
  </rv>
  <rv s="34">
    <v>#VALUE!</v>
    <v>605</v>
    <v>606</v>
    <v>Flushing, Queens</v>
    <v>4</v>
    <v>5</v>
    <v>Map</v>
    <v>6</v>
    <v>607</v>
    <v>en-GB</v>
    <v>f4157ec9-70b1-7354-ef84-0f98953b61d7</v>
    <v>536870912</v>
    <v>1</v>
    <v>187</v>
    <v>2581</v>
    <v>4</v>
    <v>Flushing is a neighborhood in the north-central portion of the New York City borough of Queens. The neighborhood is the fourth-largest central business district in New York City. Downtown Flushing is a major commercial and retail area, and the ...</v>
    <v>2582</v>
    <v>2583</v>
    <v>2584</v>
    <v>2585</v>
    <v>Flushing, Queens</v>
    <v>2586</v>
    <v>12</v>
    <v>Flushing, Queens</v>
    <v>mdp/vdpid/5487507151003844609</v>
  </rv>
  <rv s="0">
    <v>536870912</v>
    <v>Kissimmee, Florida</v>
    <v>1e5d7b3e-2fa7-cfff-946e-f2655e3b612a</v>
    <v>en-GB</v>
    <v>Map</v>
  </rv>
  <rv s="0">
    <v>536870912</v>
    <v>Osceola County</v>
    <v>7bf4b94d-bc14-6dd7-d38f-137089e088d6</v>
    <v>en-GB</v>
    <v>Map</v>
  </rv>
  <rv s="1">
    <fb>55.689492999999999</fb>
    <v>8</v>
  </rv>
  <rv s="2">
    <v>242</v>
    <v>6</v>
    <v>608</v>
    <v>7</v>
    <v>0</v>
    <v>Image of Kissimmee, Florida</v>
  </rv>
  <rv s="1">
    <fb>28.303888888888999</fb>
    <v>9</v>
  </rv>
  <rv s="0">
    <v>805306368</v>
    <v>Olga Gonzalez (Mayor)</v>
    <v>c8e322eb-c138-3a2b-619b-7fa14a4d2645</v>
    <v>en-GB</v>
    <v>Generic</v>
  </rv>
  <rv s="3">
    <v>179</v>
  </rv>
  <rv s="4">
    <v>https://www.bing.com/search?q=kissimmee+florida&amp;form=skydnc</v>
    <v>Learn more on Bing</v>
  </rv>
  <rv s="1">
    <fb>-81.412777777778004</fb>
    <v>9</v>
  </rv>
  <rv s="1">
    <fb>79226</fb>
    <v>8</v>
  </rv>
  <rv s="11">
    <v>#VALUE!</v>
    <v>609</v>
    <v>63</v>
    <v>Kissimmee, Florida</v>
    <v>4</v>
    <v>5</v>
    <v>Map</v>
    <v>6</v>
    <v>7</v>
    <v>en-GB</v>
    <v>1e5d7b3e-2fa7-cfff-946e-f2655e3b612a</v>
    <v>536870912</v>
    <v>1</v>
    <v>211</v>
    <v>2589</v>
    <v>2590</v>
    <v>4</v>
    <v>Kissimmee is the largest city and county seat of Osceola County, Florida, United States. As of the 2020 census, the population was 79,226. It is a Principal City of the Orlando-Kissimmee-Sanford, Florida, Metropolitan Statistical Area, which had ...</v>
    <v>2591</v>
    <v>2592</v>
    <v>2594</v>
    <v>2595</v>
    <v>2596</v>
    <v>Kissimmee, Florida</v>
    <v>2597</v>
    <v>Kissimmee, Florida</v>
    <v>mdp/vdpid/5498706782467391490</v>
  </rv>
  <rv s="0">
    <v>536870912</v>
    <v>Coolock</v>
    <v>252f4aa9-4402-9956-e866-142729285137</v>
    <v>en-GB</v>
    <v>Map</v>
  </rv>
  <rv s="2">
    <v>243</v>
    <v>6</v>
    <v>610</v>
    <v>7</v>
    <v>0</v>
    <v>Image of Coolock</v>
  </rv>
  <rv s="1">
    <fb>53.383333333332999</fb>
    <v>9</v>
  </rv>
  <rv s="4">
    <v>https://www.bing.com/search?q=coolock+county+dublin+ireland&amp;form=skydnc</v>
    <v>Learn more on Bing</v>
  </rv>
  <rv s="1">
    <fb>-6.2</fb>
    <v>9</v>
  </rv>
  <rv s="18">
    <v>#VALUE!</v>
    <v>611</v>
    <v>133</v>
    <v>Coolock</v>
    <v>4</v>
    <v>5</v>
    <v>Map</v>
    <v>6</v>
    <v>en-GB</v>
    <v>252f4aa9-4402-9956-e866-142729285137</v>
    <v>536870912</v>
    <v>1</v>
    <v>29</v>
    <v>Coolock is a large suburban area, centred on a village, on Dublin city's Northside in Ireland. Coolock is crossed by the Santry River, a prominent feature in the middle of the district, with a linear park and ponds. The Coolock suburban area ...</v>
    <v>2600</v>
    <v>2601</v>
    <v>2602</v>
    <v>2603</v>
    <v>Coolock</v>
    <v>Coolock</v>
    <v>mdp/vdpid/5469235612282257409</v>
  </rv>
  <rv s="0">
    <v>536870912</v>
    <v>Kinnegad</v>
    <v>557c4485-dad8-26a3-37c2-09a38f81487b</v>
    <v>en-GB</v>
    <v>Map</v>
  </rv>
  <rv s="2">
    <v>244</v>
    <v>6</v>
    <v>612</v>
    <v>7</v>
    <v>0</v>
    <v>Image of Kinnegad</v>
  </rv>
  <rv s="1">
    <fb>53.447220000000002</fb>
    <v>9</v>
  </rv>
  <rv s="4">
    <v>https://www.bing.com/search?q=kinnegad+ireland&amp;form=skydnc</v>
    <v>Learn more on Bing</v>
  </rv>
  <rv s="1">
    <fb>-7.1082010000000002</fb>
    <v>9</v>
  </rv>
  <rv s="1">
    <fb>2745</fb>
    <v>8</v>
  </rv>
  <rv s="6">
    <v>#VALUE!</v>
    <v>614</v>
    <v>15</v>
    <v>Kinnegad</v>
    <v>4</v>
    <v>5</v>
    <v>Map</v>
    <v>6</v>
    <v>16</v>
    <v>en-GB</v>
    <v>557c4485-dad8-26a3-37c2-09a38f81487b</v>
    <v>536870912</v>
    <v>1</v>
    <v>284</v>
    <v>29</v>
    <v>Kinnegad or Kinagad is a town in County Westmeath, Ireland. It is on the border with County Meath, near the junction of the M6 and the M4 motorways - two of Ireland's main east–west roads. It is roughly 60 km from the capital, Dublin.</v>
    <v>2606</v>
    <v>2607</v>
    <v>2608</v>
    <v>2609</v>
    <v>Kinnegad</v>
    <v>2610</v>
    <v>Kinnegad</v>
    <v>mdp/vdpid/5468354487510892545</v>
  </rv>
  <rv s="0">
    <v>536870912</v>
    <v>Milltown, Dublin</v>
    <v>20d0bfc1-b4d7-210f-72d7-793cd51b2287</v>
    <v>en-GB</v>
    <v>Map</v>
  </rv>
  <rv s="2">
    <v>245</v>
    <v>6</v>
    <v>615</v>
    <v>7</v>
    <v>0</v>
    <v>Image of Milltown, Dublin</v>
  </rv>
  <rv s="1">
    <fb>53.313533999999997</fb>
    <v>9</v>
  </rv>
  <rv s="4">
    <v>https://www.bing.com/search?q=milltown%2c+dublin+county+dublin&amp;form=skydnc</v>
    <v>Learn more on Bing</v>
  </rv>
  <rv s="1">
    <fb>-6.2468669999999999</fb>
    <v>9</v>
  </rv>
  <rv s="12">
    <v>#VALUE!</v>
    <v>616</v>
    <v>77</v>
    <v>Milltown, Dublin</v>
    <v>4</v>
    <v>5</v>
    <v>Map</v>
    <v>6</v>
    <v>en-GB</v>
    <v>20d0bfc1-b4d7-210f-72d7-793cd51b2287</v>
    <v>536870912</v>
    <v>1</v>
    <v>267</v>
    <v>267</v>
    <v>29</v>
    <v>Milltown is a suburb and townland on the southside of Dublin, Ireland. Milltown was the site of several working mills on the River Dodder and is also the location of the meeting of the River Slang with the Dodder. It is located adjacent to other ...</v>
    <v>2613</v>
    <v>2614</v>
    <v>2615</v>
    <v>2616</v>
    <v>Milltown, Dublin</v>
    <v>Milltown, Dublin</v>
    <v>mdp/vdpid/5469211760365928449</v>
  </rv>
  <rv s="0">
    <v>536870912</v>
    <v>High Point, North Carolina</v>
    <v>61e92b4d-91cc-4291-8181-e9542751d336</v>
    <v>en-GB</v>
    <v>Map</v>
  </rv>
  <rv s="0">
    <v>536870912</v>
    <v>Forsyth County</v>
    <v>2de416b8-34cd-711d-4cbf-bce0eba891bf</v>
    <v>en-GB</v>
    <v>Map</v>
  </rv>
  <rv s="1">
    <fb>146.89801600000001</fb>
    <v>8</v>
  </rv>
  <rv s="2">
    <v>246</v>
    <v>6</v>
    <v>617</v>
    <v>7</v>
    <v>0</v>
    <v>Image of High Point, North Carolina</v>
  </rv>
  <rv s="1">
    <fb>35.970555555555997</fb>
    <v>9</v>
  </rv>
  <rv s="0">
    <v>805306368</v>
    <v>Jay W. Wagner (Mayor)</v>
    <v>fd2861ae-c07d-3b57-3e6d-6476f62872f7</v>
    <v>en-GB</v>
    <v>Generic</v>
  </rv>
  <rv s="3">
    <v>180</v>
  </rv>
  <rv s="4">
    <v>https://www.bing.com/search?q=high+point+north+carolina&amp;form=skydnc</v>
    <v>Learn more on Bing</v>
  </rv>
  <rv s="1">
    <fb>-79.997500000000002</fb>
    <v>9</v>
  </rv>
  <rv s="1">
    <fb>114059</fb>
    <v>8</v>
  </rv>
  <rv s="5">
    <v>#VALUE!</v>
    <v>618</v>
    <v>2</v>
    <v>High Point, North Carolina</v>
    <v>4</v>
    <v>5</v>
    <v>Map</v>
    <v>6</v>
    <v>7</v>
    <v>en-GB</v>
    <v>61e92b4d-91cc-4291-8181-e9542751d336</v>
    <v>536870912</v>
    <v>1</v>
    <v>725</v>
    <v>2619</v>
    <v>2620</v>
    <v>4</v>
    <v>High Point is a city in the Piedmont Triad region of the U.S. state of North Carolina. Most of the city is in Guilford County, with parts extending into Randolph, Davidson, and Forsyth counties. High Point is North Carolina's only city that ...</v>
    <v>2621</v>
    <v>2622</v>
    <v>2624</v>
    <v>2625</v>
    <v>2626</v>
    <v>High Point, North Carolina</v>
    <v>2627</v>
    <v>12</v>
    <v>High Point, North Carolina</v>
    <v>mdp/vdpid/5484985042155339777</v>
  </rv>
  <rv s="0">
    <v>536870912</v>
    <v>Cleveland</v>
    <v>a1a94281-cef1-4d80-ae82-26cee4bf3bc1</v>
    <v>en-GB</v>
    <v>Map</v>
  </rv>
  <rv s="0">
    <v>536870912</v>
    <v>Cuyahoga County</v>
    <v>042dfdf1-f182-da9b-bc40-700892dcba1a</v>
    <v>en-GB</v>
    <v>Map</v>
  </rv>
  <rv s="1">
    <fb>213.587322</fb>
    <v>8</v>
  </rv>
  <rv s="2">
    <v>247</v>
    <v>6</v>
    <v>619</v>
    <v>7</v>
    <v>0</v>
    <v>Image of Cleveland</v>
  </rv>
  <rv s="1">
    <fb>41.482222222221999</fb>
    <v>9</v>
  </rv>
  <rv s="0">
    <v>805306368</v>
    <v>Justin Bibb (Mayor)</v>
    <v>276b7e5f-12ab-be54-7753-5cf965d0a185</v>
    <v>en-GB</v>
    <v>Generic</v>
  </rv>
  <rv s="3">
    <v>181</v>
  </rv>
  <rv s="4">
    <v>https://www.bing.com/search?q=cleveland&amp;form=skydnc</v>
    <v>Learn more on Bing</v>
  </rv>
  <rv s="1">
    <fb>-81.669722222222006</fb>
    <v>9</v>
  </rv>
  <rv s="1">
    <fb>372624</fb>
    <v>8</v>
  </rv>
  <rv s="5">
    <v>#VALUE!</v>
    <v>620</v>
    <v>2</v>
    <v>Cleveland</v>
    <v>4</v>
    <v>5</v>
    <v>Map</v>
    <v>6</v>
    <v>7</v>
    <v>en-GB</v>
    <v>a1a94281-cef1-4d80-ae82-26cee4bf3bc1</v>
    <v>536870912</v>
    <v>1</v>
    <v>49</v>
    <v>2630</v>
    <v>2631</v>
    <v>4</v>
    <v>Cleveland, officially the City of Cleveland, is the county seat of Cuyahoga County, Ohio, United States. Located in Northeast Ohio along the southern shore of Lake Erie, it is situated across the U.S. maritime border with Canada and lies ...</v>
    <v>2632</v>
    <v>2633</v>
    <v>2635</v>
    <v>2636</v>
    <v>2637</v>
    <v>Cleveland</v>
    <v>2638</v>
    <v>12</v>
    <v>Cleveland</v>
    <v>mdp/vdpid/5479965359677112321</v>
  </rv>
  <rv s="0">
    <v>536870912</v>
    <v>Ballymahon</v>
    <v>59504402-43b6-6167-3484-bbbb15a60dd3</v>
    <v>en-GB</v>
    <v>Map</v>
  </rv>
  <rv s="2">
    <v>248</v>
    <v>6</v>
    <v>621</v>
    <v>7</v>
    <v>0</v>
    <v>Image of Ballymahon</v>
  </rv>
  <rv s="1">
    <fb>53.566667000000002</fb>
    <v>9</v>
  </rv>
  <rv s="4">
    <v>https://www.bing.com/search?q=ballymahon+ireland&amp;form=skydnc</v>
    <v>Learn more on Bing</v>
  </rv>
  <rv s="1">
    <fb>-7.766667</fb>
    <v>9</v>
  </rv>
  <rv s="1">
    <fb>1877</fb>
    <v>8</v>
  </rv>
  <rv s="6">
    <v>#VALUE!</v>
    <v>623</v>
    <v>15</v>
    <v>Ballymahon</v>
    <v>4</v>
    <v>5</v>
    <v>Map</v>
    <v>6</v>
    <v>16</v>
    <v>en-GB</v>
    <v>59504402-43b6-6167-3484-bbbb15a60dd3</v>
    <v>536870912</v>
    <v>1</v>
    <v>919</v>
    <v>29</v>
    <v>Ballymahon on the River Inny is a town in the southern part of County Longford, Ireland. It is located at the junction of the N55 National secondary road and the R392 regional road.</v>
    <v>2641</v>
    <v>2642</v>
    <v>2643</v>
    <v>2644</v>
    <v>Ballymahon</v>
    <v>2645</v>
    <v>Ballymahon</v>
    <v>mdp/vdpid/5468318510381793281</v>
  </rv>
  <rv s="0">
    <v>536870912</v>
    <v>St. Cloud, Minnesota</v>
    <v>ed32ee9f-74a7-44da-b34d-74f13e63fa5d</v>
    <v>en-GB</v>
    <v>Map</v>
  </rv>
  <rv s="0">
    <v>536870912</v>
    <v>Stearns County</v>
    <v>179d5981-c592-7250-6369-02338e1e531a</v>
    <v>en-GB</v>
    <v>Map</v>
  </rv>
  <rv s="1">
    <fb>106.395972</fb>
    <v>8</v>
  </rv>
  <rv s="2">
    <v>249</v>
    <v>6</v>
    <v>624</v>
    <v>7</v>
    <v>0</v>
    <v>Image of St. Cloud, Minnesota</v>
  </rv>
  <rv s="1">
    <fb>45.553888888888999</fb>
    <v>9</v>
  </rv>
  <rv s="0">
    <v>805306368</v>
    <v>Dave Kleis (Mayor)</v>
    <v>709e1364-7dde-e9ad-7bdf-dc55aef4356a</v>
    <v>en-GB</v>
    <v>Generic</v>
  </rv>
  <rv s="3">
    <v>182</v>
  </rv>
  <rv s="4">
    <v>https://www.bing.com/search?q=st.+cloud+minnesota&amp;form=skydnc</v>
    <v>Learn more on Bing</v>
  </rv>
  <rv s="1">
    <fb>-94.170277777777997</fb>
    <v>9</v>
  </rv>
  <rv s="1">
    <fb>68881</fb>
    <v>8</v>
  </rv>
  <rv s="5">
    <v>#VALUE!</v>
    <v>625</v>
    <v>2</v>
    <v>St. Cloud, Minnesota</v>
    <v>4</v>
    <v>5</v>
    <v>Map</v>
    <v>6</v>
    <v>7</v>
    <v>en-GB</v>
    <v>ed32ee9f-74a7-44da-b34d-74f13e63fa5d</v>
    <v>536870912</v>
    <v>1</v>
    <v>335</v>
    <v>2648</v>
    <v>2649</v>
    <v>4</v>
    <v>St. Cloud or Saint Cloud is a city in the U.S. state of Minnesota and the largest population center in the state's central region. The population was 68,881 at the 2020 census, making it Minnesota's 12th-largest city. St. Cloud is the county ...</v>
    <v>2650</v>
    <v>2651</v>
    <v>2653</v>
    <v>2654</v>
    <v>2655</v>
    <v>St. Cloud, Minnesota</v>
    <v>2656</v>
    <v>25</v>
    <v>St. Cloud, Minnesota</v>
    <v>mdp/vdpid/4899285168000335873</v>
  </rv>
  <rv s="0">
    <v>536870912</v>
    <v>Schenectady, New York</v>
    <v>7b9786bf-8802-ba52-35f9-7a7be1a087da</v>
    <v>en-GB</v>
    <v>Map</v>
  </rv>
  <rv s="0">
    <v>536870912</v>
    <v>Schenectady County</v>
    <v>b2d5695a-e708-3fe6-dbb8-7f51ad8699b0</v>
    <v>en-GB</v>
    <v>Map</v>
  </rv>
  <rv s="1">
    <fb>28.430437999999999</fb>
    <v>8</v>
  </rv>
  <rv s="2">
    <v>250</v>
    <v>6</v>
    <v>626</v>
    <v>7</v>
    <v>0</v>
    <v>Image of Schenectady, New York</v>
  </rv>
  <rv s="1">
    <fb>42.804166666667001</fb>
    <v>9</v>
  </rv>
  <rv s="0">
    <v>805306368</v>
    <v>Gary R. McCarthy (Mayor)</v>
    <v>647b124c-5c47-ad89-dc2f-83da914f9cfb</v>
    <v>en-GB</v>
    <v>Generic</v>
  </rv>
  <rv s="3">
    <v>183</v>
  </rv>
  <rv s="4">
    <v>https://www.bing.com/search?q=schenectady+new+york&amp;form=skydnc</v>
    <v>Learn more on Bing</v>
  </rv>
  <rv s="1">
    <fb>-73.929166666667001</fb>
    <v>9</v>
  </rv>
  <rv s="1">
    <fb>67047</fb>
    <v>8</v>
  </rv>
  <rv s="11">
    <v>#VALUE!</v>
    <v>627</v>
    <v>63</v>
    <v>Schenectady, New York</v>
    <v>4</v>
    <v>5</v>
    <v>Map</v>
    <v>6</v>
    <v>7</v>
    <v>en-GB</v>
    <v>7b9786bf-8802-ba52-35f9-7a7be1a087da</v>
    <v>536870912</v>
    <v>1</v>
    <v>188</v>
    <v>2659</v>
    <v>2660</v>
    <v>4</v>
    <v>Schenectady is a city in Schenectady County, New York, United States, of which it is the county seat. As of the 2020 census, the city's population of 67,047 made it the state's ninth-most populous city and the twenty-fifth most-populous ...</v>
    <v>2661</v>
    <v>2662</v>
    <v>2664</v>
    <v>2665</v>
    <v>2666</v>
    <v>Schenectady, New York</v>
    <v>2667</v>
    <v>Schenectady, New York</v>
    <v>mdp/vdpid/5486452614176440321</v>
  </rv>
  <rv s="0">
    <v>536870912</v>
    <v>Lakeland, Florida</v>
    <v>bf192135-1e1f-4289-aaa4-7b3059fbce1c</v>
    <v>en-GB</v>
    <v>Map</v>
  </rv>
  <rv s="0">
    <v>536870912</v>
    <v>Polk County</v>
    <v>afefd155-caf7-2301-d449-21a89dc1cc6c</v>
    <v>en-GB</v>
    <v>Map</v>
  </rv>
  <rv s="1">
    <fb>194.056082</fb>
    <v>8</v>
  </rv>
  <rv s="2">
    <v>251</v>
    <v>6</v>
    <v>628</v>
    <v>7</v>
    <v>0</v>
    <v>Image of Lakeland, Florida</v>
  </rv>
  <rv s="1">
    <fb>28.041111111111</fb>
    <v>9</v>
  </rv>
  <rv s="0">
    <v>805306368</v>
    <v>Bill Mutz (Mayor)</v>
    <v>b3eabd97-041c-e50b-1e16-44d855f3b49d</v>
    <v>en-GB</v>
    <v>Generic</v>
  </rv>
  <rv s="3">
    <v>184</v>
  </rv>
  <rv s="4">
    <v>https://www.bing.com/search?q=lakeland+florida&amp;form=skydnc</v>
    <v>Learn more on Bing</v>
  </rv>
  <rv s="1">
    <fb>-81.958888888889007</fb>
    <v>9</v>
  </rv>
  <rv s="1">
    <fb>112641</fb>
    <v>8</v>
  </rv>
  <rv s="11">
    <v>#VALUE!</v>
    <v>629</v>
    <v>63</v>
    <v>Lakeland, Florida</v>
    <v>4</v>
    <v>5</v>
    <v>Map</v>
    <v>6</v>
    <v>7</v>
    <v>en-GB</v>
    <v>bf192135-1e1f-4289-aaa4-7b3059fbce1c</v>
    <v>536870912</v>
    <v>1</v>
    <v>211</v>
    <v>2670</v>
    <v>2671</v>
    <v>4</v>
    <v>Lakeland is a city in Central Florida. Located along Interstate 4 east of Tampa and west of Orlando, it is the most populous city in Polk County, Florida, United States. As of the 2020 U.S. Census Bureau release, the city had a population of ...</v>
    <v>2672</v>
    <v>2673</v>
    <v>2675</v>
    <v>2676</v>
    <v>2677</v>
    <v>Lakeland, Florida</v>
    <v>2678</v>
    <v>Lakeland, Florida</v>
    <v>mdp/vdpid/5501326128586948609</v>
  </rv>
  <rv s="0">
    <v>536870912</v>
    <v>Melbourne</v>
    <v>8b583bb3-5207-934d-55d1-8ab5089fd70e</v>
    <v>en-GB</v>
    <v>Map</v>
  </rv>
  <rv s="0">
    <v>536870912</v>
    <v>Victoria</v>
    <v>afad25fd-4cbc-2e30-7764-19bd8a1cb1bc</v>
    <v>en-GB</v>
    <v>Map</v>
  </rv>
  <rv s="1">
    <fb>1705</fb>
    <v>8</v>
  </rv>
  <rv s="0">
    <v>536870912</v>
    <v>Australia</v>
    <v>06de2191-243d-a83f-6990-2eb1c7f3382a</v>
    <v>en-GB</v>
    <v>Map</v>
  </rv>
  <rv s="2">
    <v>252</v>
    <v>6</v>
    <v>630</v>
    <v>7</v>
    <v>0</v>
    <v>Image of Melbourne</v>
  </rv>
  <rv s="1">
    <fb>-37.814166666666701</fb>
    <v>9</v>
  </rv>
  <rv s="4">
    <v>https://www.bing.com/search?q=melbourne+australia&amp;form=skydnc</v>
    <v>Learn more on Bing</v>
  </rv>
  <rv s="1">
    <fb>144.963055555556</fb>
    <v>9</v>
  </rv>
  <rv s="1">
    <fb>4529500</fb>
    <v>8</v>
  </rv>
  <rv s="27">
    <v>#VALUE!</v>
    <v>631</v>
    <v>374</v>
    <v>Melbourne</v>
    <v>4</v>
    <v>5</v>
    <v>Map</v>
    <v>6</v>
    <v>632</v>
    <v>en-GB</v>
    <v>8b583bb3-5207-934d-55d1-8ab5089fd70e</v>
    <v>536870912</v>
    <v>1</v>
    <v>2681</v>
    <v>2682</v>
    <v>2683</v>
    <v>Melbourne is the capital and most populous city of the Australian state of Victoria, and the second-most populous city in Australia, after Sydney. Its name generally refers to a 9,993 km² metropolitan area also known as Greater Melbourne, ...</v>
    <v>2684</v>
    <v>2685</v>
    <v>2686</v>
    <v>2687</v>
    <v>Melbourne</v>
    <v>2688</v>
    <v>Melbourne</v>
    <v>mdp/vdpid/8885474514205409281</v>
  </rv>
  <rv s="0">
    <v>536870912</v>
    <v>Lucan, Minnesota</v>
    <v>b00e86c2-80a2-c318-8227-b8c7ceb1700b</v>
    <v>en-GB</v>
    <v>Map</v>
  </rv>
  <rv s="0">
    <v>536870912</v>
    <v>Redwood County</v>
    <v>e0091546-6ef8-b698-d422-dad8024e64c0</v>
    <v>en-GB</v>
    <v>Map</v>
  </rv>
  <rv s="1">
    <fb>1.0242199999999999</fb>
    <v>8</v>
  </rv>
  <rv s="2">
    <v>253</v>
    <v>6</v>
    <v>633</v>
    <v>7</v>
    <v>0</v>
    <v>Image of Lucan, Minnesota</v>
  </rv>
  <rv s="1">
    <fb>44.409722222222001</fb>
    <v>9</v>
  </rv>
  <rv s="4">
    <v>https://www.bing.com/search?q=lucan+redwood+county+minnesota&amp;form=skydnc</v>
    <v>Learn more on Bing</v>
  </rv>
  <rv s="1">
    <fb>-95.410555555556002</fb>
    <v>9</v>
  </rv>
  <rv s="1">
    <fb>214</fb>
    <v>8</v>
  </rv>
  <rv s="20">
    <v>#VALUE!</v>
    <v>634</v>
    <v>182</v>
    <v>Lucan, Minnesota</v>
    <v>4</v>
    <v>5</v>
    <v>Map</v>
    <v>6</v>
    <v>7</v>
    <v>en-GB</v>
    <v>b00e86c2-80a2-c318-8227-b8c7ceb1700b</v>
    <v>536870912</v>
    <v>1</v>
    <v>335</v>
    <v>2691</v>
    <v>2692</v>
    <v>4</v>
    <v>Lucan is a city in Redwood County, Minnesota, United States. The population was 214 at the 2020 census.</v>
    <v>2693</v>
    <v>2694</v>
    <v>2695</v>
    <v>2696</v>
    <v>Lucan, Minnesota</v>
    <v>2697</v>
    <v>Lucan, Minnesota</v>
    <v>mdp/vdpid/5091343904733659138</v>
  </rv>
  <rv s="0">
    <v>536870912</v>
    <v>Camden, New Jersey</v>
    <v>a4e9f287-6f09-4cc9-b3cf-35235ee86801</v>
    <v>en-GB</v>
    <v>Map</v>
  </rv>
  <rv s="0">
    <v>536870912</v>
    <v>Camden County</v>
    <v>27f2e310-fcd4-f2de-cca3-b44f39fce66e</v>
    <v>en-GB</v>
    <v>Map</v>
  </rv>
  <rv s="1">
    <fb>26.782578999999998</fb>
    <v>8</v>
  </rv>
  <rv s="2">
    <v>254</v>
    <v>6</v>
    <v>635</v>
    <v>7</v>
    <v>0</v>
    <v>Image of Camden, New Jersey</v>
  </rv>
  <rv s="1">
    <fb>39.936799999999998</fb>
    <v>9</v>
  </rv>
  <rv s="0">
    <v>805306368</v>
    <v>Victor Carstarphen (Mayor)</v>
    <v>3605cf92-068b-f26d-4f05-29b00b38fb4f</v>
    <v>en-GB</v>
    <v>Generic</v>
  </rv>
  <rv s="3">
    <v>185</v>
  </rv>
  <rv s="4">
    <v>https://www.bing.com/search?q=camden+new+jersey&amp;form=skydnc</v>
    <v>Learn more on Bing</v>
  </rv>
  <rv s="1">
    <fb>-75.1066</fb>
    <v>9</v>
  </rv>
  <rv s="1">
    <fb>71791</fb>
    <v>8</v>
  </rv>
  <rv s="5">
    <v>#VALUE!</v>
    <v>636</v>
    <v>2</v>
    <v>Camden, New Jersey</v>
    <v>4</v>
    <v>5</v>
    <v>Map</v>
    <v>6</v>
    <v>7</v>
    <v>en-GB</v>
    <v>a4e9f287-6f09-4cc9-b3cf-35235ee86801</v>
    <v>536870912</v>
    <v>1</v>
    <v>1</v>
    <v>2700</v>
    <v>2701</v>
    <v>4</v>
    <v>Camden is a city in Camden County, in the U.S. state of New Jersey. It is part of the Delaware Valley metropolitan region. The city was incorporated on February 13, 1828. Camden has been the county seat of Camden County since the county's ...</v>
    <v>2702</v>
    <v>2703</v>
    <v>2705</v>
    <v>2706</v>
    <v>2707</v>
    <v>Camden, New Jersey</v>
    <v>2708</v>
    <v>12</v>
    <v>Camden, New Jersey</v>
    <v>mdp/vdpid/5487462208533168130</v>
  </rv>
  <rv s="0">
    <v>536870912</v>
    <v>Winter Haven, Florida</v>
    <v>de98c0fd-bcf8-81c4-335c-7a75b59424f3</v>
    <v>en-GB</v>
    <v>Map</v>
  </rv>
  <rv s="1">
    <fb>103.424869</fb>
    <v>8</v>
  </rv>
  <rv s="2">
    <v>255</v>
    <v>6</v>
    <v>637</v>
    <v>7</v>
    <v>0</v>
    <v>Image of Winter Haven, Florida</v>
  </rv>
  <rv s="1">
    <fb>28.033333333333001</fb>
    <v>9</v>
  </rv>
  <rv s="3">
    <v>186</v>
  </rv>
  <rv s="4">
    <v>https://www.bing.com/search?q=winter+haven+florida&amp;form=skydnc</v>
    <v>Learn more on Bing</v>
  </rv>
  <rv s="1">
    <fb>-81.716666666666995</fb>
    <v>9</v>
  </rv>
  <rv s="1">
    <fb>49219</fb>
    <v>8</v>
  </rv>
  <rv s="11">
    <v>#VALUE!</v>
    <v>638</v>
    <v>63</v>
    <v>Winter Haven, Florida</v>
    <v>4</v>
    <v>5</v>
    <v>Map</v>
    <v>6</v>
    <v>7</v>
    <v>en-GB</v>
    <v>de98c0fd-bcf8-81c4-335c-7a75b59424f3</v>
    <v>536870912</v>
    <v>1</v>
    <v>211</v>
    <v>2670</v>
    <v>2711</v>
    <v>4</v>
    <v>Winter Haven is a city in Polk County, Florida, United States. It is located about 51 miles east of Tampa and about 47 miles southwest of Orlando, with neighboring Lakeland located to its west. The city's population was 49,219 at the 2020 ...</v>
    <v>2712</v>
    <v>2713</v>
    <v>2714</v>
    <v>2715</v>
    <v>2716</v>
    <v>Winter Haven, Florida</v>
    <v>2717</v>
    <v>Winter Haven, Florida</v>
    <v>mdp/vdpid/5501334994724847617</v>
  </rv>
  <rv s="0">
    <v>536870912</v>
    <v>Naperville, Illinois</v>
    <v>e41c4b58-ad60-471e-ad03-af2c1bedce70</v>
    <v>en-GB</v>
    <v>Map</v>
  </rv>
  <rv s="0">
    <v>536870912</v>
    <v>DuPage County</v>
    <v>5bc5fa1e-9c94-2a46-56d9-1486eb79c8e6</v>
    <v>en-GB</v>
    <v>Map</v>
  </rv>
  <rv s="1">
    <fb>100.413839</fb>
    <v>8</v>
  </rv>
  <rv s="2">
    <v>256</v>
    <v>6</v>
    <v>639</v>
    <v>7</v>
    <v>0</v>
    <v>Image of Naperville, Illinois</v>
  </rv>
  <rv s="1">
    <fb>41.748260000000002</fb>
    <v>9</v>
  </rv>
  <rv s="0">
    <v>805306368</v>
    <v>Scott Wehrli (Mayor)</v>
    <v>c8e8cd54-54f1-1fa4-bc63-3efdf7b600a1</v>
    <v>en-GB</v>
    <v>Generic</v>
  </rv>
  <rv s="3">
    <v>187</v>
  </rv>
  <rv s="4">
    <v>https://www.bing.com/search?q=naperville+illinois&amp;form=skydnc</v>
    <v>Learn more on Bing</v>
  </rv>
  <rv s="1">
    <fb>-88.165850000000006</fb>
    <v>9</v>
  </rv>
  <rv s="1">
    <fb>149540</fb>
    <v>8</v>
  </rv>
  <rv s="11">
    <v>#VALUE!</v>
    <v>640</v>
    <v>63</v>
    <v>Naperville, Illinois</v>
    <v>4</v>
    <v>5</v>
    <v>Map</v>
    <v>6</v>
    <v>7</v>
    <v>en-GB</v>
    <v>e41c4b58-ad60-471e-ad03-af2c1bedce70</v>
    <v>536870912</v>
    <v>1</v>
    <v>627</v>
    <v>2720</v>
    <v>2721</v>
    <v>4</v>
    <v>Naperville is a city within the Chicago Metropolitan Area in DuPage and Will counties in the U.S. state of Illinois. It is a southwestern suburb of Chicago located 28 miles west of the city on the DuPage River.</v>
    <v>2722</v>
    <v>2723</v>
    <v>2725</v>
    <v>2726</v>
    <v>2727</v>
    <v>Naperville, Illinois</v>
    <v>2728</v>
    <v>Naperville, Illinois</v>
    <v>mdp/vdpid/5477670711055089680</v>
  </rv>
  <rv s="0">
    <v>536870912</v>
    <v>Boyle, County Roscommon</v>
    <v>b43936c9-cbec-5ffe-820c-c83c85ff218f</v>
    <v>en-GB</v>
    <v>Map</v>
  </rv>
  <rv s="0">
    <v>536870912</v>
    <v>County Roscommon</v>
    <v>b8c54237-085b-4bce-94ae-a61830948221</v>
    <v>en-GB</v>
    <v>Map</v>
  </rv>
  <rv s="1">
    <fb>10.82</fb>
    <v>8</v>
  </rv>
  <rv s="2">
    <v>257</v>
    <v>6</v>
    <v>641</v>
    <v>7</v>
    <v>0</v>
    <v>Image of Boyle, County Roscommon</v>
  </rv>
  <rv s="1">
    <fb>53.972000000000001</fb>
    <v>9</v>
  </rv>
  <rv s="4">
    <v>https://www.bing.com/search?q=boyle+ireland&amp;form=skydnc</v>
    <v>Learn more on Bing</v>
  </rv>
  <rv s="1">
    <fb>-8.3000000000000007</fb>
    <v>9</v>
  </rv>
  <rv s="1">
    <fb>2568</fb>
    <v>8</v>
  </rv>
  <rv s="20">
    <v>#VALUE!</v>
    <v>643</v>
    <v>182</v>
    <v>Boyle, County Roscommon</v>
    <v>4</v>
    <v>5</v>
    <v>Map</v>
    <v>6</v>
    <v>25</v>
    <v>en-GB</v>
    <v>b43936c9-cbec-5ffe-820c-c83c85ff218f</v>
    <v>536870912</v>
    <v>1</v>
    <v>756</v>
    <v>2731</v>
    <v>2732</v>
    <v>29</v>
    <v>Boyle is a town in County Roscommon, Ireland. It is located at the foot of the Curlew Mountains near Lough Key in the north of the county. Carrowkeel Megalithic Cemetery, the Drumanone Dolmen and the lakes of Lough Arrow and Lough Gara are also ...</v>
    <v>2733</v>
    <v>2734</v>
    <v>2735</v>
    <v>2736</v>
    <v>Boyle, County Roscommon</v>
    <v>2737</v>
    <v>Boyle, County Roscommon</v>
    <v>mdp/vdpid/5468286902224289793</v>
  </rv>
  <rv s="0">
    <v>536870912</v>
    <v>Manorhamilton</v>
    <v>f50ce799-2e7e-e928-28ec-57eee72fe810</v>
    <v>en-GB</v>
    <v>Map</v>
  </rv>
  <rv s="2">
    <v>258</v>
    <v>6</v>
    <v>644</v>
    <v>7</v>
    <v>0</v>
    <v>Image of Manorhamilton</v>
  </rv>
  <rv s="1">
    <fb>54.306399999999996</fb>
    <v>9</v>
  </rv>
  <rv s="4">
    <v>https://www.bing.com/search?q=manorhamilton&amp;form=skydnc</v>
    <v>Learn more on Bing</v>
  </rv>
  <rv s="1">
    <fb>-8.1760999999999999</fb>
    <v>9</v>
  </rv>
  <rv s="1">
    <fb>1466</fb>
    <v>8</v>
  </rv>
  <rv s="23">
    <v>#VALUE!</v>
    <v>646</v>
    <v>302</v>
    <v>Manorhamilton</v>
    <v>4</v>
    <v>5</v>
    <v>Map</v>
    <v>6</v>
    <v>16</v>
    <v>en-GB</v>
    <v>f50ce799-2e7e-e928-28ec-57eee72fe810</v>
    <v>536870912</v>
    <v>1</v>
    <v>756</v>
    <v>1978</v>
    <v>29</v>
    <v>Manorhamilton is the second-largest town in County Leitrim, Ireland. It is located on the N16 26 kilometres from Sligo and 41 kilometres from Enniskillen.</v>
    <v>2740</v>
    <v>2741</v>
    <v>2742</v>
    <v>2743</v>
    <v>Manorhamilton</v>
    <v>2744</v>
    <v>Manorhamilton</v>
    <v>mdp/vdpid/5468238764700598273</v>
  </rv>
  <rv s="0">
    <v>536870912</v>
    <v>Bantry</v>
    <v>8700666b-dbf9-d415-ae20-523a1bb14697</v>
    <v>en-GB</v>
    <v>Map</v>
  </rv>
  <rv s="2">
    <v>259</v>
    <v>6</v>
    <v>647</v>
    <v>7</v>
    <v>0</v>
    <v>Image of Bantry</v>
  </rv>
  <rv s="1">
    <fb>51.679794000000001</fb>
    <v>9</v>
  </rv>
  <rv s="4">
    <v>https://www.bing.com/search?q=bantry+ireland&amp;form=skydnc</v>
    <v>Learn more on Bing</v>
  </rv>
  <rv s="1">
    <fb>-9.45322</fb>
    <v>9</v>
  </rv>
  <rv s="6">
    <v>#VALUE!</v>
    <v>648</v>
    <v>15</v>
    <v>Bantry</v>
    <v>4</v>
    <v>5</v>
    <v>Map</v>
    <v>6</v>
    <v>74</v>
    <v>en-GB</v>
    <v>8700666b-dbf9-d415-ae20-523a1bb14697</v>
    <v>536870912</v>
    <v>1</v>
    <v>1498</v>
    <v>29</v>
    <v>Bantry is a town in the civil parish of Kilmocomoge in the barony of Bantry on the southwest coast of County Cork, Ireland. It lies in West Cork at the head of Bantry Bay, a deep-water gulf extending for 30 km to the west. The Beara Peninsula is ...</v>
    <v>2747</v>
    <v>2748</v>
    <v>2749</v>
    <v>2750</v>
    <v>Bantry</v>
    <v>67</v>
    <v>Bantry</v>
    <v>mdp/vdpid/5468932862973575169</v>
  </rv>
  <rv s="0">
    <v>536870912</v>
    <v>Amarillo, Texas</v>
    <v>a75e5caa-9ad4-4125-9bd2-623e0726a340</v>
    <v>en-GB</v>
    <v>Map</v>
  </rv>
  <rv s="0">
    <v>536870912</v>
    <v>Randall County</v>
    <v>1b09844c-2b8e-a647-fc31-c4114000f859</v>
    <v>en-GB</v>
    <v>Map</v>
  </rv>
  <rv s="1">
    <fb>266.55613299999999</fb>
    <v>8</v>
  </rv>
  <rv s="2">
    <v>260</v>
    <v>6</v>
    <v>649</v>
    <v>7</v>
    <v>0</v>
    <v>Image of Amarillo, Texas</v>
  </rv>
  <rv s="1">
    <fb>35.199166666666997</fb>
    <v>9</v>
  </rv>
  <rv s="0">
    <v>805306368</v>
    <v>Cole Stanley (Mayor)</v>
    <v>9d523007-ff4e-f741-000f-805006b9ca53</v>
    <v>en-GB</v>
    <v>Generic</v>
  </rv>
  <rv s="3">
    <v>188</v>
  </rv>
  <rv s="4">
    <v>https://www.bing.com/search?q=amarillo+texas&amp;form=skydnc</v>
    <v>Learn more on Bing</v>
  </rv>
  <rv s="1">
    <fb>-101.84527777778</fb>
    <v>9</v>
  </rv>
  <rv s="1">
    <fb>200393</fb>
    <v>8</v>
  </rv>
  <rv s="11">
    <v>#VALUE!</v>
    <v>650</v>
    <v>63</v>
    <v>Amarillo, Texas</v>
    <v>4</v>
    <v>5</v>
    <v>Map</v>
    <v>6</v>
    <v>7</v>
    <v>en-GB</v>
    <v>a75e5caa-9ad4-4125-9bd2-623e0726a340</v>
    <v>536870912</v>
    <v>1</v>
    <v>15</v>
    <v>2753</v>
    <v>2754</v>
    <v>4</v>
    <v>Amarillo is a city in the U.S. state of Texas and the seat of Potter County. It is the 14th-most populous city in Texas and the largest city in the Texas Panhandle. A portion of the city extends into Randall County. The estimated population of ...</v>
    <v>2755</v>
    <v>2756</v>
    <v>2758</v>
    <v>2759</v>
    <v>2760</v>
    <v>Amarillo, Texas</v>
    <v>2761</v>
    <v>Amarillo, Texas</v>
    <v>mdp/vdpid/5088774686184046593</v>
  </rv>
  <rv s="0">
    <v>536870912</v>
    <v>Daingean</v>
    <v>de266acc-7994-0f48-abcf-66c832bf3151</v>
    <v>en-GB</v>
    <v>Map</v>
  </rv>
  <rv s="2">
    <v>261</v>
    <v>6</v>
    <v>651</v>
    <v>7</v>
    <v>0</v>
    <v>Image of Daingean</v>
  </rv>
  <rv s="1">
    <fb>53.295000000000002</fb>
    <v>9</v>
  </rv>
  <rv s="4">
    <v>https://www.bing.com/search?q=daingean+ireland&amp;form=skydnc</v>
    <v>Learn more on Bing</v>
  </rv>
  <rv s="1">
    <fb>-7.2919999999999998</fb>
    <v>9</v>
  </rv>
  <rv s="1">
    <fb>1077</fb>
    <v>8</v>
  </rv>
  <rv s="6">
    <v>#VALUE!</v>
    <v>653</v>
    <v>15</v>
    <v>Daingean</v>
    <v>4</v>
    <v>5</v>
    <v>Map</v>
    <v>6</v>
    <v>16</v>
    <v>en-GB</v>
    <v>de266acc-7994-0f48-abcf-66c832bf3151</v>
    <v>536870912</v>
    <v>1</v>
    <v>1842</v>
    <v>29</v>
    <v>Daingean, formerly Philipstown, named after King Philip II of Spain, is a small town in east County Offaly, Ireland. It is situated midway between the towns of Tullamore and Edenderry on the R402 regional road. The town of Daingean had a ...</v>
    <v>2764</v>
    <v>2765</v>
    <v>2766</v>
    <v>2767</v>
    <v>Daingean</v>
    <v>2768</v>
    <v>Daingean</v>
    <v>mdp/vdpid/5469104730670104577</v>
  </rv>
  <rv s="0">
    <v>536870912</v>
    <v>London</v>
    <v>8e0ba7b6-4225-fa8a-6369-1b5294e602a5</v>
    <v>en-GB</v>
    <v>Map</v>
  </rv>
  <rv s="0">
    <v>536870912</v>
    <v>England</v>
    <v>280d39e8-7217-6863-6980-a8c20c211c89</v>
    <v>en-GB</v>
    <v>Map</v>
  </rv>
  <rv s="0">
    <v>536870912</v>
    <v>Greater London</v>
    <v>2ba8a441-178c-f2c0-26cb-a4b260b8c806</v>
    <v>en-GB</v>
    <v>Map</v>
  </rv>
  <rv s="1">
    <fb>1572</fb>
    <v>8</v>
  </rv>
  <rv s="2">
    <v>262</v>
    <v>6</v>
    <v>654</v>
    <v>7</v>
    <v>0</v>
    <v>Image of London</v>
  </rv>
  <rv s="1">
    <fb>51.507222222221998</fb>
    <v>9</v>
  </rv>
  <rv s="0">
    <v>805306368</v>
    <v>Sadiq Khan (Mayor)</v>
    <v>d7862dc2-4c03-1dc8-3412-7fe03041fdcb</v>
    <v>en-GB</v>
    <v>Generic</v>
  </rv>
  <rv s="3">
    <v>189</v>
  </rv>
  <rv s="4">
    <v>https://www.bing.com/search?q=london+england&amp;form=skydnc</v>
    <v>Learn more on Bing</v>
  </rv>
  <rv s="1">
    <fb>-0.1275</fb>
    <v>9</v>
  </rv>
  <rv s="1">
    <fb>8799728</fb>
    <v>8</v>
  </rv>
  <rv s="5">
    <v>#VALUE!</v>
    <v>655</v>
    <v>2</v>
    <v>London</v>
    <v>4</v>
    <v>5</v>
    <v>Map</v>
    <v>6</v>
    <v>66</v>
    <v>en-GB</v>
    <v>8e0ba7b6-4225-fa8a-6369-1b5294e602a5</v>
    <v>536870912</v>
    <v>1</v>
    <v>2771</v>
    <v>2772</v>
    <v>2773</v>
    <v>429</v>
    <v>London is the capital and largest city of England, and the United Kingdom, with a population of around 8.8 million, and the largest city in Western Europe by metropolitan area, with a population of 14,800,000. It stands on the River Thames in ...</v>
    <v>2774</v>
    <v>2775</v>
    <v>2777</v>
    <v>2778</v>
    <v>2779</v>
    <v>London</v>
    <v>2780</v>
    <v>1799</v>
    <v>London</v>
    <v>mdp/vdpid/5471798185326280713</v>
  </rv>
  <rv s="0">
    <v>536870912</v>
    <v>Hyattsville, Maryland</v>
    <v>ce3855b8-8096-4447-a1f0-8a45df433a72</v>
    <v>en-GB</v>
    <v>Map</v>
  </rv>
  <rv s="0">
    <v>536870912</v>
    <v>Prince George's County</v>
    <v>9acdd316-6886-e979-8ec2-6d997b04208d</v>
    <v>en-GB</v>
    <v>Map</v>
  </rv>
  <rv s="1">
    <fb>6.9723579999999998</fb>
    <v>8</v>
  </rv>
  <rv s="2">
    <v>263</v>
    <v>6</v>
    <v>656</v>
    <v>7</v>
    <v>0</v>
    <v>Image of Hyattsville, Maryland</v>
  </rv>
  <rv s="1">
    <fb>38.952944199999997</fb>
    <v>9</v>
  </rv>
  <rv s="0">
    <v>805306368</v>
    <v>Robert Croslin (Mayor)</v>
    <v>ef28afc6-cd61-d2ee-7c71-ceeeb762d8ac</v>
    <v>en-GB</v>
    <v>Generic</v>
  </rv>
  <rv s="3">
    <v>190</v>
  </rv>
  <rv s="4">
    <v>https://www.bing.com/search?q=hyattsville+maryland&amp;form=skydnc</v>
    <v>Learn more on Bing</v>
  </rv>
  <rv s="1">
    <fb>-76.940864700000006</fb>
    <v>9</v>
  </rv>
  <rv s="1">
    <fb>21187</fb>
    <v>8</v>
  </rv>
  <rv s="5">
    <v>#VALUE!</v>
    <v>657</v>
    <v>2</v>
    <v>Hyattsville, Maryland</v>
    <v>4</v>
    <v>5</v>
    <v>Map</v>
    <v>6</v>
    <v>7</v>
    <v>en-GB</v>
    <v>ce3855b8-8096-4447-a1f0-8a45df433a72</v>
    <v>536870912</v>
    <v>1</v>
    <v>2023</v>
    <v>2783</v>
    <v>2784</v>
    <v>4</v>
    <v>Hyattsville is a city in Prince George's County, Maryland, United States. It is an urban suburb of Washington, D.C. The population was 21,187 at the 2020 United States census.</v>
    <v>2785</v>
    <v>2786</v>
    <v>2788</v>
    <v>2789</v>
    <v>2790</v>
    <v>Hyattsville, Maryland</v>
    <v>2791</v>
    <v>12</v>
    <v>Hyattsville, Maryland</v>
    <v>mdp/vdpid/5490055582968709122</v>
  </rv>
  <rv s="0">
    <v>536870912</v>
    <v>Durham, North Carolina</v>
    <v>2c16d91e-65b1-4a70-88d6-5b04673cb178</v>
    <v>en-GB</v>
    <v>Map</v>
  </rv>
  <rv s="0">
    <v>536870912</v>
    <v>Durham County</v>
    <v>ab3c9af3-ac49-1873-90cc-9aad6ef7e42b</v>
    <v>en-GB</v>
    <v>Map</v>
  </rv>
  <rv s="1">
    <fb>286.66231399999998</fb>
    <v>8</v>
  </rv>
  <rv s="2">
    <v>264</v>
    <v>6</v>
    <v>658</v>
    <v>7</v>
    <v>0</v>
    <v>Image of Durham, North Carolina</v>
  </rv>
  <rv s="1">
    <fb>35.9941666666667</fb>
    <v>9</v>
  </rv>
  <rv s="0">
    <v>805306368</v>
    <v>Leonardo Williams (Mayor)</v>
    <v>eac42880-d151-38fe-f852-99c8d9d7337d</v>
    <v>en-GB</v>
    <v>Generic</v>
  </rv>
  <rv s="3">
    <v>191</v>
  </rv>
  <rv s="4">
    <v>https://www.bing.com/search?q=durham+north+carolina&amp;form=skydnc</v>
    <v>Learn more on Bing</v>
  </rv>
  <rv s="1">
    <fb>-78.898611111111094</fb>
    <v>9</v>
  </rv>
  <rv s="1">
    <fb>283506</fb>
    <v>8</v>
  </rv>
  <rv s="5">
    <v>#VALUE!</v>
    <v>659</v>
    <v>2</v>
    <v>Durham, North Carolina</v>
    <v>4</v>
    <v>5</v>
    <v>Map</v>
    <v>6</v>
    <v>7</v>
    <v>en-GB</v>
    <v>2c16d91e-65b1-4a70-88d6-5b04673cb178</v>
    <v>536870912</v>
    <v>1</v>
    <v>725</v>
    <v>2794</v>
    <v>2795</v>
    <v>4</v>
    <v>Durham is a city in the U.S. state of North Carolina and the county seat of Durham County. Small portions of the city limits extend into Orange County and Wake County. With a population of 283,506 in the 2020 census, Durham is the 4th-most ...</v>
    <v>2796</v>
    <v>2797</v>
    <v>2799</v>
    <v>2800</v>
    <v>2801</v>
    <v>Durham, North Carolina</v>
    <v>2802</v>
    <v>12</v>
    <v>Durham, North Carolina</v>
    <v>mdp/vdpid/5485031193508315137</v>
  </rv>
  <rv s="0">
    <v>536870912</v>
    <v>Loughrea</v>
    <v>f919a5fc-73e4-e1a9-5c6c-5b6edf9de252</v>
    <v>en-GB</v>
    <v>Map</v>
  </rv>
  <rv s="1">
    <fb>4.25</fb>
    <v>8</v>
  </rv>
  <rv s="2">
    <v>265</v>
    <v>6</v>
    <v>660</v>
    <v>7</v>
    <v>0</v>
    <v>Image of Loughrea</v>
  </rv>
  <rv s="1">
    <fb>53.196899999999999</fb>
    <v>9</v>
  </rv>
  <rv s="4">
    <v>https://www.bing.com/search?q=loughrea+ireland&amp;form=skydnc</v>
    <v>Learn more on Bing</v>
  </rv>
  <rv s="1">
    <fb>-8.5669000000000004</fb>
    <v>9</v>
  </rv>
  <rv s="35">
    <v>#VALUE!</v>
    <v>661</v>
    <v>662</v>
    <v>Loughrea</v>
    <v>4</v>
    <v>5</v>
    <v>Map</v>
    <v>6</v>
    <v>260</v>
    <v>en-GB</v>
    <v>f919a5fc-73e4-e1a9-5c6c-5b6edf9de252</v>
    <v>536870912</v>
    <v>1</v>
    <v>756</v>
    <v>757</v>
    <v>2805</v>
    <v>29</v>
    <v>Loughrea is a town in County Galway, Ireland. The town lies to the north of a range of wooded hills, the Slieve Aughty Mountains, and Lough Rea, the lake from which it takes its name. The town's cathedral, St Brendan's, dominates the urban skyline.</v>
    <v>2806</v>
    <v>2807</v>
    <v>2808</v>
    <v>2809</v>
    <v>Loughrea</v>
    <v>Loughrea</v>
    <v>mdp/vdpid/5468687502749466625</v>
  </rv>
  <rv s="0">
    <v>536870912</v>
    <v>Decatur County, Georgia</v>
    <v>3f90d5c4-55c7-1572-cb5d-2460e454edb5</v>
    <v>en-GB</v>
    <v>Map</v>
  </rv>
  <rv s="1">
    <fb>1614</fb>
    <v>8</v>
  </rv>
  <rv s="2">
    <v>266</v>
    <v>6</v>
    <v>663</v>
    <v>7</v>
    <v>0</v>
    <v>Image of Decatur County, Georgia</v>
  </rv>
  <rv s="0">
    <v>536870912</v>
    <v>Bainbridge</v>
    <v>2d05a779-df0b-045f-09b5-c17687430187</v>
    <v>en-GB</v>
    <v>Map</v>
  </rv>
  <rv s="4">
    <v>https://www.bing.com/search?q=decatur+county+georgia&amp;form=skydnc</v>
    <v>Learn more on Bing</v>
  </rv>
  <rv s="1">
    <fb>29367</fb>
    <v>8</v>
  </rv>
  <rv s="36">
    <v>#VALUE!</v>
    <v>664</v>
    <v>665</v>
    <v>Decatur County, Georgia</v>
    <v>4</v>
    <v>5</v>
    <v>Map</v>
    <v>6</v>
    <v>7</v>
    <v>en-GB</v>
    <v>3f90d5c4-55c7-1572-cb5d-2460e454edb5</v>
    <v>536870912</v>
    <v>1</v>
    <v>1326</v>
    <v>2812</v>
    <v>4</v>
    <v>Decatur County is a county located in the U.S. state of Georgia. As of the 2020 census, the population was 29,367. The county seat is Bainbridge. Decatur County comprises the Bainbridge, GA micropolitan statistical area, which is included in the ...</v>
    <v>2813</v>
    <v>2814</v>
    <v>2815</v>
    <v>Decatur County, Georgia</v>
    <v>2816</v>
    <v>Decatur County, Georgia</v>
    <v>mdp/vdpid/10035242</v>
  </rv>
  <rv s="0">
    <v>536870912</v>
    <v>Huntington Beach, California</v>
    <v>4ae4bf4c-6a1b-4fd0-afec-f97b8fc79043</v>
    <v>en-GB</v>
    <v>Map</v>
  </rv>
  <rv s="1">
    <fb>83.201621000000003</fb>
    <v>8</v>
  </rv>
  <rv s="2">
    <v>267</v>
    <v>6</v>
    <v>666</v>
    <v>7</v>
    <v>0</v>
    <v>Image of Huntington Beach, California</v>
  </rv>
  <rv s="1">
    <fb>33.692777777777998</fb>
    <v>9</v>
  </rv>
  <rv s="0">
    <v>805306368</v>
    <v>Gracey Van Der Mark (Mayor)</v>
    <v>01e3ea08-ef46-89a7-cc70-f7898c00db90</v>
    <v>en-GB</v>
    <v>Generic</v>
  </rv>
  <rv s="3">
    <v>192</v>
  </rv>
  <rv s="4">
    <v>https://www.bing.com/search?q=huntington+beach+california&amp;form=skydnc</v>
    <v>Learn more on Bing</v>
  </rv>
  <rv s="1">
    <fb>-117.99972222222</fb>
    <v>9</v>
  </rv>
  <rv s="1">
    <fb>198711</fb>
    <v>8</v>
  </rv>
  <rv s="11">
    <v>#VALUE!</v>
    <v>667</v>
    <v>63</v>
    <v>Huntington Beach, California</v>
    <v>4</v>
    <v>5</v>
    <v>Map</v>
    <v>6</v>
    <v>7</v>
    <v>en-GB</v>
    <v>4ae4bf4c-6a1b-4fd0-afec-f97b8fc79043</v>
    <v>536870912</v>
    <v>1</v>
    <v>70</v>
    <v>1077</v>
    <v>2819</v>
    <v>4</v>
    <v>Huntington Beach is a seaside city in Orange County in Southern California, United States. The city is named after American businessman Henry E. Huntington. The population was 198,711 as of the 2020 census, making it the fourth most populous ...</v>
    <v>2820</v>
    <v>2821</v>
    <v>2823</v>
    <v>2824</v>
    <v>2825</v>
    <v>Huntington Beach, California</v>
    <v>2826</v>
    <v>Huntington Beach, California</v>
    <v>mdp/vdpid/5073305927424147457</v>
  </rv>
  <rv s="0">
    <v>536870912</v>
    <v>Manchester</v>
    <v>35dddbb1-7bb3-4072-bfd5-f9e6570713b0</v>
    <v>en-GB</v>
    <v>Map</v>
  </rv>
  <rv s="0">
    <v>536870912</v>
    <v>North West England</v>
    <v>1ef1c6ba-11a4-6db1-26ee-33dcf7e6e950</v>
    <v>en-GB</v>
    <v>Map</v>
  </rv>
  <rv s="1">
    <fb>115.6</fb>
    <v>8</v>
  </rv>
  <rv s="2">
    <v>268</v>
    <v>6</v>
    <v>668</v>
    <v>7</v>
    <v>0</v>
    <v>Image of Manchester</v>
  </rv>
  <rv s="1">
    <fb>53.466666666667003</fb>
    <v>9</v>
  </rv>
  <rv s="0">
    <v>805306368</v>
    <v>Yasmine Dar (Mayor)</v>
    <v>3298049e-13e3-7caf-a89b-67f578a5aff2</v>
    <v>en-GB</v>
    <v>Generic</v>
  </rv>
  <rv s="3">
    <v>193</v>
  </rv>
  <rv s="4">
    <v>https://www.bing.com/search?q=manchester+england&amp;form=skydnc</v>
    <v>Learn more on Bing</v>
  </rv>
  <rv s="1">
    <fb>-2.2333333333333001</fb>
    <v>9</v>
  </rv>
  <rv s="1">
    <fb>547627</fb>
    <v>8</v>
  </rv>
  <rv s="15">
    <v>#VALUE!</v>
    <v>669</v>
    <v>101</v>
    <v>Manchester</v>
    <v>4</v>
    <v>5</v>
    <v>Map</v>
    <v>6</v>
    <v>499</v>
    <v>en-GB</v>
    <v>35dddbb1-7bb3-4072-bfd5-f9e6570713b0</v>
    <v>536870912</v>
    <v>1</v>
    <v>2829</v>
    <v>2830</v>
    <v>274</v>
    <v>Manchester is a city and metropolitan borough of Greater Manchester, England, which had a population of 552,000 at the 2021 census. It contributes to one of the largest metropolitan populations in the United Kingdom as a part of Greater ...</v>
    <v>2831</v>
    <v>2832</v>
    <v>2834</v>
    <v>2835</v>
    <v>2836</v>
    <v>Manchester</v>
    <v>2837</v>
    <v>Manchester</v>
    <v>mdp/vdpid/5470569933580533764</v>
  </rv>
  <rv s="0">
    <v>536870912</v>
    <v>Pittsburgh</v>
    <v>67b9bd42-dc58-455c-9858-ece11da6a2fd</v>
    <v>en-GB</v>
    <v>Map</v>
  </rv>
  <rv s="0">
    <v>536870912</v>
    <v>Allegheny County</v>
    <v>0545943c-8c71-ab81-283b-fb5f8f3bcb81</v>
    <v>en-GB</v>
    <v>Map</v>
  </rv>
  <rv s="1">
    <fb>151</fb>
    <v>8</v>
  </rv>
  <rv s="2">
    <v>269</v>
    <v>6</v>
    <v>670</v>
    <v>7</v>
    <v>0</v>
    <v>Image of Pittsburgh</v>
  </rv>
  <rv s="1">
    <fb>40.441666666666698</fb>
    <v>9</v>
  </rv>
  <rv s="0">
    <v>805306368</v>
    <v>Ed Gainey (Mayor)</v>
    <v>2e529e45-5c30-976a-b3a8-08cde96efdc4</v>
    <v>en-GB</v>
    <v>Generic</v>
  </rv>
  <rv s="3">
    <v>194</v>
  </rv>
  <rv s="4">
    <v>https://www.bing.com/search?q=pittsburgh&amp;form=skydnc</v>
    <v>Learn more on Bing</v>
  </rv>
  <rv s="1">
    <fb>-80</fb>
    <v>9</v>
  </rv>
  <rv s="1">
    <fb>302971</fb>
    <v>8</v>
  </rv>
  <rv s="5">
    <v>#VALUE!</v>
    <v>671</v>
    <v>2</v>
    <v>Pittsburgh</v>
    <v>4</v>
    <v>5</v>
    <v>Map</v>
    <v>6</v>
    <v>7</v>
    <v>en-GB</v>
    <v>67b9bd42-dc58-455c-9858-ece11da6a2fd</v>
    <v>536870912</v>
    <v>1</v>
    <v>37</v>
    <v>2840</v>
    <v>2841</v>
    <v>4</v>
    <v>Pittsburgh is a city in and the county seat of Allegheny County, Pennsylvania, United States. It is the second-most populous city in Pennsylvania, after Philadelphia, and the 68th-most populous city in the U.S., with a population of 302,971 as ...</v>
    <v>2842</v>
    <v>2843</v>
    <v>2845</v>
    <v>2846</v>
    <v>2847</v>
    <v>Pittsburgh</v>
    <v>2848</v>
    <v>12</v>
    <v>Pittsburgh</v>
    <v>mdp/vdpid/5480746593323843587</v>
  </rv>
  <rv s="0">
    <v>536870912</v>
    <v>Midleton</v>
    <v>774ee55f-bece-e553-13e1-3129d2049f14</v>
    <v>en-GB</v>
    <v>Map</v>
  </rv>
  <rv s="1">
    <fb>12.44</fb>
    <v>8</v>
  </rv>
  <rv s="2">
    <v>270</v>
    <v>6</v>
    <v>672</v>
    <v>7</v>
    <v>0</v>
    <v>Image of Midleton</v>
  </rv>
  <rv s="1">
    <fb>51.908799999999999</fb>
    <v>9</v>
  </rv>
  <rv s="4">
    <v>https://www.bing.com/search?q=midleton+ireland&amp;form=skydnc</v>
    <v>Learn more on Bing</v>
  </rv>
  <rv s="1">
    <fb>-8.1746999999999996</fb>
    <v>9</v>
  </rv>
  <rv s="1">
    <fb>12496</fb>
    <v>8</v>
  </rv>
  <rv s="7">
    <v>#VALUE!</v>
    <v>674</v>
    <v>24</v>
    <v>Midleton</v>
    <v>4</v>
    <v>5</v>
    <v>Map</v>
    <v>6</v>
    <v>25</v>
    <v>en-GB</v>
    <v>774ee55f-bece-e553-13e1-3129d2049f14</v>
    <v>536870912</v>
    <v>1</v>
    <v>1498</v>
    <v>2851</v>
    <v>29</v>
    <v>Midleton is a town in south-eastern County Cork, Ireland. It lies approximately 16 km east of Cork City on the Owenacurra River and the N25 road, which connects Cork to the port of Rosslare. A satellite town of Cork City, Midleton is part of ...</v>
    <v>2852</v>
    <v>2853</v>
    <v>2854</v>
    <v>2855</v>
    <v>Midleton</v>
    <v>2856</v>
    <v>Midleton</v>
    <v>mdp/vdpid/5469344223331352577</v>
  </rv>
  <rv s="0">
    <v>536870912</v>
    <v>Seminole, Texas</v>
    <v>84544129-31aa-953b-42e6-767d06ad8e02</v>
    <v>en-GB</v>
    <v>Map</v>
  </rv>
  <rv s="0">
    <v>536870912</v>
    <v>Gaines County</v>
    <v>d5bf6b84-f357-69fa-02c8-c3f4896e81b0</v>
    <v>en-GB</v>
    <v>Map</v>
  </rv>
  <rv s="1">
    <fb>9.4880410000000008</fb>
    <v>8</v>
  </rv>
  <rv s="2">
    <v>271</v>
    <v>6</v>
    <v>675</v>
    <v>7</v>
    <v>0</v>
    <v>Image of Seminole, Texas</v>
  </rv>
  <rv s="1">
    <fb>32.718611111111002</fb>
    <v>9</v>
  </rv>
  <rv s="4">
    <v>https://www.bing.com/search?q=seminole+texas&amp;form=skydnc</v>
    <v>Learn more on Bing</v>
  </rv>
  <rv s="1">
    <fb>-102.65</fb>
    <v>9</v>
  </rv>
  <rv s="1">
    <fb>6988</fb>
    <v>8</v>
  </rv>
  <rv s="16">
    <v>#VALUE!</v>
    <v>676</v>
    <v>112</v>
    <v>Seminole, Texas</v>
    <v>4</v>
    <v>5</v>
    <v>Map</v>
    <v>6</v>
    <v>7</v>
    <v>en-GB</v>
    <v>84544129-31aa-953b-42e6-767d06ad8e02</v>
    <v>536870912</v>
    <v>1</v>
    <v>15</v>
    <v>2859</v>
    <v>2860</v>
    <v>4</v>
    <v>Seminole is a city in and the county seat of Gaines County, Texas, United States. Its population was 6,430 at the 2010 census. Seminole and Gaines County are home to a large population of German Mennonites from Russia that came to West Texas in ...</v>
    <v>2861</v>
    <v>2862</v>
    <v>2863</v>
    <v>2864</v>
    <v>Seminole, Texas</v>
    <v>2865</v>
    <v>25</v>
    <v>Seminole, Texas</v>
    <v>mdp/vdpid/5101012592973840385</v>
  </rv>
  <rv s="0">
    <v>536870912</v>
    <v>London Borough of Merton</v>
    <v>8e4ee7a7-2b94-344c-b740-c768658bb561</v>
    <v>en-GB</v>
    <v>Map</v>
  </rv>
  <rv s="1">
    <fb>37.6248</fb>
    <v>8</v>
  </rv>
  <rv s="2">
    <v>272</v>
    <v>6</v>
    <v>677</v>
    <v>7</v>
    <v>0</v>
    <v>Image of London Borough of Merton</v>
  </rv>
  <rv s="1">
    <fb>51.401388888889002</fb>
    <v>9</v>
  </rv>
  <rv s="0">
    <v>805306368</v>
    <v>Gill Manly (Mayor)</v>
    <v>fd321d11-5e3a-ca0d-cf8b-11672bc67eb3</v>
    <v>en-GB</v>
    <v>Generic</v>
  </rv>
  <rv s="3">
    <v>195</v>
  </rv>
  <rv s="4">
    <v>https://www.bing.com/search?q=london+borough+of+merton&amp;form=skydnc</v>
    <v>Learn more on Bing</v>
  </rv>
  <rv s="1">
    <fb>-0.19611111111110999</fb>
    <v>9</v>
  </rv>
  <rv s="1">
    <fb>214709</fb>
    <v>8</v>
  </rv>
  <rv s="28">
    <v>#VALUE!</v>
    <v>678</v>
    <v>394</v>
    <v>London Borough of Merton</v>
    <v>4</v>
    <v>5</v>
    <v>Map</v>
    <v>6</v>
    <v>82</v>
    <v>en-GB</v>
    <v>8e4ee7a7-2b94-344c-b740-c768658bb561</v>
    <v>536870912</v>
    <v>1</v>
    <v>2772</v>
    <v>2868</v>
    <v>429</v>
    <v>The London Borough of Merton is a borough in Southwest London, England. The borough was formed under the London Government Act 1963 in 1965 by the merger of the Municipal Borough of Mitcham, the Municipal Borough of Wimbledon and the Merton and ...</v>
    <v>2869</v>
    <v>2870</v>
    <v>2872</v>
    <v>2873</v>
    <v>2874</v>
    <v>London Borough of Merton</v>
    <v>2875</v>
    <v>London Borough of Merton</v>
    <v>mdp/vdpid/5471802166727409675</v>
  </rv>
  <rv s="0">
    <v>536870912</v>
    <v>Ballybofey</v>
    <v>d95e3e78-1da4-cf8c-b4a8-56f97be903d8</v>
    <v>en-GB</v>
    <v>Map</v>
  </rv>
  <rv s="0">
    <v>536870912</v>
    <v>County Donegal</v>
    <v>b645d938-5d54-43e6-a821-1b0a55668a19</v>
    <v>en-GB</v>
    <v>Map</v>
  </rv>
  <rv s="2">
    <v>273</v>
    <v>6</v>
    <v>679</v>
    <v>7</v>
    <v>0</v>
    <v>Image of Ballybofey</v>
  </rv>
  <rv s="1">
    <fb>54.8</fb>
    <v>9</v>
  </rv>
  <rv s="4">
    <v>https://www.bing.com/search?q=ballybofey+ireland&amp;form=skydnc</v>
    <v>Learn more on Bing</v>
  </rv>
  <rv s="1">
    <fb>-7.79</fb>
    <v>9</v>
  </rv>
  <rv s="1">
    <fb>4852</fb>
    <v>8</v>
  </rv>
  <rv s="6">
    <v>#VALUE!</v>
    <v>681</v>
    <v>15</v>
    <v>Ballybofey</v>
    <v>4</v>
    <v>5</v>
    <v>Map</v>
    <v>6</v>
    <v>16</v>
    <v>en-GB</v>
    <v>d95e3e78-1da4-cf8c-b4a8-56f97be903d8</v>
    <v>536870912</v>
    <v>1</v>
    <v>2878</v>
    <v>29</v>
    <v>Ballybofey is a town located on the south bank of the River Finn, County Donegal, Ireland. Together with the smaller town of Stranorlar on the north side of the River Finn, the towns form the Twin Towns of Ballybofey-Stranorlar. ...</v>
    <v>2879</v>
    <v>2880</v>
    <v>2881</v>
    <v>2882</v>
    <v>Ballybofey</v>
    <v>2883</v>
    <v>Ballybofey</v>
    <v>mdp/vdpid/5468226051781951489</v>
  </rv>
  <rv s="0">
    <v>536870912</v>
    <v>Castlerea</v>
    <v>c2d8bc02-93e7-4776-68f4-914bc5fe9fd5</v>
    <v>en-GB</v>
    <v>Map</v>
  </rv>
  <rv s="1">
    <fb>2.29</fb>
    <v>8</v>
  </rv>
  <rv s="2">
    <v>274</v>
    <v>6</v>
    <v>682</v>
    <v>7</v>
    <v>0</v>
    <v>Image of Castlerea</v>
  </rv>
  <rv s="1">
    <fb>53.7667</fb>
    <v>9</v>
  </rv>
  <rv s="4">
    <v>https://www.bing.com/search?q=castlerea+ireland&amp;form=skydnc</v>
    <v>Learn more on Bing</v>
  </rv>
  <rv s="1">
    <fb>-8.5</fb>
    <v>9</v>
  </rv>
  <rv s="1">
    <fb>1873</fb>
    <v>8</v>
  </rv>
  <rv s="20">
    <v>#VALUE!</v>
    <v>683</v>
    <v>182</v>
    <v>Castlerea</v>
    <v>4</v>
    <v>5</v>
    <v>Map</v>
    <v>6</v>
    <v>254</v>
    <v>en-GB</v>
    <v>c2d8bc02-93e7-4776-68f4-914bc5fe9fd5</v>
    <v>536870912</v>
    <v>1</v>
    <v>756</v>
    <v>2731</v>
    <v>2886</v>
    <v>29</v>
    <v>Castlerea is the third largest town in County Roscommon, Ireland. It is located in the west of the county and had a population of 1,992 at the 2016 census. Roughly translated from Irish, Castlerea is generally thought to mean 'brindled castle'. ...</v>
    <v>2887</v>
    <v>2888</v>
    <v>2889</v>
    <v>2890</v>
    <v>Castlerea</v>
    <v>2891</v>
    <v>Castlerea</v>
    <v>mdp/vdpid/5467926915060858881</v>
  </rv>
  <rv s="0">
    <v>536870912</v>
    <v>Ballysadare</v>
    <v>713de32a-335c-9d6b-68a5-e915381b37ba</v>
    <v>en-GB</v>
    <v>Map</v>
  </rv>
  <rv s="0">
    <v>536870912</v>
    <v>County Sligo</v>
    <v>f380e360-16e6-4512-b449-7900cf9b1aa7</v>
    <v>en-GB</v>
    <v>Map</v>
  </rv>
  <rv s="2">
    <v>275</v>
    <v>6</v>
    <v>684</v>
    <v>7</v>
    <v>0</v>
    <v>Image of Ballysadare</v>
  </rv>
  <rv s="1">
    <fb>54.2117</fb>
    <v>9</v>
  </rv>
  <rv s="4">
    <v>https://www.bing.com/search?q=ballysadare+ireland&amp;form=skydnc</v>
    <v>Learn more on Bing</v>
  </rv>
  <rv s="1">
    <fb>-8.5093999999999994</fb>
    <v>9</v>
  </rv>
  <rv s="1">
    <fb>1350</fb>
    <v>8</v>
  </rv>
  <rv s="23">
    <v>#VALUE!</v>
    <v>686</v>
    <v>302</v>
    <v>Ballysadare</v>
    <v>4</v>
    <v>5</v>
    <v>Map</v>
    <v>6</v>
    <v>16</v>
    <v>en-GB</v>
    <v>713de32a-335c-9d6b-68a5-e915381b37ba</v>
    <v>536870912</v>
    <v>1</v>
    <v>756</v>
    <v>2894</v>
    <v>29</v>
    <v>Ballysadare, locally also Ballisodare, is a town in County Sligo, Ireland. It is about 7 kilometres south of Sligo town. The town developed on an important crossing of the Owenmore River.</v>
    <v>2895</v>
    <v>2896</v>
    <v>2897</v>
    <v>2898</v>
    <v>Ballysadare</v>
    <v>2899</v>
    <v>Ballysadare</v>
    <v>mdp/vdpid/5467862011008253953</v>
  </rv>
  <rv s="0">
    <v>536870912</v>
    <v>San Angelo, Texas</v>
    <v>c839ecae-ed13-427d-a603-9fd60412b7fb</v>
    <v>en-GB</v>
    <v>Map</v>
  </rv>
  <rv s="0">
    <v>536870912</v>
    <v>Tom Green County</v>
    <v>e3195e6d-fe69-8063-9391-c8d25317c0d2</v>
    <v>en-GB</v>
    <v>Map</v>
  </rv>
  <rv s="1">
    <fb>161.196224</fb>
    <v>8</v>
  </rv>
  <rv s="2">
    <v>276</v>
    <v>6</v>
    <v>687</v>
    <v>7</v>
    <v>0</v>
    <v>Image of San Angelo, Texas</v>
  </rv>
  <rv s="1">
    <fb>31.45</fb>
    <v>9</v>
  </rv>
  <rv s="3">
    <v>196</v>
  </rv>
  <rv s="4">
    <v>https://www.bing.com/search?q=san+angelo+texas&amp;form=skydnc</v>
    <v>Learn more on Bing</v>
  </rv>
  <rv s="1">
    <fb>-100.45</fb>
    <v>9</v>
  </rv>
  <rv s="1">
    <fb>99893</fb>
    <v>8</v>
  </rv>
  <rv s="11">
    <v>#VALUE!</v>
    <v>688</v>
    <v>63</v>
    <v>San Angelo, Texas</v>
    <v>4</v>
    <v>5</v>
    <v>Map</v>
    <v>6</v>
    <v>7</v>
    <v>en-GB</v>
    <v>c839ecae-ed13-427d-a603-9fd60412b7fb</v>
    <v>536870912</v>
    <v>1</v>
    <v>15</v>
    <v>2902</v>
    <v>2903</v>
    <v>4</v>
    <v>San Angelo is a city in and the county seat of Tom Green County, Texas, United States. Its location is in the Concho Valley, a region of West Texas between the Permian Basin to the northwest, Chihuahuan Desert to the southwest, Osage Plains to ...</v>
    <v>2904</v>
    <v>2905</v>
    <v>2906</v>
    <v>2907</v>
    <v>2908</v>
    <v>San Angelo, Texas</v>
    <v>2909</v>
    <v>San Angelo, Texas</v>
    <v>mdp/vdpid/5107473978029506561</v>
  </rv>
  <rv s="0">
    <v>536870912</v>
    <v>Ballinteer</v>
    <v>a36d8edb-2b98-d6f1-21e1-49bb4d3145bd</v>
    <v>en-GB</v>
    <v>Map</v>
  </rv>
  <rv s="2">
    <v>277</v>
    <v>6</v>
    <v>689</v>
    <v>7</v>
    <v>0</v>
    <v>Image of Ballinteer</v>
  </rv>
  <rv s="1">
    <fb>53.283333333332997</fb>
    <v>9</v>
  </rv>
  <rv s="4">
    <v>https://www.bing.com/search?q=ballinteer+county+dublin&amp;form=skydnc</v>
    <v>Learn more on Bing</v>
  </rv>
  <rv s="1">
    <fb>-6.2666666666667004</fb>
    <v>9</v>
  </rv>
  <rv s="32">
    <v>#VALUE!</v>
    <v>690</v>
    <v>527</v>
    <v>Ballinteer</v>
    <v>4</v>
    <v>5</v>
    <v>Map</v>
    <v>6</v>
    <v>en-GB</v>
    <v>a36d8edb-2b98-d6f1-21e1-49bb4d3145bd</v>
    <v>536870912</v>
    <v>1</v>
    <v>2106</v>
    <v>29</v>
    <v>Ballinteer is a small southside suburb of Dublin, located in Dún Laoghaire–Rathdown, Ireland, extensively developed from the late 1960s onwards. The population of all electoral divisions labelled as Ballinteer was 15,659 as of the 2022 census.</v>
    <v>2912</v>
    <v>2913</v>
    <v>2914</v>
    <v>2915</v>
    <v>Ballinteer</v>
    <v>Ballinteer</v>
    <v>mdp/vdpid/5469236368448159745</v>
  </rv>
  <rv s="0">
    <v>536870912</v>
    <v>Cedar Rapids, Iowa</v>
    <v>46b95f91-f19e-4f6a-b074-dbf9112f5452</v>
    <v>en-GB</v>
    <v>Map</v>
  </rv>
  <rv s="0">
    <v>536870912</v>
    <v>Linn County</v>
    <v>3e338c3f-fade-047e-f03a-1093007130c9</v>
    <v>en-GB</v>
    <v>Map</v>
  </rv>
  <rv s="1">
    <fb>186.636616</fb>
    <v>8</v>
  </rv>
  <rv s="2">
    <v>278</v>
    <v>6</v>
    <v>691</v>
    <v>7</v>
    <v>0</v>
    <v>Image of Cedar Rapids, Iowa</v>
  </rv>
  <rv s="1">
    <fb>41.983333333333</fb>
    <v>9</v>
  </rv>
  <rv s="0">
    <v>805306368</v>
    <v>Tiffany O'Donnell (Mayor)</v>
    <v>93bbe7f1-f43f-98a8-8ad7-e9398ab73e70</v>
    <v>en-GB</v>
    <v>Generic</v>
  </rv>
  <rv s="3">
    <v>197</v>
  </rv>
  <rv s="4">
    <v>https://www.bing.com/search?q=cedar+rapids+iowa&amp;form=skydnc</v>
    <v>Learn more on Bing</v>
  </rv>
  <rv s="1">
    <fb>-91.668611111111005</fb>
    <v>9</v>
  </rv>
  <rv s="1">
    <fb>137710</fb>
    <v>8</v>
  </rv>
  <rv s="11">
    <v>#VALUE!</v>
    <v>692</v>
    <v>63</v>
    <v>Cedar Rapids, Iowa</v>
    <v>4</v>
    <v>5</v>
    <v>Map</v>
    <v>6</v>
    <v>7</v>
    <v>en-GB</v>
    <v>46b95f91-f19e-4f6a-b074-dbf9112f5452</v>
    <v>536870912</v>
    <v>1</v>
    <v>1176</v>
    <v>2918</v>
    <v>2919</v>
    <v>4</v>
    <v>Cedar Rapids is the second-most populous city in Iowa, United States and is the county seat of Linn County. The city lies on both banks of the Cedar River, 20 miles north of Iowa City and 128 miles northeast of Des Moines, the state's capital ...</v>
    <v>2920</v>
    <v>2921</v>
    <v>2923</v>
    <v>2924</v>
    <v>2925</v>
    <v>Cedar Rapids, Iowa</v>
    <v>2926</v>
    <v>Cedar Rapids, Iowa</v>
    <v>mdp/vdpid/5093056872546566145</v>
  </rv>
  <rv s="0">
    <v>536870912</v>
    <v>Sunnyvale, California</v>
    <v>e0e1301d-1f60-4b4c-bec7-c4fee3fce459</v>
    <v>en-GB</v>
    <v>Map</v>
  </rv>
  <rv s="1">
    <fb>58.754266999999999</fb>
    <v>8</v>
  </rv>
  <rv s="2">
    <v>279</v>
    <v>6</v>
    <v>693</v>
    <v>7</v>
    <v>0</v>
    <v>Image of Sunnyvale, California</v>
  </rv>
  <rv s="1">
    <fb>37.368888888889003</fb>
    <v>9</v>
  </rv>
  <rv s="0">
    <v>805306368</v>
    <v>Larry Klein (Mayor)</v>
    <v>ff7a39b8-7096-e66a-c65c-0fcb010c9f3d</v>
    <v>en-GB</v>
    <v>Generic</v>
  </rv>
  <rv s="3">
    <v>198</v>
  </rv>
  <rv s="4">
    <v>https://www.bing.com/search?q=sunnyvale+california&amp;form=skydnc</v>
    <v>Learn more on Bing</v>
  </rv>
  <rv s="1">
    <fb>-122.03694444444</fb>
    <v>9</v>
  </rv>
  <rv s="1">
    <fb>155805</fb>
    <v>8</v>
  </rv>
  <rv s="5">
    <v>#VALUE!</v>
    <v>694</v>
    <v>2</v>
    <v>Sunnyvale, California</v>
    <v>4</v>
    <v>5</v>
    <v>Map</v>
    <v>6</v>
    <v>7</v>
    <v>en-GB</v>
    <v>e0e1301d-1f60-4b4c-bec7-c4fee3fce459</v>
    <v>536870912</v>
    <v>1</v>
    <v>70</v>
    <v>83</v>
    <v>2929</v>
    <v>4</v>
    <v>Sunnyvale is a city located in the Santa Clara Valley in northwest Santa Clara County in the U.S. state of California. Sunnyvale lies along the historic El Camino Real and Highway 101 and is bordered by portions of San Jose to the north, Moffett ...</v>
    <v>2930</v>
    <v>2931</v>
    <v>2933</v>
    <v>2934</v>
    <v>2935</v>
    <v>Sunnyvale, California</v>
    <v>2936</v>
    <v>80</v>
    <v>Sunnyvale, California</v>
    <v>mdp/vdpid/5057989736237367301</v>
  </rv>
  <rv s="0">
    <v>536870912</v>
    <v>Clonmel</v>
    <v>ac233309-1a64-7994-9166-c63756efe064</v>
    <v>en-GB</v>
    <v>Map</v>
  </rv>
  <rv s="1">
    <fb>10.5</fb>
    <v>8</v>
  </rv>
  <rv s="2">
    <v>280</v>
    <v>6</v>
    <v>695</v>
    <v>7</v>
    <v>0</v>
    <v>Image of Clonmel</v>
  </rv>
  <rv s="1">
    <fb>52.353900000000003</fb>
    <v>9</v>
  </rv>
  <rv s="4">
    <v>https://www.bing.com/search?q=clonmel&amp;form=skydnc</v>
    <v>Learn more on Bing</v>
  </rv>
  <rv s="1">
    <fb>-7.7115999999999998</fb>
    <v>9</v>
  </rv>
  <rv s="1">
    <fb>17140</fb>
    <v>8</v>
  </rv>
  <rv s="7">
    <v>#VALUE!</v>
    <v>697</v>
    <v>24</v>
    <v>Clonmel</v>
    <v>4</v>
    <v>5</v>
    <v>Map</v>
    <v>6</v>
    <v>25</v>
    <v>en-GB</v>
    <v>ac233309-1a64-7994-9166-c63756efe064</v>
    <v>536870912</v>
    <v>1</v>
    <v>1416</v>
    <v>2939</v>
    <v>29</v>
    <v>Clonmel is the county town and largest settlement of County Tipperary, Ireland. The town is noted in Irish history for its resistance to the Cromwellian army which sacked the towns of Drogheda and Wexford. With the exception of the townland of ...</v>
    <v>2940</v>
    <v>2941</v>
    <v>2942</v>
    <v>2943</v>
    <v>Clonmel</v>
    <v>2944</v>
    <v>Clonmel</v>
    <v>mdp/vdpid/5469181995185602561</v>
  </rv>
  <rv s="0">
    <v>536870912</v>
    <v>Murfreesboro, Tennessee</v>
    <v>f76c2348-d315-470f-aba1-5b34bca1ffc1</v>
    <v>en-GB</v>
    <v>Map</v>
  </rv>
  <rv s="0">
    <v>536870912</v>
    <v>Rutherford County</v>
    <v>30fdbd44-6600-009d-21bf-8054afb98d7a</v>
    <v>en-GB</v>
    <v>Map</v>
  </rv>
  <rv s="1">
    <fb>163.233351</fb>
    <v>8</v>
  </rv>
  <rv s="2">
    <v>281</v>
    <v>6</v>
    <v>698</v>
    <v>7</v>
    <v>0</v>
    <v>Image of Murfreesboro, Tennessee</v>
  </rv>
  <rv s="1">
    <fb>35.846111111111099</fb>
    <v>9</v>
  </rv>
  <rv s="0">
    <v>805306368</v>
    <v>Shane McFarland (Mayor)</v>
    <v>03fa6151-5dd4-196d-e84f-9734421a32bc</v>
    <v>en-GB</v>
    <v>Generic</v>
  </rv>
  <rv s="3">
    <v>199</v>
  </rv>
  <rv s="4">
    <v>https://www.bing.com/search?q=murfreesboro+tennessee&amp;form=skydnc</v>
    <v>Learn more on Bing</v>
  </rv>
  <rv s="1">
    <fb>-86.391944444444405</fb>
    <v>9</v>
  </rv>
  <rv s="1">
    <fb>152769</fb>
    <v>8</v>
  </rv>
  <rv s="11">
    <v>#VALUE!</v>
    <v>699</v>
    <v>63</v>
    <v>Murfreesboro, Tennessee</v>
    <v>4</v>
    <v>5</v>
    <v>Map</v>
    <v>6</v>
    <v>7</v>
    <v>en-GB</v>
    <v>f76c2348-d315-470f-aba1-5b34bca1ffc1</v>
    <v>536870912</v>
    <v>1</v>
    <v>681</v>
    <v>2947</v>
    <v>2948</v>
    <v>4</v>
    <v>Murfreesboro is a city in, and county seat of, Rutherford County, Tennessee, United States. The population was 152,769 according to the 2020 census, up from 108,755 residents certified in 2010. Murfreesboro is located in the Nashville ...</v>
    <v>2949</v>
    <v>2950</v>
    <v>2952</v>
    <v>2953</v>
    <v>2954</v>
    <v>Murfreesboro, Tennessee</v>
    <v>2955</v>
    <v>Murfreesboro, Tennessee</v>
    <v>mdp/vdpid/5482675728115826689</v>
  </rv>
  <rv s="0">
    <v>536870912</v>
    <v>Gorey</v>
    <v>5c1e423b-2303-ea78-abeb-2016ca00a72e</v>
    <v>en-GB</v>
    <v>Map</v>
  </rv>
  <rv s="2">
    <v>282</v>
    <v>6</v>
    <v>700</v>
    <v>7</v>
    <v>0</v>
    <v>Image of Gorey</v>
  </rv>
  <rv s="1">
    <fb>52.676901999999998</fb>
    <v>9</v>
  </rv>
  <rv s="4">
    <v>https://www.bing.com/search?q=gorey+ireland&amp;form=skydnc</v>
    <v>Learn more on Bing</v>
  </rv>
  <rv s="1">
    <fb>-6.2917329999999998</fb>
    <v>9</v>
  </rv>
  <rv s="1">
    <fb>7193</fb>
    <v>8</v>
  </rv>
  <rv s="6">
    <v>#VALUE!</v>
    <v>701</v>
    <v>15</v>
    <v>Gorey</v>
    <v>4</v>
    <v>5</v>
    <v>Map</v>
    <v>6</v>
    <v>195</v>
    <v>en-GB</v>
    <v>5c1e423b-2303-ea78-abeb-2016ca00a72e</v>
    <v>536870912</v>
    <v>1</v>
    <v>1252</v>
    <v>29</v>
    <v>Gorey is a market town in north County Wexford, Ireland. It is bypassed by the main M11 Dublin to Wexford road. The town is also connected to the railway network along the same route. Local newspapers include the Gorey Guardian.</v>
    <v>2958</v>
    <v>2959</v>
    <v>2960</v>
    <v>2961</v>
    <v>Gorey</v>
    <v>2962</v>
    <v>Gorey</v>
    <v>mdp/vdpid/5469305464657281025</v>
  </rv>
  <rv s="0">
    <v>536870912</v>
    <v>Florence</v>
    <v>a5781efb-3e5e-9a41-5826-411172f05cc3</v>
    <v>en-GB</v>
    <v>Map</v>
  </rv>
  <rv s="0">
    <v>536870912</v>
    <v>Tuscany</v>
    <v>a8854f08-da35-486d-5bd1-760f4eeb3da0</v>
    <v>en-GB</v>
    <v>Map</v>
  </rv>
  <rv s="0">
    <v>536870912</v>
    <v>Metropolitan City of Florence</v>
    <v>2f3f0535-482c-476a-1d8b-3d5f6fad7391</v>
    <v>en-GB</v>
    <v>Map</v>
  </rv>
  <rv s="1">
    <fb>102.32</fb>
    <v>8</v>
  </rv>
  <rv s="0">
    <v>536870912</v>
    <v>Italy</v>
    <v>09e8f885-427b-8850-947d-202e0287b9e8</v>
    <v>en-GB</v>
    <v>Map</v>
  </rv>
  <rv s="2">
    <v>283</v>
    <v>6</v>
    <v>702</v>
    <v>7</v>
    <v>0</v>
    <v>Image of Florence</v>
  </rv>
  <rv s="1">
    <fb>43.771388888889</fb>
    <v>9</v>
  </rv>
  <rv s="0">
    <v>805306368</v>
    <v>Dario Nardella (Mayor)</v>
    <v>151ffd74-188d-9bf7-2d3c-575550661236</v>
    <v>en-GB</v>
    <v>Generic</v>
  </rv>
  <rv s="3">
    <v>200</v>
  </rv>
  <rv s="4">
    <v>https://www.bing.com/search?q=florence+italy&amp;form=skydnc</v>
    <v>Learn more on Bing</v>
  </rv>
  <rv s="1">
    <fb>11.254166666667</fb>
    <v>9</v>
  </rv>
  <rv s="1">
    <fb>360930</fb>
    <v>8</v>
  </rv>
  <rv s="5">
    <v>#VALUE!</v>
    <v>703</v>
    <v>2</v>
    <v>Florence</v>
    <v>4</v>
    <v>5</v>
    <v>Map</v>
    <v>6</v>
    <v>704</v>
    <v>en-GB</v>
    <v>a5781efb-3e5e-9a41-5826-411172f05cc3</v>
    <v>536870912</v>
    <v>1</v>
    <v>2965</v>
    <v>2966</v>
    <v>2967</v>
    <v>2968</v>
    <v>Florence is the capital city of the Italian region of Tuscany. It is also the most populated city in Tuscany, with 360,930 inhabitants in 2023, and 984,991 in its metropolitan area. Florence was a centre of medieval European trade and finance ...</v>
    <v>2969</v>
    <v>2970</v>
    <v>2972</v>
    <v>2973</v>
    <v>2974</v>
    <v>Florence</v>
    <v>2975</v>
    <v>657</v>
    <v>Florence</v>
    <v>mdp/vdpid/7208850917595021313</v>
  </rv>
  <rv s="0">
    <v>536870912</v>
    <v>Syracuse, New York</v>
    <v>e6146e73-b3dc-4297-aba2-b09ff224d6d1</v>
    <v>en-GB</v>
    <v>Map</v>
  </rv>
  <rv s="0">
    <v>536870912</v>
    <v>Onondaga County</v>
    <v>22c8e3cc-fd2f-561b-5620-f16c3230a549</v>
    <v>en-GB</v>
    <v>Map</v>
  </rv>
  <rv s="1">
    <fb>66.330585999999997</fb>
    <v>8</v>
  </rv>
  <rv s="2">
    <v>284</v>
    <v>6</v>
    <v>705</v>
    <v>7</v>
    <v>0</v>
    <v>Image of Syracuse, New York</v>
  </rv>
  <rv s="1">
    <fb>43.046899000000003</fb>
    <v>9</v>
  </rv>
  <rv s="0">
    <v>805306368</v>
    <v>Ben Walsh (Mayor)</v>
    <v>4ff16c3a-7da2-3595-771d-1cc46b1955f2</v>
    <v>en-GB</v>
    <v>Generic</v>
  </rv>
  <rv s="3">
    <v>201</v>
  </rv>
  <rv s="4">
    <v>https://www.bing.com/search?q=syracuse+new+york&amp;form=skydnc</v>
    <v>Learn more on Bing</v>
  </rv>
  <rv s="1">
    <fb>-76.144423000000003</fb>
    <v>9</v>
  </rv>
  <rv s="1">
    <fb>148620</fb>
    <v>8</v>
  </rv>
  <rv s="5">
    <v>#VALUE!</v>
    <v>706</v>
    <v>2</v>
    <v>Syracuse, New York</v>
    <v>4</v>
    <v>5</v>
    <v>Map</v>
    <v>6</v>
    <v>7</v>
    <v>en-GB</v>
    <v>e6146e73-b3dc-4297-aba2-b09ff224d6d1</v>
    <v>536870912</v>
    <v>1</v>
    <v>188</v>
    <v>2978</v>
    <v>2979</v>
    <v>4</v>
    <v>Syracuse is a city in, and the county seat of, Onondaga County, New York, United States. With a population of 148,620 and a metropolitan area of 662,057, it is the fifth-most populated city and 13th-most populated municipality in the state of ...</v>
    <v>2980</v>
    <v>2981</v>
    <v>2983</v>
    <v>2984</v>
    <v>2985</v>
    <v>Syracuse, New York</v>
    <v>2986</v>
    <v>12</v>
    <v>Syracuse, New York</v>
    <v>mdp/vdpid/5485874794643587073</v>
  </rv>
  <rv s="0">
    <v>536870912</v>
    <v>Bradenton, Florida</v>
    <v>497a243a-f5cf-6c54-2f00-0eb540bfff0c</v>
    <v>en-GB</v>
    <v>Map</v>
  </rv>
  <rv s="0">
    <v>536870912</v>
    <v>Manatee County</v>
    <v>4c0b7287-fe9b-0fa2-e43f-d782417e3c41</v>
    <v>en-GB</v>
    <v>Map</v>
  </rv>
  <rv s="1">
    <fb>44.043953999999999</fb>
    <v>8</v>
  </rv>
  <rv s="2">
    <v>285</v>
    <v>6</v>
    <v>707</v>
    <v>7</v>
    <v>0</v>
    <v>Image of Bradenton, Florida</v>
  </rv>
  <rv s="1">
    <fb>27.483333333333</fb>
    <v>9</v>
  </rv>
  <rv s="0">
    <v>805306368</v>
    <v>Gene Brown (Mayor)</v>
    <v>6455e0c0-3ab9-3525-c7c9-0deb927c1a1e</v>
    <v>en-GB</v>
    <v>Generic</v>
  </rv>
  <rv s="3">
    <v>202</v>
  </rv>
  <rv s="4">
    <v>https://www.bing.com/search?q=bradenton+florida&amp;form=skydnc</v>
    <v>Learn more on Bing</v>
  </rv>
  <rv s="1">
    <fb>-82.583333333333002</fb>
    <v>9</v>
  </rv>
  <rv s="1">
    <fb>55698</fb>
    <v>8</v>
  </rv>
  <rv s="11">
    <v>#VALUE!</v>
    <v>708</v>
    <v>63</v>
    <v>Bradenton, Florida</v>
    <v>4</v>
    <v>5</v>
    <v>Map</v>
    <v>6</v>
    <v>7</v>
    <v>en-GB</v>
    <v>497a243a-f5cf-6c54-2f00-0eb540bfff0c</v>
    <v>536870912</v>
    <v>1</v>
    <v>211</v>
    <v>2989</v>
    <v>2990</v>
    <v>4</v>
    <v>Bradenton is a city in and the county seat of Manatee County, Florida, United States. As of the 2020 census, the city's population is 55,698. Downtown Manatee is along the Manatee River and includes the Bradenton Riverwalk. Downtown Bradenton is ...</v>
    <v>2991</v>
    <v>2992</v>
    <v>2994</v>
    <v>2995</v>
    <v>2996</v>
    <v>Bradenton, Florida</v>
    <v>2997</v>
    <v>Bradenton, Florida</v>
    <v>mdp/vdpid/5501313721902825474</v>
  </rv>
  <rv s="0">
    <v>536870912</v>
    <v>Allentown, Pennsylvania</v>
    <v>26019312-7ac0-4480-b641-32c512918e3c</v>
    <v>en-GB</v>
    <v>Map</v>
  </rv>
  <rv s="0">
    <v>536870912</v>
    <v>Lehigh County</v>
    <v>29deb8b4-c2f3-b2a7-2585-54c31a7a5f84</v>
    <v>en-GB</v>
    <v>Map</v>
  </rv>
  <rv s="1">
    <fb>46.686556000000003</fb>
    <v>8</v>
  </rv>
  <rv s="2">
    <v>286</v>
    <v>6</v>
    <v>709</v>
    <v>7</v>
    <v>0</v>
    <v>Image of Allentown, Pennsylvania</v>
  </rv>
  <rv s="1">
    <fb>40.6</fb>
    <v>9</v>
  </rv>
  <rv s="0">
    <v>805306368</v>
    <v>Matthew Tuerk (Mayor)</v>
    <v>e8e4eddc-e524-02ec-4b93-48ef66a2141d</v>
    <v>en-GB</v>
    <v>Generic</v>
  </rv>
  <rv s="3">
    <v>203</v>
  </rv>
  <rv s="4">
    <v>https://www.bing.com/search?q=allentown+pennsylvania&amp;form=skydnc</v>
    <v>Learn more on Bing</v>
  </rv>
  <rv s="1">
    <fb>-75.483333333332993</fb>
    <v>9</v>
  </rv>
  <rv s="1">
    <fb>125845</fb>
    <v>8</v>
  </rv>
  <rv s="11">
    <v>#VALUE!</v>
    <v>710</v>
    <v>63</v>
    <v>Allentown, Pennsylvania</v>
    <v>4</v>
    <v>5</v>
    <v>Map</v>
    <v>6</v>
    <v>7</v>
    <v>en-GB</v>
    <v>26019312-7ac0-4480-b641-32c512918e3c</v>
    <v>536870912</v>
    <v>1</v>
    <v>37</v>
    <v>3000</v>
    <v>3001</v>
    <v>4</v>
    <v>Allentown is the county seat of Lehigh County, Pennsylvania, United States. It is the third-most-populous city in Pennsylvania with a population of 125,845 as of the 2020 census and the most populous city in the Lehigh Valley metropolitan area, ...</v>
    <v>3002</v>
    <v>3003</v>
    <v>3005</v>
    <v>3006</v>
    <v>3007</v>
    <v>Allentown, Pennsylvania</v>
    <v>3008</v>
    <v>Allentown, Pennsylvania</v>
    <v>mdp/vdpid/5487368471962451969</v>
  </rv>
  <rv s="0">
    <v>536870912</v>
    <v>Hampton, Virginia</v>
    <v>3fc14c56-f1ae-4b92-b724-dbed84836b6f</v>
    <v>en-GB</v>
    <v>Map</v>
  </rv>
  <rv s="1">
    <fb>352.90026499999999</fb>
    <v>8</v>
  </rv>
  <rv s="2">
    <v>287</v>
    <v>6</v>
    <v>711</v>
    <v>7</v>
    <v>0</v>
    <v>Image of Hampton, Virginia</v>
  </rv>
  <rv s="4">
    <v>https://www.bing.com/search?q=hampton+virginia&amp;form=skydnc</v>
    <v>Learn more on Bing</v>
  </rv>
  <rv s="1">
    <fb>137148</fb>
    <v>8</v>
  </rv>
  <rv s="14">
    <v>#VALUE!</v>
    <v>712</v>
    <v>94</v>
    <v>Hampton, Virginia</v>
    <v>4</v>
    <v>5</v>
    <v>Map</v>
    <v>6</v>
    <v>7</v>
    <v>en-GB</v>
    <v>3fc14c56-f1ae-4b92-b724-dbed84836b6f</v>
    <v>536870912</v>
    <v>1</v>
    <v>94</v>
    <v>3011</v>
    <v>4</v>
    <v>Hampton is an independent city in the Commonwealth of Virginia in the United States. As of the 2020 census, the population was 137,148. It is the 7th-most populous city in Virginia and 204th-most populous city in the nation. Hampton is included ...</v>
    <v>3012</v>
    <v>3013</v>
    <v>Hampton, Virginia</v>
    <v>3014</v>
    <v>Hampton, Virginia</v>
    <v>mdp/vdpid/10037671</v>
  </rv>
  <rv s="0">
    <v>536870912</v>
    <v>Wichita, Kansas</v>
    <v>bdf955f3-7da2-4896-9ea3-01394e083cf2</v>
    <v>en-GB</v>
    <v>Map</v>
  </rv>
  <rv s="0">
    <v>536870912</v>
    <v>Sedgwick County</v>
    <v>ec791ccb-d96c-4d46-b5ff-ba9f93b45182</v>
    <v>en-GB</v>
    <v>Map</v>
  </rv>
  <rv s="1">
    <fb>426.66006099999998</fb>
    <v>8</v>
  </rv>
  <rv s="2">
    <v>288</v>
    <v>6</v>
    <v>713</v>
    <v>7</v>
    <v>0</v>
    <v>Image of Wichita, Kansas</v>
  </rv>
  <rv s="1">
    <fb>37.688888888888997</fb>
    <v>9</v>
  </rv>
  <rv s="0">
    <v>805306368</v>
    <v>Lily Wu (Mayor)</v>
    <v>8f765d51-d0bd-af23-b68f-a3c733bc544a</v>
    <v>en-GB</v>
    <v>Generic</v>
  </rv>
  <rv s="3">
    <v>204</v>
  </rv>
  <rv s="4">
    <v>https://www.bing.com/search?q=wichita+kansas&amp;form=skydnc</v>
    <v>Learn more on Bing</v>
  </rv>
  <rv s="1">
    <fb>-97.336111111110995</fb>
    <v>9</v>
  </rv>
  <rv s="1">
    <fb>397532</fb>
    <v>8</v>
  </rv>
  <rv s="11">
    <v>#VALUE!</v>
    <v>714</v>
    <v>63</v>
    <v>Wichita, Kansas</v>
    <v>4</v>
    <v>5</v>
    <v>Map</v>
    <v>6</v>
    <v>7</v>
    <v>en-GB</v>
    <v>bdf955f3-7da2-4896-9ea3-01394e083cf2</v>
    <v>536870912</v>
    <v>1</v>
    <v>1579</v>
    <v>3017</v>
    <v>3018</v>
    <v>4</v>
    <v>Wichita is the most populous city in the U.S. state of Kansas and the county seat of Sedgwick County. As of the 2020 census, the population of the city was 397,532. The Wichita metro area had a population of 647,610 in 2020. It is located in ...</v>
    <v>3019</v>
    <v>3020</v>
    <v>3022</v>
    <v>3023</v>
    <v>3024</v>
    <v>Wichita, Kansas</v>
    <v>3025</v>
    <v>Wichita, Kansas</v>
    <v>mdp/vdpid/5094465239685005313</v>
  </rv>
  <rv s="0">
    <v>536870912</v>
    <v>Jacksonville, Florida</v>
    <v>8bd6021b-ea7f-4470-a29b-042b1c82e07f</v>
    <v>en-GB</v>
    <v>Map</v>
  </rv>
  <rv s="0">
    <v>536870912</v>
    <v>Duval County</v>
    <v>dc9e91d3-ebe6-efe5-b1ca-7a3b802337e6</v>
    <v>en-GB</v>
    <v>Map</v>
  </rv>
  <rv s="1">
    <fb>2265.2978419999999</fb>
    <v>8</v>
  </rv>
  <rv s="2">
    <v>289</v>
    <v>6</v>
    <v>715</v>
    <v>7</v>
    <v>0</v>
    <v>Image of Jacksonville, Florida</v>
  </rv>
  <rv s="1">
    <fb>30.316666666667</fb>
    <v>9</v>
  </rv>
  <rv s="0">
    <v>805306368</v>
    <v>Donna Deegan (Mayor)</v>
    <v>3acbd9bf-fb7e-74bd-69e3-165ac6405f27</v>
    <v>en-GB</v>
    <v>Generic</v>
  </rv>
  <rv s="3">
    <v>205</v>
  </rv>
  <rv s="4">
    <v>https://www.bing.com/search?q=jacksonville+florida&amp;form=skydnc</v>
    <v>Learn more on Bing</v>
  </rv>
  <rv s="1">
    <fb>-81.650000000000006</fb>
    <v>9</v>
  </rv>
  <rv s="1">
    <fb>949611</fb>
    <v>8</v>
  </rv>
  <rv s="5">
    <v>#VALUE!</v>
    <v>716</v>
    <v>2</v>
    <v>Jacksonville, Florida</v>
    <v>4</v>
    <v>5</v>
    <v>Map</v>
    <v>6</v>
    <v>7</v>
    <v>en-GB</v>
    <v>8bd6021b-ea7f-4470-a29b-042b1c82e07f</v>
    <v>536870912</v>
    <v>1</v>
    <v>211</v>
    <v>3028</v>
    <v>3029</v>
    <v>4</v>
    <v>Jacksonville is the most populous city proper in the U.S. state of Florida, located on the Atlantic coast of northeastern Florida. It is the seat of Duval County, with which the City of Jacksonville consolidated in 1968. It was the largest city ...</v>
    <v>3030</v>
    <v>3031</v>
    <v>3033</v>
    <v>3034</v>
    <v>3035</v>
    <v>Jacksonville, Florida</v>
    <v>3036</v>
    <v>454</v>
    <v>Jacksonville, Florida</v>
    <v>mdp/vdpid/5498351603402407937</v>
  </rv>
  <rv s="0">
    <v>536870912</v>
    <v>Tallaght</v>
    <v>bbf6b552-3930-8660-5279-53bdf4ecef5d</v>
    <v>en-GB</v>
    <v>Map</v>
  </rv>
  <rv s="0">
    <v>536870912</v>
    <v>South Dublin</v>
    <v>3d53b4e6-01a0-49e9-a44c-1c085d62cb04</v>
    <v>en-GB</v>
    <v>Map</v>
  </rv>
  <rv s="1">
    <fb>88.3</fb>
    <v>8</v>
  </rv>
  <rv s="2">
    <v>290</v>
    <v>6</v>
    <v>718</v>
    <v>7</v>
    <v>0</v>
    <v>Image of Tallaght</v>
  </rv>
  <rv s="1">
    <fb>53.288600000000002</fb>
    <v>9</v>
  </rv>
  <rv s="4">
    <v>https://www.bing.com/search?q=tallaght&amp;form=skydnc</v>
    <v>Learn more on Bing</v>
  </rv>
  <rv s="1">
    <fb>-6.3571999999999997</fb>
    <v>9</v>
  </rv>
  <rv s="1">
    <fb>80339</fb>
    <v>8</v>
  </rv>
  <rv s="7">
    <v>#VALUE!</v>
    <v>719</v>
    <v>24</v>
    <v>Tallaght</v>
    <v>4</v>
    <v>5</v>
    <v>Map</v>
    <v>6</v>
    <v>82</v>
    <v>en-GB</v>
    <v>bbf6b552-3930-8660-5279-53bdf4ecef5d</v>
    <v>536870912</v>
    <v>1</v>
    <v>3039</v>
    <v>3040</v>
    <v>29</v>
    <v>Tallaght is the largest settlement, and county town, of South Dublin, Ireland, and the largest satellite town of Dublin. The central village area was the site of a monastic settlement from at least the 8th century, which became one of medieval ...</v>
    <v>3041</v>
    <v>3042</v>
    <v>3043</v>
    <v>3044</v>
    <v>Tallaght</v>
    <v>3045</v>
    <v>Tallaght</v>
    <v>mdp/vdpid/5469212608890404865</v>
  </rv>
  <rv s="0">
    <v>536870912</v>
    <v>Yonkers, New York</v>
    <v>f6cdf287-38d4-4a47-b6b2-24ff6e18e7d6</v>
    <v>en-GB</v>
    <v>Map</v>
  </rv>
  <rv s="0">
    <v>536870912</v>
    <v>Westchester County</v>
    <v>580cb55f-653d-4b4c-79a6-492481343300</v>
    <v>en-GB</v>
    <v>Map</v>
  </rv>
  <rv s="1">
    <fb>52.567680000000003</fb>
    <v>8</v>
  </rv>
  <rv s="2">
    <v>291</v>
    <v>6</v>
    <v>720</v>
    <v>7</v>
    <v>0</v>
    <v>Image of Yonkers, New York</v>
  </rv>
  <rv s="1">
    <fb>40.941388888889001</fb>
    <v>9</v>
  </rv>
  <rv s="0">
    <v>805306368</v>
    <v>Mike Spano (Mayor)</v>
    <v>cfbdb5eb-8af5-70dd-e223-d707e9320769</v>
    <v>en-GB</v>
    <v>Generic</v>
  </rv>
  <rv s="3">
    <v>206</v>
  </rv>
  <rv s="4">
    <v>https://www.bing.com/search?q=yonkers+new+york&amp;form=skydnc</v>
    <v>Learn more on Bing</v>
  </rv>
  <rv s="1">
    <fb>-73.864444444444004</fb>
    <v>9</v>
  </rv>
  <rv s="1">
    <fb>211569</fb>
    <v>8</v>
  </rv>
  <rv s="5">
    <v>#VALUE!</v>
    <v>721</v>
    <v>2</v>
    <v>Yonkers, New York</v>
    <v>4</v>
    <v>5</v>
    <v>Map</v>
    <v>6</v>
    <v>7</v>
    <v>en-GB</v>
    <v>f6cdf287-38d4-4a47-b6b2-24ff6e18e7d6</v>
    <v>536870912</v>
    <v>1</v>
    <v>188</v>
    <v>3048</v>
    <v>3049</v>
    <v>4</v>
    <v>Yonkers is the third-most populous city in the U.S. state of New York and the most-populous city in Westchester County. A centrally located municipality within the New York metropolitan area, Yonkers had a population of 211,569 at the 2020 ...</v>
    <v>3050</v>
    <v>3051</v>
    <v>3053</v>
    <v>3054</v>
    <v>3055</v>
    <v>Yonkers, New York</v>
    <v>3056</v>
    <v>12</v>
    <v>Yonkers, New York</v>
    <v>mdp/vdpid/5487317937998004225</v>
  </rv>
  <rv s="0">
    <v>536870912</v>
    <v>Bayside, Dublin</v>
    <v>178d37bf-ae55-8c6a-894a-735fc429203d</v>
    <v>en-GB</v>
    <v>Map</v>
  </rv>
  <rv s="2">
    <v>292</v>
    <v>6</v>
    <v>722</v>
    <v>7</v>
    <v>0</v>
    <v>Image of Bayside, Dublin</v>
  </rv>
  <rv s="1">
    <fb>53.388649999999998</fb>
    <v>9</v>
  </rv>
  <rv s="4">
    <v>https://www.bing.com/search?q=bayside%2c+dublin+county+dublin&amp;form=skydnc</v>
    <v>Learn more on Bing</v>
  </rv>
  <rv s="1">
    <fb>-6.1399400000000002</fb>
    <v>9</v>
  </rv>
  <rv s="32">
    <v>#VALUE!</v>
    <v>723</v>
    <v>527</v>
    <v>Bayside, Dublin</v>
    <v>4</v>
    <v>5</v>
    <v>Map</v>
    <v>6</v>
    <v>en-GB</v>
    <v>178d37bf-ae55-8c6a-894a-735fc429203d</v>
    <v>536870912</v>
    <v>1</v>
    <v>1824</v>
    <v>29</v>
    <v>Bayside is a small residential suburb on the Northside of Dublin, Ireland, purpose-built from 1967 on lands previously part of Kilbarrack. It has a planned central service area with retail facilities and lies inshore of Bull Island. It absorbed ...</v>
    <v>3059</v>
    <v>3060</v>
    <v>3061</v>
    <v>3062</v>
    <v>Bayside, Dublin</v>
    <v>Bayside, Dublin</v>
    <v>mdp/vdpid/5469237223582859265</v>
  </rv>
  <rv s="0">
    <v>536870912</v>
    <v>Bakersfield, California</v>
    <v>c9cb18d6-e00c-49f8-ab28-dcf2ad3dea9d</v>
    <v>en-GB</v>
    <v>Map</v>
  </rv>
  <rv s="0">
    <v>536870912</v>
    <v>Kern County</v>
    <v>0aa98df2-cc2c-680c-9ac3-0579ec6c1d68</v>
    <v>en-GB</v>
    <v>Map</v>
  </rv>
  <rv s="1">
    <fb>389.17646000000002</fb>
    <v>8</v>
  </rv>
  <rv s="2">
    <v>293</v>
    <v>6</v>
    <v>724</v>
    <v>7</v>
    <v>0</v>
    <v>Image of Bakersfield, California</v>
  </rv>
  <rv s="1">
    <fb>35.405833333333</fb>
    <v>9</v>
  </rv>
  <rv s="0">
    <v>805306368</v>
    <v>Karen Goh (Mayor)</v>
    <v>f138069d-7bc6-098c-fe45-dc0ff9655987</v>
    <v>en-GB</v>
    <v>Generic</v>
  </rv>
  <rv s="3">
    <v>207</v>
  </rv>
  <rv s="4">
    <v>https://www.bing.com/search?q=bakersfield+california&amp;form=skydnc</v>
    <v>Learn more on Bing</v>
  </rv>
  <rv s="1">
    <fb>-119.01861111111</fb>
    <v>9</v>
  </rv>
  <rv s="1">
    <fb>403455</fb>
    <v>8</v>
  </rv>
  <rv s="5">
    <v>#VALUE!</v>
    <v>725</v>
    <v>2</v>
    <v>Bakersfield, California</v>
    <v>4</v>
    <v>5</v>
    <v>Map</v>
    <v>6</v>
    <v>7</v>
    <v>en-GB</v>
    <v>c9cb18d6-e00c-49f8-ab28-dcf2ad3dea9d</v>
    <v>536870912</v>
    <v>1</v>
    <v>70</v>
    <v>3065</v>
    <v>3066</v>
    <v>4</v>
    <v>Bakersfield is a city in Kern County, California, United States. Bakersfield is the most populous city and county seat of Kern County. The city covers about 151 sq mi near the southern end of the San Joaquin Valley, which is located in the ...</v>
    <v>3067</v>
    <v>3068</v>
    <v>3070</v>
    <v>3071</v>
    <v>3072</v>
    <v>Bakersfield, California</v>
    <v>3073</v>
    <v>80</v>
    <v>Bakersfield, California</v>
    <v>mdp/vdpid/5059470845592731649</v>
  </rv>
  <rv s="0">
    <v>536870912</v>
    <v>Dungarvan</v>
    <v>ad30bdb0-cfd3-d10a-9194-d5335283476c</v>
    <v>en-GB</v>
    <v>Map</v>
  </rv>
  <rv s="1">
    <fb>4.63</fb>
    <v>8</v>
  </rv>
  <rv s="2">
    <v>294</v>
    <v>6</v>
    <v>726</v>
    <v>7</v>
    <v>0</v>
    <v>Image of Dungarvan</v>
  </rv>
  <rv s="1">
    <fb>52.084499999999998</fb>
    <v>9</v>
  </rv>
  <rv s="4">
    <v>https://www.bing.com/search?q=dungarvan+ireland&amp;form=skydnc</v>
    <v>Learn more on Bing</v>
  </rv>
  <rv s="1">
    <fb>-7.6397000000000004</fb>
    <v>9</v>
  </rv>
  <rv s="1">
    <fb>7991</fb>
    <v>8</v>
  </rv>
  <rv s="7">
    <v>#VALUE!</v>
    <v>727</v>
    <v>24</v>
    <v>Dungarvan</v>
    <v>4</v>
    <v>5</v>
    <v>Map</v>
    <v>6</v>
    <v>361</v>
    <v>en-GB</v>
    <v>ad30bdb0-cfd3-d10a-9194-d5335283476c</v>
    <v>536870912</v>
    <v>1</v>
    <v>1616</v>
    <v>3076</v>
    <v>29</v>
    <v>Dungarvan is a coastal town and harbour in County Waterford, on the south-east coast of Ireland. Prior to the merger of Waterford County Council with Waterford City Council in 2014, Dungarvan was the county town and administrative centre of ...</v>
    <v>3077</v>
    <v>3078</v>
    <v>3079</v>
    <v>3080</v>
    <v>Dungarvan</v>
    <v>3081</v>
    <v>Dungarvan</v>
    <v>mdp/vdpid/5469188090079739906</v>
  </rv>
  <rv s="0">
    <v>536870912</v>
    <v>Norwood Young America, Minnesota</v>
    <v>8b7bbec6-ec94-64fb-48f3-19d3b032b0b6</v>
    <v>en-GB</v>
    <v>Map</v>
  </rv>
  <rv s="0">
    <v>536870912</v>
    <v>Carver County</v>
    <v>3a63c114-d453-e839-7f18-b7b184a9c833</v>
    <v>en-GB</v>
    <v>Map</v>
  </rv>
  <rv s="1">
    <fb>6.5199550000000004</fb>
    <v>8</v>
  </rv>
  <rv s="2">
    <v>295</v>
    <v>6</v>
    <v>728</v>
    <v>7</v>
    <v>0</v>
    <v>Image of Norwood Young America, Minnesota</v>
  </rv>
  <rv s="1">
    <fb>44.766666666667</fb>
    <v>9</v>
  </rv>
  <rv s="0">
    <v>805306368</v>
    <v>Carol Lagergren (Mayor)</v>
    <v>61318d8b-1f19-bf0e-5a4e-132e4ed76543</v>
    <v>en-GB</v>
    <v>Generic</v>
  </rv>
  <rv s="3">
    <v>208</v>
  </rv>
  <rv s="4">
    <v>https://www.bing.com/search?q=norwood+young+america+minnesota&amp;form=skydnc</v>
    <v>Learn more on Bing</v>
  </rv>
  <rv s="1">
    <fb>-93.916666666666998</fb>
    <v>9</v>
  </rv>
  <rv s="1">
    <fb>3863</fb>
    <v>8</v>
  </rv>
  <rv s="5">
    <v>#VALUE!</v>
    <v>729</v>
    <v>2</v>
    <v>Norwood Young America, Minnesota</v>
    <v>4</v>
    <v>5</v>
    <v>Map</v>
    <v>6</v>
    <v>7</v>
    <v>en-GB</v>
    <v>8b7bbec6-ec94-64fb-48f3-19d3b032b0b6</v>
    <v>536870912</v>
    <v>1</v>
    <v>335</v>
    <v>3084</v>
    <v>3085</v>
    <v>4</v>
    <v>Norwood Young America is a city in Carver County, Minnesota, United States, located about 40 miles west of Minneapolis. The city was formed in 1997 from the merging of two formerly independent cities, Norwood and Young America, which had been ...</v>
    <v>3086</v>
    <v>3087</v>
    <v>3089</v>
    <v>3090</v>
    <v>3091</v>
    <v>Norwood Young America, Minnesota</v>
    <v>3092</v>
    <v>25</v>
    <v>Norwood Young America, Minnesota</v>
    <v>mdp/vdpid/5091467556489789442</v>
  </rv>
  <rv s="0">
    <v>536870912</v>
    <v>Fort Smith, Arkansas</v>
    <v>1d41e48a-c9a3-4f00-97a8-2a5f8af75780</v>
    <v>en-GB</v>
    <v>Map</v>
  </rv>
  <rv s="0">
    <v>536870912</v>
    <v>Sebastian County</v>
    <v>571c5e26-aed9-0437-64fc-f961099ec727</v>
    <v>en-GB</v>
    <v>Map</v>
  </rv>
  <rv s="1">
    <fb>176.454734</fb>
    <v>8</v>
  </rv>
  <rv s="2">
    <v>296</v>
    <v>6</v>
    <v>730</v>
    <v>7</v>
    <v>0</v>
    <v>Image of Fort Smith, Arkansas</v>
  </rv>
  <rv s="1">
    <fb>35.35</fb>
    <v>9</v>
  </rv>
  <rv s="0">
    <v>805306368</v>
    <v>George McGill (Mayor)</v>
    <v>0840c68f-38b4-aa34-5cc5-3dad9f3154a2</v>
    <v>en-GB</v>
    <v>Generic</v>
  </rv>
  <rv s="3">
    <v>209</v>
  </rv>
  <rv s="4">
    <v>https://www.bing.com/search?q=fort+smith+arkansas&amp;form=skydnc</v>
    <v>Learn more on Bing</v>
  </rv>
  <rv s="1">
    <fb>-94.366666666667001</fb>
    <v>9</v>
  </rv>
  <rv s="1">
    <fb>89142</fb>
    <v>8</v>
  </rv>
  <rv s="11">
    <v>#VALUE!</v>
    <v>731</v>
    <v>63</v>
    <v>Fort Smith, Arkansas</v>
    <v>4</v>
    <v>5</v>
    <v>Map</v>
    <v>6</v>
    <v>7</v>
    <v>en-GB</v>
    <v>1d41e48a-c9a3-4f00-97a8-2a5f8af75780</v>
    <v>536870912</v>
    <v>1</v>
    <v>316</v>
    <v>3095</v>
    <v>3096</v>
    <v>4</v>
    <v>Fort Smith is the 3rd most populous city in Arkansas and one of the two county seats of Sebastian County. As of the 2020 census, the population was 89,142. It is the principal city of the Fort Smith, Arkansas–Oklahoma Metropolitan Statistical ...</v>
    <v>3097</v>
    <v>3098</v>
    <v>3100</v>
    <v>3101</v>
    <v>3102</v>
    <v>Fort Smith, Arkansas</v>
    <v>3103</v>
    <v>Fort Smith, Arkansas</v>
    <v>mdp/vdpid/5097082706555043841</v>
  </rv>
  <rv s="0">
    <v>536870912</v>
    <v>Navan</v>
    <v>dac3441e-909f-9001-ac8c-55a46062f13c</v>
    <v>en-GB</v>
    <v>Map</v>
  </rv>
  <rv s="1">
    <fb>44.46</fb>
    <v>8</v>
  </rv>
  <rv s="2">
    <v>297</v>
    <v>6</v>
    <v>732</v>
    <v>7</v>
    <v>0</v>
    <v>Image of Navan</v>
  </rv>
  <rv s="1">
    <fb>53.652799999999999</fb>
    <v>9</v>
  </rv>
  <rv s="4">
    <v>https://www.bing.com/search?q=navan+county+meath&amp;form=skydnc</v>
    <v>Learn more on Bing</v>
  </rv>
  <rv s="1">
    <fb>-6.6814</fb>
    <v>9</v>
  </rv>
  <rv s="37">
    <v>#VALUE!</v>
    <v>733</v>
    <v>734</v>
    <v>Navan</v>
    <v>4</v>
    <v>5</v>
    <v>Map</v>
    <v>6</v>
    <v>260</v>
    <v>en-GB</v>
    <v>dac3441e-909f-9001-ac8c-55a46062f13c</v>
    <v>536870912</v>
    <v>1</v>
    <v>1111</v>
    <v>3106</v>
    <v>29</v>
    <v>Navan is the county town of County Meath, Ireland. At the 2022 census, it had a population of 33,886, making it the ninth largest settlement in Ireland. It is at the confluence of the River Boyne and Blackwater, around 50 km northwest of Dublin.</v>
    <v>3107</v>
    <v>3108</v>
    <v>3109</v>
    <v>3110</v>
    <v>Navan</v>
    <v>Navan</v>
    <v>mdp/vdpid/5468453335361126401</v>
  </rv>
  <rv s="0">
    <v>536870912</v>
    <v>Long Beach, California</v>
    <v>0b412653-c6c4-4e41-b59c-e1214435431f</v>
    <v>en-GB</v>
    <v>Map</v>
  </rv>
  <rv s="1">
    <fb>133.32291699999999</fb>
    <v>8</v>
  </rv>
  <rv s="2">
    <v>298</v>
    <v>6</v>
    <v>735</v>
    <v>7</v>
    <v>0</v>
    <v>Image of Long Beach, California</v>
  </rv>
  <rv s="1">
    <fb>33.768055555555598</fb>
    <v>9</v>
  </rv>
  <rv s="0">
    <v>805306368</v>
    <v>Rex Richardson (Mayor)</v>
    <v>c7cfdbeb-1e86-dd78-f17c-ca2f4e77aeae</v>
    <v>en-GB</v>
    <v>Generic</v>
  </rv>
  <rv s="3">
    <v>210</v>
  </rv>
  <rv s="4">
    <v>https://www.bing.com/search?q=long+beach+california&amp;form=skydnc</v>
    <v>Learn more on Bing</v>
  </rv>
  <rv s="1">
    <fb>-118.195555555556</fb>
    <v>9</v>
  </rv>
  <rv s="1">
    <fb>466742</fb>
    <v>8</v>
  </rv>
  <rv s="5">
    <v>#VALUE!</v>
    <v>736</v>
    <v>2</v>
    <v>Long Beach, California</v>
    <v>4</v>
    <v>5</v>
    <v>Map</v>
    <v>6</v>
    <v>7</v>
    <v>en-GB</v>
    <v>0b412653-c6c4-4e41-b59c-e1214435431f</v>
    <v>536870912</v>
    <v>1</v>
    <v>70</v>
    <v>71</v>
    <v>3113</v>
    <v>4</v>
    <v>Long Beach is a city in Los Angeles County, California, United States. It is the 43rd-most populous city in the United States, with a population of 466,742 as of 2020. A charter city, Long Beach is the seventh-most populous city in California, ...</v>
    <v>3114</v>
    <v>3115</v>
    <v>3117</v>
    <v>3118</v>
    <v>3119</v>
    <v>Long Beach, California</v>
    <v>3120</v>
    <v>80</v>
    <v>Long Beach, California</v>
    <v>mdp/vdpid/5059794131925073922</v>
  </rv>
  <rv s="0">
    <v>536870912</v>
    <v>Lusk, Dublin</v>
    <v>9beab35d-8c58-a7e5-d8c4-44f13618ad76</v>
    <v>en-GB</v>
    <v>Map</v>
  </rv>
  <rv s="2">
    <v>299</v>
    <v>6</v>
    <v>737</v>
    <v>7</v>
    <v>0</v>
    <v>Image of Lusk, Dublin</v>
  </rv>
  <rv s="1">
    <fb>53.526000000000003</fb>
    <v>9</v>
  </rv>
  <rv s="4">
    <v>https://www.bing.com/search?q=lusk%2c+dublin+county+dublin&amp;form=skydnc</v>
    <v>Learn more on Bing</v>
  </rv>
  <rv s="1">
    <fb>-6.1669999999999998</fb>
    <v>9</v>
  </rv>
  <rv s="1">
    <fb>7786</fb>
    <v>8</v>
  </rv>
  <rv s="31">
    <v>#VALUE!</v>
    <v>739</v>
    <v>490</v>
    <v>Lusk, Dublin</v>
    <v>4</v>
    <v>5</v>
    <v>Map</v>
    <v>6</v>
    <v>16</v>
    <v>en-GB</v>
    <v>9beab35d-8c58-a7e5-d8c4-44f13618ad76</v>
    <v>536870912</v>
    <v>1</v>
    <v>1824</v>
    <v>29</v>
    <v>Lusk is a small town in Fingal, Ireland. The town is located about 20 km north of Dublin city centre.</v>
    <v>3123</v>
    <v>3124</v>
    <v>3125</v>
    <v>3126</v>
    <v>Lusk, Dublin</v>
    <v>3127</v>
    <v>Lusk, Dublin</v>
    <v>mdp/vdpid/5468484501472542721</v>
  </rv>
  <rv s="0">
    <v>536870912</v>
    <v>Wilmington, Delaware</v>
    <v>77a8f223-fe51-4aa2-8e3d-6c81e5bc270e</v>
    <v>en-GB</v>
    <v>Map</v>
  </rv>
  <rv s="0">
    <v>536870912</v>
    <v>Delaware</v>
    <v>8ad617cc-3d7a-4b3c-a787-098de959ccc4</v>
    <v>en-GB</v>
    <v>Map</v>
  </rv>
  <rv s="0">
    <v>536870912</v>
    <v>New Castle County</v>
    <v>6fe2c91c-5af9-f724-20e3-6498553f5471</v>
    <v>en-GB</v>
    <v>Map</v>
  </rv>
  <rv s="1">
    <fb>43.881250000000001</fb>
    <v>8</v>
  </rv>
  <rv s="2">
    <v>300</v>
    <v>6</v>
    <v>740</v>
    <v>7</v>
    <v>0</v>
    <v>Image of Wilmington, Delaware</v>
  </rv>
  <rv s="1">
    <fb>39.748333333333001</fb>
    <v>9</v>
  </rv>
  <rv s="0">
    <v>805306368</v>
    <v>Mike Purzycki (Mayor)</v>
    <v>03870c67-499a-41e8-3237-2f1c27d52a6b</v>
    <v>en-GB</v>
    <v>Generic</v>
  </rv>
  <rv s="3">
    <v>211</v>
  </rv>
  <rv s="4">
    <v>https://www.bing.com/search?q=wilmington+delaware&amp;form=skydnc</v>
    <v>Learn more on Bing</v>
  </rv>
  <rv s="1">
    <fb>-75.551388888888994</fb>
    <v>9</v>
  </rv>
  <rv s="1">
    <fb>70898</fb>
    <v>8</v>
  </rv>
  <rv s="11">
    <v>#VALUE!</v>
    <v>741</v>
    <v>63</v>
    <v>Wilmington, Delaware</v>
    <v>4</v>
    <v>5</v>
    <v>Map</v>
    <v>6</v>
    <v>7</v>
    <v>en-GB</v>
    <v>77a8f223-fe51-4aa2-8e3d-6c81e5bc270e</v>
    <v>536870912</v>
    <v>1</v>
    <v>3130</v>
    <v>3131</v>
    <v>3132</v>
    <v>4</v>
    <v>Wilmington is the largest city in the U.S. state of Delaware. The city was built on the site of Fort Christina, the first Swedish settlement in North America. It lies at the confluence of the Christina River and Brandywine Creek, near where the ...</v>
    <v>3133</v>
    <v>3134</v>
    <v>3136</v>
    <v>3137</v>
    <v>3138</v>
    <v>Wilmington, Delaware</v>
    <v>3139</v>
    <v>Wilmington, Delaware</v>
    <v>mdp/vdpid/5487439738388348930</v>
  </rv>
  <rv s="0">
    <v>536870912</v>
    <v>Garden Grove, California</v>
    <v>a6f14e57-0f6c-4647-8909-f612c409b653</v>
    <v>en-GB</v>
    <v>Map</v>
  </rv>
  <rv s="1">
    <fb>46.554828999999998</fb>
    <v>8</v>
  </rv>
  <rv s="2">
    <v>301</v>
    <v>6</v>
    <v>742</v>
    <v>7</v>
    <v>0</v>
    <v>Image of Garden Grove, California</v>
  </rv>
  <rv s="1">
    <fb>33.778888999999999</fb>
    <v>9</v>
  </rv>
  <rv s="0">
    <v>805306368</v>
    <v>Steven R. Jones (Mayor)</v>
    <v>2868d7db-4e10-d7a1-e0a4-56b26de51058</v>
    <v>en-GB</v>
    <v>Generic</v>
  </rv>
  <rv s="3">
    <v>212</v>
  </rv>
  <rv s="4">
    <v>https://www.bing.com/search?q=garden+grove+california&amp;form=skydnc</v>
    <v>Learn more on Bing</v>
  </rv>
  <rv s="1">
    <fb>-117.960278</fb>
    <v>9</v>
  </rv>
  <rv s="1">
    <fb>171949</fb>
    <v>8</v>
  </rv>
  <rv s="11">
    <v>#VALUE!</v>
    <v>743</v>
    <v>63</v>
    <v>Garden Grove, California</v>
    <v>4</v>
    <v>5</v>
    <v>Map</v>
    <v>6</v>
    <v>7</v>
    <v>en-GB</v>
    <v>a6f14e57-0f6c-4647-8909-f612c409b653</v>
    <v>536870912</v>
    <v>1</v>
    <v>70</v>
    <v>1077</v>
    <v>3142</v>
    <v>4</v>
    <v>Garden Grove is a city in northern Orange County, California, United States. The population was 171,949 at the 2020 census. State Route 22, also known as the Garden Grove Freeway, passes through the city in an east–west direction. The western ...</v>
    <v>3143</v>
    <v>3144</v>
    <v>3146</v>
    <v>3147</v>
    <v>3148</v>
    <v>Garden Grove, California</v>
    <v>3149</v>
    <v>Garden Grove, California</v>
    <v>mdp/vdpid/5061297513236004866</v>
  </rv>
  <rv s="0">
    <v>536870912</v>
    <v>Orlando, Florida</v>
    <v>8eea2eec-4a57-4f52-b19d-0a2cde213716</v>
    <v>en-GB</v>
    <v>Map</v>
  </rv>
  <rv s="0">
    <v>536870912</v>
    <v>Orange County</v>
    <v>824d80c4-ad5d-f111-bd51-55fe35512c9c</v>
    <v>en-GB</v>
    <v>Map</v>
  </rv>
  <rv s="1">
    <fb>308.41000000000003</fb>
    <v>8</v>
  </rv>
  <rv s="2">
    <v>302</v>
    <v>6</v>
    <v>744</v>
    <v>7</v>
    <v>0</v>
    <v>Image of Orlando, Florida</v>
  </rv>
  <rv s="1">
    <fb>28.533611111111</fb>
    <v>9</v>
  </rv>
  <rv s="0">
    <v>805306368</v>
    <v>Buddy Dyer (Mayor)</v>
    <v>943bd178-b8ac-4cf4-75bf-2e327ea9805c</v>
    <v>en-GB</v>
    <v>Generic</v>
  </rv>
  <rv s="3">
    <v>213</v>
  </rv>
  <rv s="4">
    <v>https://www.bing.com/search?q=orlando+florida&amp;form=skydnc</v>
    <v>Learn more on Bing</v>
  </rv>
  <rv s="1">
    <fb>-81.386666666666997</fb>
    <v>9</v>
  </rv>
  <rv s="1">
    <fb>307573</fb>
    <v>8</v>
  </rv>
  <rv s="11">
    <v>#VALUE!</v>
    <v>745</v>
    <v>63</v>
    <v>Orlando, Florida</v>
    <v>4</v>
    <v>5</v>
    <v>Map</v>
    <v>6</v>
    <v>7</v>
    <v>en-GB</v>
    <v>8eea2eec-4a57-4f52-b19d-0a2cde213716</v>
    <v>536870912</v>
    <v>1</v>
    <v>211</v>
    <v>3152</v>
    <v>3153</v>
    <v>4</v>
    <v>Orlando is a city in, and the county seat of, Orange County, Florida, United States. Part of Central Florida, it is the center of the Orlando metropolitan area, which had a population of 2,509,831 in 2017, according to the U.S. Census Bureau. It ...</v>
    <v>3154</v>
    <v>3155</v>
    <v>3157</v>
    <v>3158</v>
    <v>3159</v>
    <v>Orlando, Florida</v>
    <v>3160</v>
    <v>Orlando, Florida</v>
    <v>mdp/vdpid/5498704168812019713</v>
  </rv>
  <rv s="0">
    <v>536870912</v>
    <v>Clones, County Monaghan</v>
    <v>810fd6e8-0ab6-ca74-0f20-9a8362ef7477</v>
    <v>en-GB</v>
    <v>Map</v>
  </rv>
  <rv s="2">
    <v>303</v>
    <v>6</v>
    <v>746</v>
    <v>7</v>
    <v>0</v>
    <v>Image of Clones, County Monaghan</v>
  </rv>
  <rv s="1">
    <fb>54.1805555555556</fb>
    <v>9</v>
  </rv>
  <rv s="4">
    <v>https://www.bing.com/search?q=clones+ireland&amp;form=skydnc</v>
    <v>Learn more on Bing</v>
  </rv>
  <rv s="1">
    <fb>-7.2324999999999999</fb>
    <v>9</v>
  </rv>
  <rv s="1">
    <fb>1680</fb>
    <v>8</v>
  </rv>
  <rv s="6">
    <v>#VALUE!</v>
    <v>748</v>
    <v>15</v>
    <v>Clones, County Monaghan</v>
    <v>4</v>
    <v>5</v>
    <v>Map</v>
    <v>6</v>
    <v>16</v>
    <v>en-GB</v>
    <v>810fd6e8-0ab6-ca74-0f20-9a8362ef7477</v>
    <v>536870912</v>
    <v>1</v>
    <v>1869</v>
    <v>29</v>
    <v>Clones is a small town in the west of County Monaghan in Ireland. The area is part of the Border Region in the Republic of Ireland, earmarked for economic development by the Irish Government due to its currently below-average economic situation. ...</v>
    <v>3163</v>
    <v>3164</v>
    <v>3165</v>
    <v>3166</v>
    <v>Clones, County Monaghan</v>
    <v>3167</v>
    <v>Clones, County Monaghan</v>
    <v>mdp/vdpid/5468282260337721345</v>
  </rv>
  <rv s="0">
    <v>536870912</v>
    <v>Stradbally</v>
    <v>56d27e12-82ea-3150-089b-9c4959f8bf0c</v>
    <v>en-GB</v>
    <v>Map</v>
  </rv>
  <rv s="2">
    <v>304</v>
    <v>6</v>
    <v>749</v>
    <v>7</v>
    <v>0</v>
    <v>Image of Stradbally</v>
  </rv>
  <rv s="1">
    <fb>53.017000000000003</fb>
    <v>9</v>
  </rv>
  <rv s="4">
    <v>https://www.bing.com/search?q=stradbally+ireland&amp;form=skydnc</v>
    <v>Learn more on Bing</v>
  </rv>
  <rv s="1">
    <fb>-7.1529999999999996</fb>
    <v>9</v>
  </rv>
  <rv s="6">
    <v>#VALUE!</v>
    <v>751</v>
    <v>15</v>
    <v>Stradbally</v>
    <v>4</v>
    <v>5</v>
    <v>Map</v>
    <v>6</v>
    <v>16</v>
    <v>en-GB</v>
    <v>56d27e12-82ea-3150-089b-9c4959f8bf0c</v>
    <v>536870912</v>
    <v>1</v>
    <v>2503</v>
    <v>29</v>
    <v>Stradbally is a town in County Laois, Ireland.</v>
    <v>3170</v>
    <v>3171</v>
    <v>3172</v>
    <v>3173</v>
    <v>Stradbally</v>
    <v>2899</v>
    <v>Stradbally</v>
    <v>mdp/vdpid/5469123114774298625</v>
  </rv>
  <rv s="0">
    <v>536870912</v>
    <v>Ballina, County Mayo</v>
    <v>00f13f16-ea04-b553-9637-a7d015bae310</v>
    <v>en-GB</v>
    <v>Map</v>
  </rv>
  <rv s="0">
    <v>536870912</v>
    <v>County Mayo</v>
    <v>66ce3cb4-58f3-4497-b907-d42613782718</v>
    <v>en-GB</v>
    <v>Map</v>
  </rv>
  <rv s="1">
    <fb>29.92</fb>
    <v>8</v>
  </rv>
  <rv s="2">
    <v>305</v>
    <v>6</v>
    <v>752</v>
    <v>7</v>
    <v>0</v>
    <v>Image of Ballina, County Mayo</v>
  </rv>
  <rv s="1">
    <fb>54.116700000000002</fb>
    <v>9</v>
  </rv>
  <rv s="4">
    <v>https://www.bing.com/search?q=ballina%2c+county+mayo&amp;form=skydnc</v>
    <v>Learn more on Bing</v>
  </rv>
  <rv s="1">
    <fb>-9.1667000000000005</fb>
    <v>9</v>
  </rv>
  <rv s="1">
    <fb>10171</fb>
    <v>8</v>
  </rv>
  <rv s="20">
    <v>#VALUE!</v>
    <v>754</v>
    <v>182</v>
    <v>Ballina, County Mayo</v>
    <v>4</v>
    <v>5</v>
    <v>Map</v>
    <v>6</v>
    <v>25</v>
    <v>en-GB</v>
    <v>00f13f16-ea04-b553-9637-a7d015bae310</v>
    <v>536870912</v>
    <v>1</v>
    <v>756</v>
    <v>3176</v>
    <v>3177</v>
    <v>29</v>
    <v>Ballina is a town in north County Mayo, Ireland. It lies at the mouth of the River Moy near Killala Bay, in the Moy valley and Parish of Kilmoremoy, with the Ox Mountains to the east and the Nephin Beg mountains to the west. The town occupies ...</v>
    <v>3178</v>
    <v>3179</v>
    <v>3180</v>
    <v>3181</v>
    <v>Ballina, County Mayo</v>
    <v>3182</v>
    <v>Ballina, County Mayo</v>
    <v>mdp/vdpid/5467897737217310721</v>
  </rv>
  <rv s="0">
    <v>536870912</v>
    <v>Glasnevin</v>
    <v>3da01b81-775c-0703-aee1-2502b69c666f</v>
    <v>en-GB</v>
    <v>Map</v>
  </rv>
  <rv s="2">
    <v>306</v>
    <v>6</v>
    <v>755</v>
    <v>7</v>
    <v>0</v>
    <v>Image of Glasnevin</v>
  </rv>
  <rv s="1">
    <fb>53.371859000000001</fb>
    <v>9</v>
  </rv>
  <rv s="4">
    <v>https://www.bing.com/search?q=glasnevin+ireland&amp;form=skydnc</v>
    <v>Learn more on Bing</v>
  </rv>
  <rv s="1">
    <fb>-6.2673569999999996</fb>
    <v>9</v>
  </rv>
  <rv s="18">
    <v>#VALUE!</v>
    <v>756</v>
    <v>133</v>
    <v>Glasnevin</v>
    <v>4</v>
    <v>5</v>
    <v>Map</v>
    <v>6</v>
    <v>en-GB</v>
    <v>3da01b81-775c-0703-aee1-2502b69c666f</v>
    <v>536870912</v>
    <v>1</v>
    <v>29</v>
    <v>Glasnevin is a neighbourhood of Dublin, Ireland, situated on the River Tolka. While primarily residential, Glasnevin is also home to the National Botanic Gardens, Glasnevin Cemetery, the National Meteorological Office, and a range of other state ...</v>
    <v>3185</v>
    <v>3186</v>
    <v>3187</v>
    <v>3188</v>
    <v>Glasnevin</v>
    <v>Glasnevin</v>
    <v>mdp/vdpid/5469235165991534593</v>
  </rv>
  <rv s="0">
    <v>536870912</v>
    <v>Billings, Montana</v>
    <v>c0f552c6-eaaf-4d0b-806d-6017c2034bbb</v>
    <v>en-GB</v>
    <v>Map</v>
  </rv>
  <rv s="0">
    <v>536870912</v>
    <v>Montana</v>
    <v>447d6cd5-53f6-4c8f-bf6c-9ff228415c3b</v>
    <v>en-GB</v>
    <v>Map</v>
  </rv>
  <rv s="0">
    <v>536870912</v>
    <v>Yellowstone County</v>
    <v>3d63a389-b199-75fb-97c5-975c27b66ac3</v>
    <v>en-GB</v>
    <v>Map</v>
  </rv>
  <rv s="1">
    <fb>113.467037</fb>
    <v>8</v>
  </rv>
  <rv s="2">
    <v>307</v>
    <v>6</v>
    <v>757</v>
    <v>7</v>
    <v>0</v>
    <v>Image of Billings, Montana</v>
  </rv>
  <rv s="1">
    <fb>45.786666666667003</fb>
    <v>9</v>
  </rv>
  <rv s="0">
    <v>805306368</v>
    <v>Bill Cole (Mayor)</v>
    <v>3127788f-90f4-6192-49a5-c4bfe70cee18</v>
    <v>en-GB</v>
    <v>Generic</v>
  </rv>
  <rv s="3">
    <v>214</v>
  </rv>
  <rv s="4">
    <v>https://www.bing.com/search?q=billings+montana&amp;form=skydnc</v>
    <v>Learn more on Bing</v>
  </rv>
  <rv s="1">
    <fb>-108.53722222222</fb>
    <v>9</v>
  </rv>
  <rv s="1">
    <fb>117116</fb>
    <v>8</v>
  </rv>
  <rv s="5">
    <v>#VALUE!</v>
    <v>758</v>
    <v>2</v>
    <v>Billings, Montana</v>
    <v>4</v>
    <v>5</v>
    <v>Map</v>
    <v>6</v>
    <v>7</v>
    <v>en-GB</v>
    <v>c0f552c6-eaaf-4d0b-806d-6017c2034bbb</v>
    <v>536870912</v>
    <v>1</v>
    <v>3191</v>
    <v>3192</v>
    <v>3193</v>
    <v>4</v>
    <v>Billings is the most populous city in the U.S. state of Montana, with a population of 117,116 as of the 2020 census. Located in the south-central portion of the state, it is the seat of Yellowstone County and the principal city of the Billings ...</v>
    <v>3194</v>
    <v>3195</v>
    <v>3197</v>
    <v>3198</v>
    <v>3199</v>
    <v>Billings, Montana</v>
    <v>3200</v>
    <v>246</v>
    <v>Billings, Montana</v>
    <v>mdp/vdpid/4888443605946990593</v>
  </rv>
  <rv s="0">
    <v>536870912</v>
    <v>Independence, Missouri</v>
    <v>cc25aa9f-b2d8-4402-bbff-32646c3a7e4a</v>
    <v>en-GB</v>
    <v>Map</v>
  </rv>
  <rv s="1">
    <fb>202.758059</fb>
    <v>8</v>
  </rv>
  <rv s="2">
    <v>308</v>
    <v>6</v>
    <v>759</v>
    <v>7</v>
    <v>0</v>
    <v>Image of Independence, Missouri</v>
  </rv>
  <rv s="1">
    <fb>39.092472222222199</fb>
    <v>9</v>
  </rv>
  <rv s="0">
    <v>805306368</v>
    <v>Rory Rowland (Mayor)</v>
    <v>345afe30-1a3b-3a79-1af2-a7d129f9473e</v>
    <v>en-GB</v>
    <v>Generic</v>
  </rv>
  <rv s="3">
    <v>215</v>
  </rv>
  <rv s="4">
    <v>https://www.bing.com/search?q=independence+missouri&amp;form=skydnc</v>
    <v>Learn more on Bing</v>
  </rv>
  <rv s="1">
    <fb>-94.413805555555598</fb>
    <v>9</v>
  </rv>
  <rv s="1">
    <fb>123011</fb>
    <v>8</v>
  </rv>
  <rv s="11">
    <v>#VALUE!</v>
    <v>760</v>
    <v>63</v>
    <v>Independence, Missouri</v>
    <v>4</v>
    <v>5</v>
    <v>Map</v>
    <v>6</v>
    <v>7</v>
    <v>en-GB</v>
    <v>cc25aa9f-b2d8-4402-bbff-32646c3a7e4a</v>
    <v>536870912</v>
    <v>1</v>
    <v>139</v>
    <v>869</v>
    <v>3203</v>
    <v>4</v>
    <v>Independence is the 5th most populous city in Missouri, United States, and the county seat of Jackson County. Independence is a satellite city of Kansas City, Missouri, and is the largest suburb on the Missouri side of the Kansas City ...</v>
    <v>3204</v>
    <v>3205</v>
    <v>3207</v>
    <v>3208</v>
    <v>3209</v>
    <v>Independence, Missouri</v>
    <v>3210</v>
    <v>Independence, Missouri</v>
    <v>mdp/vdpid/5095875538753421313</v>
  </rv>
  <rv s="0">
    <v>536870912</v>
    <v>Littleton, Colorado</v>
    <v>dc35e1c1-d599-a204-2ab2-9011726e4f2b</v>
    <v>en-GB</v>
    <v>Map</v>
  </rv>
  <rv s="0">
    <v>536870912</v>
    <v>Jefferson County</v>
    <v>1c941cd2-1ef4-293c-11db-b33871d1ba15</v>
    <v>en-GB</v>
    <v>Map</v>
  </rv>
  <rv s="1">
    <fb>35.795220999999998</fb>
    <v>8</v>
  </rv>
  <rv s="2">
    <v>309</v>
    <v>6</v>
    <v>761</v>
    <v>7</v>
    <v>0</v>
    <v>Image of Littleton, Colorado</v>
  </rv>
  <rv s="1">
    <fb>39.613320999999999</fb>
    <v>9</v>
  </rv>
  <rv s="0">
    <v>805306368</v>
    <v>Kyle Schlachter (Mayor)</v>
    <v>02a0c945-de5c-9549-3183-26eff5b57050</v>
    <v>en-GB</v>
    <v>Generic</v>
  </rv>
  <rv s="3">
    <v>216</v>
  </rv>
  <rv s="4">
    <v>https://www.bing.com/search?q=littleton+colorado&amp;form=skydnc</v>
    <v>Learn more on Bing</v>
  </rv>
  <rv s="1">
    <fb>-105.0166498</fb>
    <v>9</v>
  </rv>
  <rv s="1">
    <fb>45652</fb>
    <v>8</v>
  </rv>
  <rv s="5">
    <v>#VALUE!</v>
    <v>762</v>
    <v>2</v>
    <v>Littleton, Colorado</v>
    <v>4</v>
    <v>5</v>
    <v>Map</v>
    <v>6</v>
    <v>7</v>
    <v>en-GB</v>
    <v>dc35e1c1-d599-a204-2ab2-9011726e4f2b</v>
    <v>536870912</v>
    <v>1</v>
    <v>236</v>
    <v>3213</v>
    <v>3214</v>
    <v>4</v>
    <v>Littleton is a home rule municipality city located in Arapahoe, Douglas, and Jefferson counties, Colorado, United States. Littleton is the county seat of Arapahoe County and is a part of the Denver–Aurora–Lakewood, CO Metropolitan Statistical ...</v>
    <v>3215</v>
    <v>3216</v>
    <v>3218</v>
    <v>3219</v>
    <v>3220</v>
    <v>Littleton, Colorado</v>
    <v>3221</v>
    <v>246</v>
    <v>Littleton, Colorado</v>
    <v>mdp/vdpid/5083961469377183745</v>
  </rv>
  <rv s="0">
    <v>536870912</v>
    <v>Joliet, Illinois</v>
    <v>482baac6-7bd7-4326-810e-d9e6e8880d38</v>
    <v>en-GB</v>
    <v>Map</v>
  </rv>
  <rv s="0">
    <v>536870912</v>
    <v>Kendall County</v>
    <v>d737b327-6f3b-1f5f-3d9a-07d63cd88776</v>
    <v>en-GB</v>
    <v>Map</v>
  </rv>
  <rv s="1">
    <fb>168.59538900000001</fb>
    <v>8</v>
  </rv>
  <rv s="2">
    <v>310</v>
    <v>6</v>
    <v>763</v>
    <v>7</v>
    <v>0</v>
    <v>Image of Joliet, Illinois</v>
  </rv>
  <rv s="1">
    <fb>41.525190000000002</fb>
    <v>9</v>
  </rv>
  <rv s="0">
    <v>805306368</v>
    <v>Terry D'Arcy (Mayor)</v>
    <v>f9775a9a-fe8b-0b3e-6ec7-9e1463f5546d</v>
    <v>en-GB</v>
    <v>Generic</v>
  </rv>
  <rv s="3">
    <v>217</v>
  </rv>
  <rv s="4">
    <v>https://www.bing.com/search?q=joliet+illinois&amp;form=skydnc</v>
    <v>Learn more on Bing</v>
  </rv>
  <rv s="1">
    <fb>-88.083399999999997</fb>
    <v>9</v>
  </rv>
  <rv s="1">
    <fb>150362</fb>
    <v>8</v>
  </rv>
  <rv s="11">
    <v>#VALUE!</v>
    <v>764</v>
    <v>63</v>
    <v>Joliet, Illinois</v>
    <v>4</v>
    <v>5</v>
    <v>Map</v>
    <v>6</v>
    <v>7</v>
    <v>en-GB</v>
    <v>482baac6-7bd7-4326-810e-d9e6e8880d38</v>
    <v>536870912</v>
    <v>1</v>
    <v>627</v>
    <v>3224</v>
    <v>3225</v>
    <v>4</v>
    <v>Joliet is a city in Will and Kendall counties in the U.S. state of Illinois, 35 miles southwest of Chicago. It is the county seat of Will County. At the 2020 census, the city is the 3rd most populous city in Illinois, with a population of 150,362.</v>
    <v>3226</v>
    <v>3227</v>
    <v>3229</v>
    <v>3230</v>
    <v>3231</v>
    <v>Joliet, Illinois</v>
    <v>3232</v>
    <v>Joliet, Illinois</v>
    <v>mdp/vdpid/5477676698692485121</v>
  </rv>
  <rv s="0">
    <v>536870912</v>
    <v>Malahide</v>
    <v>e845e604-8de2-138f-4b46-98fb978c3b9f</v>
    <v>en-GB</v>
    <v>Map</v>
  </rv>
  <rv s="2">
    <v>311</v>
    <v>6</v>
    <v>765</v>
    <v>7</v>
    <v>0</v>
    <v>Image of Malahide</v>
  </rv>
  <rv s="1">
    <fb>53.450800000000001</fb>
    <v>9</v>
  </rv>
  <rv s="4">
    <v>https://www.bing.com/search?q=malahide+ireland&amp;form=skydnc</v>
    <v>Learn more on Bing</v>
  </rv>
  <rv s="1">
    <fb>-6.1543999999999999</fb>
    <v>9</v>
  </rv>
  <rv s="32">
    <v>#VALUE!</v>
    <v>766</v>
    <v>527</v>
    <v>Malahide</v>
    <v>4</v>
    <v>5</v>
    <v>Map</v>
    <v>6</v>
    <v>en-GB</v>
    <v>e845e604-8de2-138f-4b46-98fb978c3b9f</v>
    <v>536870912</v>
    <v>1</v>
    <v>1824</v>
    <v>29</v>
    <v>Malahide is an affluent coastal settlement in Fingal, County Dublin, Ireland, situated 14 kilometres north of Dublin city. It has a village centre surrounded by suburban housing estates, with a population of 18,608 as per the 2022 census.</v>
    <v>3235</v>
    <v>3236</v>
    <v>3237</v>
    <v>3238</v>
    <v>Malahide</v>
    <v>Malahide</v>
    <v>mdp/vdpid/5468484809904881665</v>
  </rv>
  <rv s="0">
    <v>536870912</v>
    <v>Arklow</v>
    <v>6c0a5a88-45af-ecdf-0895-4c0c041e0d3a</v>
    <v>en-GB</v>
    <v>Map</v>
  </rv>
  <rv s="2">
    <v>312</v>
    <v>6</v>
    <v>767</v>
    <v>7</v>
    <v>0</v>
    <v>Image of Arklow</v>
  </rv>
  <rv s="1">
    <fb>52.7941</fb>
    <v>9</v>
  </rv>
  <rv s="4">
    <v>https://www.bing.com/search?q=arklow+ireland&amp;form=skydnc</v>
    <v>Learn more on Bing</v>
  </rv>
  <rv s="1">
    <fb>-6.1649000000000003</fb>
    <v>9</v>
  </rv>
  <rv s="1">
    <fb>13163</fb>
    <v>8</v>
  </rv>
  <rv s="6">
    <v>#VALUE!</v>
    <v>769</v>
    <v>15</v>
    <v>Arklow</v>
    <v>4</v>
    <v>5</v>
    <v>Map</v>
    <v>6</v>
    <v>16</v>
    <v>en-GB</v>
    <v>6c0a5a88-45af-ecdf-0895-4c0c041e0d3a</v>
    <v>536870912</v>
    <v>1</v>
    <v>1204</v>
    <v>29</v>
    <v>Arklow is a town in County Wicklow on the southeast coast of Ireland. The town is overlooked by Ballymoyle Hill. It was founded by the Vikings in the ninth century. Arklow was the site of one of the bloodiest battles of the 1798 rebellion. Its ...</v>
    <v>3241</v>
    <v>3242</v>
    <v>3243</v>
    <v>3244</v>
    <v>Arklow</v>
    <v>3245</v>
    <v>Arklow</v>
    <v>mdp/vdpid/5469258552944099329</v>
  </rv>
  <rv s="0">
    <v>536870912</v>
    <v>Olympia, Washington</v>
    <v>25db44e7-f2cd-390a-3d28-310cf208511a</v>
    <v>en-GB</v>
    <v>Map</v>
  </rv>
  <rv s="0">
    <v>536870912</v>
    <v>Twyford, Hampshire</v>
    <v>5cbb1306-c03b-12cd-f45a-ae127b203186</v>
    <v>en-GB</v>
    <v>Map</v>
  </rv>
  <rv s="2">
    <v>313</v>
    <v>6</v>
    <v>770</v>
    <v>7</v>
    <v>0</v>
    <v>Image of Twyford, Hampshire</v>
  </rv>
  <rv s="1">
    <fb>51.021799999999999</fb>
    <v>9</v>
  </rv>
  <rv s="4">
    <v>https://www.bing.com/search?q=twyford+united+kingdom&amp;form=skydnc</v>
    <v>Learn more on Bing</v>
  </rv>
  <rv s="1">
    <fb>-1.3136000000000001</fb>
    <v>9</v>
  </rv>
  <rv s="1">
    <fb>1456</fb>
    <v>8</v>
  </rv>
  <rv s="22">
    <v>#VALUE!</v>
    <v>772</v>
    <v>299</v>
    <v>Twyford, Hampshire</v>
    <v>4</v>
    <v>5</v>
    <v>Map</v>
    <v>6</v>
    <v>74</v>
    <v>en-GB</v>
    <v>5cbb1306-c03b-12cd-f45a-ae127b203186</v>
    <v>536870912</v>
    <v>1</v>
    <v>429</v>
    <v>Twyford is a village and civil parish in Hampshire, England, approximately three miles south of Winchester and near the M3 motorway and Twyford Down. In 2001, the population of the parish was 1,456. The village and parish are on the left bank of ...</v>
    <v>3249</v>
    <v>3250</v>
    <v>3251</v>
    <v>3252</v>
    <v>Twyford, Hampshire</v>
    <v>3253</v>
    <v>Twyford, Hampshire</v>
    <v>mdp/vdpid/5471809312613466113</v>
  </rv>
  <rv s="0">
    <v>536870912</v>
    <v>New Hyde Park, New York</v>
    <v>7d944340-c648-0663-1cca-31a1c717ba0e</v>
    <v>en-GB</v>
    <v>Map</v>
  </rv>
  <rv s="1">
    <fb>2.2256499999999999</fb>
    <v>8</v>
  </rv>
  <rv s="2">
    <v>314</v>
    <v>6</v>
    <v>773</v>
    <v>7</v>
    <v>0</v>
    <v>Image of New Hyde Park, New York</v>
  </rv>
  <rv s="1">
    <fb>40.732199999999999</fb>
    <v>9</v>
  </rv>
  <rv s="0">
    <v>805306368</v>
    <v>Christopher Devane (Mayor)</v>
    <v>2afef048-d144-ea7b-c68b-cca087a0f4f2</v>
    <v>en-GB</v>
    <v>Generic</v>
  </rv>
  <rv s="0">
    <v>805306368</v>
    <v>Madhvi Nijjar (Deputy mayor)</v>
    <v>971dffdd-ca8e-be48-754d-2b730c735fe4</v>
    <v>en-GB</v>
    <v>Generic</v>
  </rv>
  <rv s="3">
    <v>218</v>
  </rv>
  <rv s="4">
    <v>https://www.bing.com/search?q=new+hyde+park+new+york&amp;form=skydnc</v>
    <v>Learn more on Bing</v>
  </rv>
  <rv s="1">
    <fb>-73.684700000000007</fb>
    <v>9</v>
  </rv>
  <rv s="1">
    <fb>10257</fb>
    <v>8</v>
  </rv>
  <rv s="11">
    <v>#VALUE!</v>
    <v>774</v>
    <v>63</v>
    <v>New Hyde Park, New York</v>
    <v>4</v>
    <v>5</v>
    <v>Map</v>
    <v>6</v>
    <v>7</v>
    <v>en-GB</v>
    <v>7d944340-c648-0663-1cca-31a1c717ba0e</v>
    <v>536870912</v>
    <v>1</v>
    <v>188</v>
    <v>955</v>
    <v>3256</v>
    <v>4</v>
    <v>New Hyde Park is a village in the Towns of Hempstead and North Hempstead in Nassau County, on Long Island, in New York, United States. It is the anchor community of the Greater New Hyde Park area. The population was 9,712 at the 2010 census.</v>
    <v>3257</v>
    <v>3258</v>
    <v>3261</v>
    <v>3262</v>
    <v>3263</v>
    <v>New Hyde Park, New York</v>
    <v>3264</v>
    <v>New Hyde Park, New York</v>
    <v>mdp/vdpid/5487531575425892353</v>
  </rv>
  <rv s="0">
    <v>536870912</v>
    <v>Mesquite, Texas</v>
    <v>45be3bb0-1fb9-4de8-868f-f46aaa2ece5e</v>
    <v>en-GB</v>
    <v>Map</v>
  </rv>
  <rv s="1">
    <fb>122.800594</fb>
    <v>8</v>
  </rv>
  <rv s="2">
    <v>315</v>
    <v>6</v>
    <v>775</v>
    <v>7</v>
    <v>0</v>
    <v>Image of Mesquite, Texas</v>
  </rv>
  <rv s="1">
    <fb>32.782780000000002</fb>
    <v>9</v>
  </rv>
  <rv s="3">
    <v>219</v>
  </rv>
  <rv s="4">
    <v>https://www.bing.com/search?q=mesquite+texas&amp;form=skydnc</v>
    <v>Learn more on Bing</v>
  </rv>
  <rv s="1">
    <fb>-96.609719999999996</fb>
    <v>9</v>
  </rv>
  <rv s="1">
    <fb>150108</fb>
    <v>8</v>
  </rv>
  <rv s="11">
    <v>#VALUE!</v>
    <v>776</v>
    <v>63</v>
    <v>Mesquite, Texas</v>
    <v>4</v>
    <v>5</v>
    <v>Map</v>
    <v>6</v>
    <v>7</v>
    <v>en-GB</v>
    <v>45be3bb0-1fb9-4de8-868f-f46aaa2ece5e</v>
    <v>536870912</v>
    <v>1</v>
    <v>15</v>
    <v>1373</v>
    <v>3267</v>
    <v>4</v>
    <v>Mesquite is a city in the U.S. state of Texas, located in Dallas County with portions extending into Kaufman County. The population was 150,108 at the 2020 census, and making it the 21st-most populous city in Texas. Mesquite is positioned at the ...</v>
    <v>3268</v>
    <v>3269</v>
    <v>3270</v>
    <v>3271</v>
    <v>3272</v>
    <v>Mesquite, Texas</v>
    <v>3273</v>
    <v>Mesquite, Texas</v>
    <v>mdp/vdpid/5107869772922486785</v>
  </rv>
  <rv s="0">
    <v>536870912</v>
    <v>Monticello, New York</v>
    <v>49bcf5bf-c2e1-fd61-2438-0af44f65b2d5</v>
    <v>en-GB</v>
    <v>Map</v>
  </rv>
  <rv s="0">
    <v>536870912</v>
    <v>Sullivan County</v>
    <v>9304966e-4501-ecfb-9672-e181a2a8dd35</v>
    <v>en-GB</v>
    <v>Map</v>
  </rv>
  <rv s="1">
    <fb>10.338141999999999</fb>
    <v>8</v>
  </rv>
  <rv s="2">
    <v>316</v>
    <v>6</v>
    <v>777</v>
    <v>7</v>
    <v>0</v>
    <v>Image of Monticello, New York</v>
  </rv>
  <rv s="1">
    <fb>41.653599999999997</fb>
    <v>9</v>
  </rv>
  <rv s="0">
    <v>805306368</v>
    <v>George Nikolados (Mayor)</v>
    <v>c02734e2-2b47-2413-b62f-61271f74c27a</v>
    <v>en-GB</v>
    <v>Generic</v>
  </rv>
  <rv s="3">
    <v>220</v>
  </rv>
  <rv s="4">
    <v>https://www.bing.com/search?q=monticello+new+york&amp;form=skydnc</v>
    <v>Learn more on Bing</v>
  </rv>
  <rv s="1">
    <fb>-74.690600000000003</fb>
    <v>9</v>
  </rv>
  <rv s="1">
    <fb>7173</fb>
    <v>8</v>
  </rv>
  <rv s="5">
    <v>#VALUE!</v>
    <v>778</v>
    <v>2</v>
    <v>Monticello, New York</v>
    <v>4</v>
    <v>5</v>
    <v>Map</v>
    <v>6</v>
    <v>7</v>
    <v>en-GB</v>
    <v>49bcf5bf-c2e1-fd61-2438-0af44f65b2d5</v>
    <v>536870912</v>
    <v>1</v>
    <v>188</v>
    <v>3276</v>
    <v>3277</v>
    <v>4</v>
    <v>Monticello is a village located in Thompson, Sullivan County, within the Catskills region of New York, United States. The population was 7,173 at the 2020 census. It is the seat for the town of Thompson, and the county seat of Sullivan County. ...</v>
    <v>3278</v>
    <v>3279</v>
    <v>3281</v>
    <v>3282</v>
    <v>3283</v>
    <v>Monticello, New York</v>
    <v>3284</v>
    <v>12</v>
    <v>Monticello, New York</v>
    <v>mdp/vdpid/5487138437607718913</v>
  </rv>
  <rv s="0">
    <v>536870912</v>
    <v>Largo, Florida</v>
    <v>ae972336-0afd-418f-8c4c-561b6c16544c</v>
    <v>en-GB</v>
    <v>Map</v>
  </rv>
  <rv s="1">
    <fb>49.814279999999997</fb>
    <v>8</v>
  </rv>
  <rv s="2">
    <v>317</v>
    <v>6</v>
    <v>779</v>
    <v>7</v>
    <v>0</v>
    <v>Image of Largo, Florida</v>
  </rv>
  <rv s="1">
    <fb>27.909166666667002</fb>
    <v>9</v>
  </rv>
  <rv s="0">
    <v>805306368</v>
    <v>Woody Brown (Mayor)</v>
    <v>15808ab5-a1ee-87a4-6abd-11ec007e86bc</v>
    <v>en-GB</v>
    <v>Generic</v>
  </rv>
  <rv s="3">
    <v>221</v>
  </rv>
  <rv s="4">
    <v>https://www.bing.com/search?q=largo+florida&amp;form=skydnc</v>
    <v>Learn more on Bing</v>
  </rv>
  <rv s="1">
    <fb>-82.787499999999994</fb>
    <v>9</v>
  </rv>
  <rv s="1">
    <fb>82485</fb>
    <v>8</v>
  </rv>
  <rv s="11">
    <v>#VALUE!</v>
    <v>780</v>
    <v>63</v>
    <v>Largo, Florida</v>
    <v>4</v>
    <v>5</v>
    <v>Map</v>
    <v>6</v>
    <v>7</v>
    <v>en-GB</v>
    <v>ae972336-0afd-418f-8c4c-561b6c16544c</v>
    <v>536870912</v>
    <v>1</v>
    <v>211</v>
    <v>1272</v>
    <v>3287</v>
    <v>4</v>
    <v>Largo is the third largest city in Pinellas County, Florida, United States, as well as the fourth largest in the Tampa Bay area. As of the 2020 Census, the city had a population of 82,485, up from 77,648 in 2010.</v>
    <v>3288</v>
    <v>3289</v>
    <v>3291</v>
    <v>3292</v>
    <v>3293</v>
    <v>Largo, Florida</v>
    <v>3294</v>
    <v>Largo, Florida</v>
    <v>mdp/vdpid/5501294381413433345</v>
  </rv>
  <rv s="0">
    <v>536870912</v>
    <v>Foxrock</v>
    <v>5e24f2aa-9e5b-359f-1310-8494d309633f</v>
    <v>en-GB</v>
    <v>Map</v>
  </rv>
  <rv s="2">
    <v>318</v>
    <v>6</v>
    <v>781</v>
    <v>7</v>
    <v>0</v>
    <v>Image of Foxrock</v>
  </rv>
  <rv s="4">
    <v>https://www.bing.com/search?q=foxrock+county+dublin&amp;form=skydnc</v>
    <v>Learn more on Bing</v>
  </rv>
  <rv s="1">
    <fb>-6.1741999999999999</fb>
    <v>9</v>
  </rv>
  <rv s="1">
    <fb>11566</fb>
    <v>8</v>
  </rv>
  <rv s="31">
    <v>#VALUE!</v>
    <v>783</v>
    <v>490</v>
    <v>Foxrock</v>
    <v>4</v>
    <v>5</v>
    <v>Map</v>
    <v>6</v>
    <v>195</v>
    <v>en-GB</v>
    <v>5e24f2aa-9e5b-359f-1310-8494d309633f</v>
    <v>536870912</v>
    <v>1</v>
    <v>2106</v>
    <v>29</v>
    <v>Foxrock is an affluent suburb of Dublin, Ireland. It is within the county of Dún Laoghaire–Rathdown, in the postal district of Dublin 18 and in the Roman Catholic parish of Foxrock.</v>
    <v>3297</v>
    <v>1844</v>
    <v>3298</v>
    <v>3299</v>
    <v>Foxrock</v>
    <v>3300</v>
    <v>Foxrock</v>
    <v>mdp/vdpid/5469236871076773889</v>
  </rv>
  <rv s="0">
    <v>536870912</v>
    <v>Savannah, Georgia</v>
    <v>6e07d382-f1bc-4c97-8424-6fbc9ef0dd81</v>
    <v>en-GB</v>
    <v>Map</v>
  </rv>
  <rv s="0">
    <v>536870912</v>
    <v>Chatham County</v>
    <v>b68fee8c-acab-a423-80f6-56b53d4d3da4</v>
    <v>en-GB</v>
    <v>Map</v>
  </rv>
  <rv s="1">
    <fb>282.22690899999998</fb>
    <v>8</v>
  </rv>
  <rv s="2">
    <v>319</v>
    <v>6</v>
    <v>784</v>
    <v>7</v>
    <v>0</v>
    <v>Image of Savannah, Georgia</v>
  </rv>
  <rv s="1">
    <fb>32.050833333333003</fb>
    <v>9</v>
  </rv>
  <rv s="0">
    <v>805306368</v>
    <v>Van R. Johnson (Mayor)</v>
    <v>b3a5693d-c0a0-8c10-748d-574dca837ffb</v>
    <v>en-GB</v>
    <v>Generic</v>
  </rv>
  <rv s="3">
    <v>222</v>
  </rv>
  <rv s="4">
    <v>https://www.bing.com/search?q=savannah+georgia&amp;form=skydnc</v>
    <v>Learn more on Bing</v>
  </rv>
  <rv s="1">
    <fb>-81.103888888889003</fb>
    <v>9</v>
  </rv>
  <rv s="1">
    <fb>147780</fb>
    <v>8</v>
  </rv>
  <rv s="11">
    <v>#VALUE!</v>
    <v>785</v>
    <v>63</v>
    <v>Savannah, Georgia</v>
    <v>4</v>
    <v>5</v>
    <v>Map</v>
    <v>6</v>
    <v>7</v>
    <v>en-GB</v>
    <v>6e07d382-f1bc-4c97-8424-6fbc9ef0dd81</v>
    <v>536870912</v>
    <v>1</v>
    <v>1326</v>
    <v>3303</v>
    <v>3304</v>
    <v>4</v>
    <v>Savannah is the oldest city in the U.S. state of Georgia and the county seat of Chatham County. Established in 1733 on the Savannah River, the city of Savannah became the British colonial capital of the Province of Georgia and later the first ...</v>
    <v>3305</v>
    <v>3306</v>
    <v>3308</v>
    <v>3309</v>
    <v>3310</v>
    <v>Savannah, Georgia</v>
    <v>3311</v>
    <v>Savannah, Georgia</v>
    <v>mdp/vdpid/5497502162269241345</v>
  </rv>
  <rv s="0">
    <v>536870912</v>
    <v>Albuquerque, New Mexico</v>
    <v>7fffaaf6-e694-4095-be90-f6492cadbd58</v>
    <v>en-GB</v>
    <v>Map</v>
  </rv>
  <rv s="0">
    <v>536870912</v>
    <v>New Mexico</v>
    <v>a16d3636-4349-41c7-a77e-89e34b26a8ad</v>
    <v>en-GB</v>
    <v>Map</v>
  </rv>
  <rv s="0">
    <v>536870912</v>
    <v>Bernalillo County</v>
    <v>e7967d7f-c041-5cab-9459-139e4aac0f91</v>
    <v>en-GB</v>
    <v>Map</v>
  </rv>
  <rv s="1">
    <fb>492.01299899999998</fb>
    <v>8</v>
  </rv>
  <rv s="2">
    <v>320</v>
    <v>6</v>
    <v>786</v>
    <v>7</v>
    <v>0</v>
    <v>Image of Albuquerque, New Mexico</v>
  </rv>
  <rv s="1">
    <fb>35.116666666667001</fb>
    <v>9</v>
  </rv>
  <rv s="0">
    <v>805306368</v>
    <v>Tim Keller (Mayor)</v>
    <v>82346984-4ff8-b3a8-313b-55b1a3bfd26d</v>
    <v>en-GB</v>
    <v>Generic</v>
  </rv>
  <rv s="3">
    <v>223</v>
  </rv>
  <rv s="4">
    <v>https://www.bing.com/search?q=albuquerque+new+mexico&amp;form=skydnc</v>
    <v>Learn more on Bing</v>
  </rv>
  <rv s="1">
    <fb>-106.61666666667</fb>
    <v>9</v>
  </rv>
  <rv s="1">
    <fb>564559</fb>
    <v>8</v>
  </rv>
  <rv s="5">
    <v>#VALUE!</v>
    <v>787</v>
    <v>2</v>
    <v>Albuquerque, New Mexico</v>
    <v>4</v>
    <v>5</v>
    <v>Map</v>
    <v>6</v>
    <v>7</v>
    <v>en-GB</v>
    <v>7fffaaf6-e694-4095-be90-f6492cadbd58</v>
    <v>536870912</v>
    <v>1</v>
    <v>3314</v>
    <v>3315</v>
    <v>3316</v>
    <v>4</v>
    <v>Albuquerque, also known as ABQ, Burque, and the Duke City, is the most populous city in the U.S. state of New Mexico. Founded in 1706 as La Villa de Alburquerque by Santa Fe de Nuevo México governor Francisco Cuervo y Valdés, and named in honor ...</v>
    <v>3317</v>
    <v>3318</v>
    <v>3320</v>
    <v>3321</v>
    <v>3322</v>
    <v>Albuquerque, New Mexico</v>
    <v>3323</v>
    <v>246</v>
    <v>Albuquerque, New Mexico</v>
    <v>mdp/vdpid/5088225856606699521</v>
  </rv>
  <rv s="0">
    <v>536870912</v>
    <v>Port St. Lucie, Florida</v>
    <v>b56f1e7a-dd9d-4aa0-9f47-a69365d646e7</v>
    <v>en-GB</v>
    <v>Map</v>
  </rv>
  <rv s="1">
    <fb>312.114417</fb>
    <v>8</v>
  </rv>
  <rv s="2">
    <v>321</v>
    <v>6</v>
    <v>788</v>
    <v>7</v>
    <v>0</v>
    <v>Image of Port St. Lucie, Florida</v>
  </rv>
  <rv s="1">
    <fb>27.275833333333001</fb>
    <v>9</v>
  </rv>
  <rv s="0">
    <v>805306368</v>
    <v>Shannon Martin (Mayor)</v>
    <v>f87933b6-b0b4-1e2e-8cc5-cf414d278c36</v>
    <v>en-GB</v>
    <v>Generic</v>
  </rv>
  <rv s="3">
    <v>224</v>
  </rv>
  <rv s="4">
    <v>https://www.bing.com/search?q=port+st.+lucie+florida&amp;form=skydnc</v>
    <v>Learn more on Bing</v>
  </rv>
  <rv s="1">
    <fb>-80.355000000000004</fb>
    <v>9</v>
  </rv>
  <rv s="1">
    <fb>204851</fb>
    <v>8</v>
  </rv>
  <rv s="11">
    <v>#VALUE!</v>
    <v>789</v>
    <v>63</v>
    <v>Port St. Lucie, Florida</v>
    <v>4</v>
    <v>5</v>
    <v>Map</v>
    <v>6</v>
    <v>7</v>
    <v>en-GB</v>
    <v>b56f1e7a-dd9d-4aa0-9f47-a69365d646e7</v>
    <v>536870912</v>
    <v>1</v>
    <v>211</v>
    <v>2221</v>
    <v>3326</v>
    <v>4</v>
    <v>Port St. Lucie is a city in St. Lucie County, Florida, United States. It is the most populous municipality in the county and the seventh-most populous city in Florida with a population of 204,851 at the 2020 census. It is located 125 miles ...</v>
    <v>3327</v>
    <v>3328</v>
    <v>3330</v>
    <v>3331</v>
    <v>3332</v>
    <v>Port St. Lucie, Florida</v>
    <v>3333</v>
    <v>Port St. Lucie, Florida</v>
    <v>mdp/vdpid/5501826328598413313</v>
  </rv>
  <rv s="0">
    <v>536870912</v>
    <v>Omaha, Nebraska</v>
    <v>3e9b5a28-f96c-420a-8065-6b1bd5aba459</v>
    <v>en-GB</v>
    <v>Map</v>
  </rv>
  <rv s="0">
    <v>536870912</v>
    <v>Douglas County</v>
    <v>82f213f4-ddac-6ad3-d504-81728acef513</v>
    <v>en-GB</v>
    <v>Map</v>
  </rv>
  <rv s="1">
    <fb>367.27</fb>
    <v>8</v>
  </rv>
  <rv s="2">
    <v>322</v>
    <v>6</v>
    <v>790</v>
    <v>7</v>
    <v>0</v>
    <v>Image of Omaha, Nebraska</v>
  </rv>
  <rv s="1">
    <fb>41.258611111111101</fb>
    <v>9</v>
  </rv>
  <rv s="0">
    <v>805306368</v>
    <v>Jean Stothert (Mayor)</v>
    <v>5ce1a1ba-b41b-47a6-a427-75e9fff8f325</v>
    <v>en-GB</v>
    <v>Generic</v>
  </rv>
  <rv s="3">
    <v>225</v>
  </rv>
  <rv s="4">
    <v>https://www.bing.com/search?q=omaha+nebraska&amp;form=skydnc</v>
    <v>Learn more on Bing</v>
  </rv>
  <rv s="1">
    <fb>-95.9375</fb>
    <v>9</v>
  </rv>
  <rv s="1">
    <fb>486051</fb>
    <v>8</v>
  </rv>
  <rv s="11">
    <v>#VALUE!</v>
    <v>791</v>
    <v>63</v>
    <v>Omaha, Nebraska</v>
    <v>4</v>
    <v>5</v>
    <v>Map</v>
    <v>6</v>
    <v>7</v>
    <v>en-GB</v>
    <v>3e9b5a28-f96c-420a-8065-6b1bd5aba459</v>
    <v>536870912</v>
    <v>1</v>
    <v>2045</v>
    <v>3336</v>
    <v>3337</v>
    <v>4</v>
    <v>Omaha is the most populous city in the U.S. state of Nebraska and the county seat of Douglas County. It is located in the Midwestern United States along the Missouri River, about 10 mi north of the mouth of the Platte River. The nation's ...</v>
    <v>3338</v>
    <v>3339</v>
    <v>3341</v>
    <v>3342</v>
    <v>3343</v>
    <v>Omaha, Nebraska</v>
    <v>3344</v>
    <v>Omaha, Nebraska</v>
    <v>mdp/vdpid/5091016245856174081</v>
  </rv>
  <rv s="0">
    <v>536870912</v>
    <v>Salinas, California</v>
    <v>ab877b14-1d08-405f-8b2b-5228faa6f437</v>
    <v>en-GB</v>
    <v>Map</v>
  </rv>
  <rv s="0">
    <v>536870912</v>
    <v>Monterey County</v>
    <v>62b08ea9-b492-5614-9553-bf921595bd0d</v>
    <v>en-GB</v>
    <v>Map</v>
  </rv>
  <rv s="1">
    <fb>61.249403000000001</fb>
    <v>8</v>
  </rv>
  <rv s="2">
    <v>323</v>
    <v>6</v>
    <v>792</v>
    <v>7</v>
    <v>0</v>
    <v>Image of Salinas, California</v>
  </rv>
  <rv s="1">
    <fb>36.677777777777997</fb>
    <v>9</v>
  </rv>
  <rv s="0">
    <v>805306368</v>
    <v>Kimbley Craig (Mayor)</v>
    <v>a2fd0cce-b789-0a9d-7021-afc50a61ef0b</v>
    <v>en-GB</v>
    <v>Generic</v>
  </rv>
  <rv s="0">
    <v>805306368</v>
    <v>Shannon Grove (Senate)</v>
    <v>94ff9724-1b4a-9f15-4b6d-7c90c36aafb7</v>
    <v>en-GB</v>
    <v>Generic</v>
  </rv>
  <rv s="3">
    <v>226</v>
  </rv>
  <rv s="4">
    <v>https://www.bing.com/search?q=salinas+california&amp;form=skydnc</v>
    <v>Learn more on Bing</v>
  </rv>
  <rv s="1">
    <fb>-121.65555555556</fb>
    <v>9</v>
  </rv>
  <rv s="1">
    <fb>163542</fb>
    <v>8</v>
  </rv>
  <rv s="11">
    <v>#VALUE!</v>
    <v>793</v>
    <v>63</v>
    <v>Salinas, California</v>
    <v>4</v>
    <v>5</v>
    <v>Map</v>
    <v>6</v>
    <v>7</v>
    <v>en-GB</v>
    <v>ab877b14-1d08-405f-8b2b-5228faa6f437</v>
    <v>536870912</v>
    <v>1</v>
    <v>70</v>
    <v>3347</v>
    <v>3348</v>
    <v>4</v>
    <v>Salinas is a city in the U.S. state of California and the county seat of Monterey County. With a population of 163,542 in the 2020 Census, Salinas is the most populous city in Monterey County. Salinas is an urban area located along the eastern ...</v>
    <v>3349</v>
    <v>3350</v>
    <v>3353</v>
    <v>3354</v>
    <v>3355</v>
    <v>Salinas, California</v>
    <v>3356</v>
    <v>Salinas, California</v>
    <v>mdp/vdpid/5058069032658272257</v>
  </rv>
  <rv s="0">
    <v>536870912</v>
    <v>Mobile, Alabama</v>
    <v>db8eda49-92ee-4c52-8d4a-c20bd372570e</v>
    <v>en-GB</v>
    <v>Map</v>
  </rv>
  <rv s="0">
    <v>536870912</v>
    <v>Mobile County</v>
    <v>70bd8216-4f2f-20ea-cea7-4b399d58d65f</v>
    <v>en-GB</v>
    <v>Map</v>
  </rv>
  <rv s="1">
    <fb>466.36947300000003</fb>
    <v>8</v>
  </rv>
  <rv s="2">
    <v>324</v>
    <v>6</v>
    <v>794</v>
    <v>7</v>
    <v>0</v>
    <v>Image of Mobile, Alabama</v>
  </rv>
  <rv s="1">
    <fb>30.727669444444</fb>
    <v>9</v>
  </rv>
  <rv s="0">
    <v>805306368</v>
    <v>Sandy Stimpson (Mayor)</v>
    <v>1e1cd30b-d064-3f9c-7694-5f48744da8f9</v>
    <v>en-GB</v>
    <v>Generic</v>
  </rv>
  <rv s="3">
    <v>227</v>
  </rv>
  <rv s="4">
    <v>https://www.bing.com/search?q=mobile+alabama&amp;form=skydnc</v>
    <v>Learn more on Bing</v>
  </rv>
  <rv s="1">
    <fb>-88.052672222222</fb>
    <v>9</v>
  </rv>
  <rv s="1">
    <fb>187041</fb>
    <v>8</v>
  </rv>
  <rv s="5">
    <v>#VALUE!</v>
    <v>795</v>
    <v>2</v>
    <v>Mobile, Alabama</v>
    <v>4</v>
    <v>5</v>
    <v>Map</v>
    <v>6</v>
    <v>7</v>
    <v>en-GB</v>
    <v>db8eda49-92ee-4c52-8d4a-c20bd372570e</v>
    <v>536870912</v>
    <v>1</v>
    <v>934</v>
    <v>3359</v>
    <v>3360</v>
    <v>4</v>
    <v>Mobile is a city and the county seat of Mobile County, Alabama, United States. The population within the city limits was 187,041 at the 2020 census, down from 195,111 at the 2010 census. After a successful vote to annex areas west of the city ...</v>
    <v>3361</v>
    <v>3362</v>
    <v>3364</v>
    <v>3365</v>
    <v>3366</v>
    <v>Mobile, Alabama</v>
    <v>3367</v>
    <v>25</v>
    <v>Mobile, Alabama</v>
    <v>mdp/vdpid/5495673941559083009</v>
  </rv>
  <rv s="0">
    <v>536870912</v>
    <v>Greystones</v>
    <v>6315538e-9e3a-384d-1b34-b755b00981b8</v>
    <v>en-GB</v>
    <v>Map</v>
  </rv>
  <rv s="2">
    <v>325</v>
    <v>6</v>
    <v>796</v>
    <v>7</v>
    <v>0</v>
    <v>Image of Greystones</v>
  </rv>
  <rv s="1">
    <fb>53.143999999999998</fb>
    <v>9</v>
  </rv>
  <rv s="4">
    <v>https://www.bing.com/search?q=greystones+ireland&amp;form=skydnc</v>
    <v>Learn more on Bing</v>
  </rv>
  <rv s="1">
    <fb>-6.0720000000000001</fb>
    <v>9</v>
  </rv>
  <rv s="1">
    <fb>14569</fb>
    <v>8</v>
  </rv>
  <rv s="6">
    <v>#VALUE!</v>
    <v>797</v>
    <v>15</v>
    <v>Greystones</v>
    <v>4</v>
    <v>5</v>
    <v>Map</v>
    <v>6</v>
    <v>195</v>
    <v>en-GB</v>
    <v>6315538e-9e3a-384d-1b34-b755b00981b8</v>
    <v>536870912</v>
    <v>1</v>
    <v>1204</v>
    <v>29</v>
    <v>Greystones is a coastal town and seaside resort in County Wicklow, Ireland. It lies on Ireland's east coast, 3.5 km south of Bray and 24 km south of Dublin city centre and has a population of 22,009, according to the 2022 census. The town is ...</v>
    <v>3370</v>
    <v>3371</v>
    <v>3372</v>
    <v>3373</v>
    <v>Greystones</v>
    <v>3374</v>
    <v>Greystones</v>
    <v>mdp/vdpid/5469242618850312193</v>
  </rv>
  <rv s="0">
    <v>536870912</v>
    <v>Perth South, Ontario</v>
    <v>fdcb1c0f-aa85-8c84-9a18-014ab7fc1eb7</v>
    <v>en-GB</v>
    <v>Map</v>
  </rv>
  <rv s="0">
    <v>536870912</v>
    <v>Ontario</v>
    <v>070ad921-224a-9ed5-6fe1-8eab57b4b2e7</v>
    <v>en-GB</v>
    <v>Map</v>
  </rv>
  <rv s="0">
    <v>536870912</v>
    <v>Perth County</v>
    <v>5c58bd0e-51e7-2095-e23c-00bb8e002920</v>
    <v>en-GB</v>
    <v>Map</v>
  </rv>
  <rv s="1">
    <fb>391.88</fb>
    <v>8</v>
  </rv>
  <rv s="2">
    <v>326</v>
    <v>6</v>
    <v>799</v>
    <v>7</v>
    <v>0</v>
    <v>Image of Perth South, Ontario</v>
  </rv>
  <rv s="1">
    <fb>43.3</fb>
    <v>9</v>
  </rv>
  <rv s="0">
    <v>805306368</v>
    <v>Jim Aitcheson (Mayor)</v>
    <v>17dd088a-737a-ae4e-5228-5f59bf4dd96b</v>
    <v>en-GB</v>
    <v>Generic</v>
  </rv>
  <rv s="3">
    <v>228</v>
  </rv>
  <rv s="4">
    <v>https://www.bing.com/search?q=perth+south%2c+ontario&amp;form=skydnc</v>
    <v>Learn more on Bing</v>
  </rv>
  <rv s="1">
    <fb>-81.150000000000006</fb>
    <v>9</v>
  </rv>
  <rv s="1">
    <fb>3810</fb>
    <v>8</v>
  </rv>
  <rv s="5">
    <v>#VALUE!</v>
    <v>800</v>
    <v>2</v>
    <v>Perth South, Ontario</v>
    <v>4</v>
    <v>5</v>
    <v>Map</v>
    <v>6</v>
    <v>25</v>
    <v>en-GB</v>
    <v>fdcb1c0f-aa85-8c84-9a18-014ab7fc1eb7</v>
    <v>536870912</v>
    <v>1</v>
    <v>3377</v>
    <v>3378</v>
    <v>3379</v>
    <v>226</v>
    <v>The Township of Perth South is a lower-tier municipality in southwestern Ontario, Canada. It is in Perth County at the confluence of the Thames and Avon rivers. The township was created on January 1, 1998, from the amalgamation of the former ...</v>
    <v>3380</v>
    <v>3381</v>
    <v>3383</v>
    <v>3384</v>
    <v>3385</v>
    <v>Perth South, Ontario</v>
    <v>3386</v>
    <v>12</v>
    <v>Perth South, Ontario</v>
    <v>mdp/vdpid/5479488377570983937</v>
  </rv>
  <rv s="0">
    <v>536870912</v>
    <v>Rockford, Illinois</v>
    <v>a8c9767a-55e9-4e80-a2fc-209047ccfc63</v>
    <v>en-GB</v>
    <v>Map</v>
  </rv>
  <rv s="0">
    <v>536870912</v>
    <v>Ogle County</v>
    <v>2c1c2e89-6f61-220c-7ff0-1e351b5d0d94</v>
    <v>en-GB</v>
    <v>Map</v>
  </rv>
  <rv s="1">
    <fb>167.01084499999999</fb>
    <v>8</v>
  </rv>
  <rv s="2">
    <v>327</v>
    <v>6</v>
    <v>801</v>
    <v>7</v>
    <v>0</v>
    <v>Image of Rockford, Illinois</v>
  </rv>
  <rv s="1">
    <fb>42.271129999999999</fb>
    <v>9</v>
  </rv>
  <rv s="0">
    <v>805306368</v>
    <v>Tom McNamara (Mayor)</v>
    <v>27a52177-dd3d-9020-046e-9ba1c946cc6f</v>
    <v>en-GB</v>
    <v>Generic</v>
  </rv>
  <rv s="3">
    <v>229</v>
  </rv>
  <rv s="4">
    <v>https://www.bing.com/search?q=rockford+illinois&amp;form=skydnc</v>
    <v>Learn more on Bing</v>
  </rv>
  <rv s="1">
    <fb>-89.093999999999994</fb>
    <v>9</v>
  </rv>
  <rv s="1">
    <fb>148655</fb>
    <v>8</v>
  </rv>
  <rv s="11">
    <v>#VALUE!</v>
    <v>802</v>
    <v>63</v>
    <v>Rockford, Illinois</v>
    <v>4</v>
    <v>5</v>
    <v>Map</v>
    <v>6</v>
    <v>7</v>
    <v>en-GB</v>
    <v>a8c9767a-55e9-4e80-a2fc-209047ccfc63</v>
    <v>536870912</v>
    <v>1</v>
    <v>627</v>
    <v>3389</v>
    <v>3390</v>
    <v>4</v>
    <v>Rockford is a city in Winnebago County, Illinois, United States. Located in the far northern part of the state on the banks of the Rock River, Rockford is the county seat of Winnebago County. The largest city in Illinois outside of the Chicago ...</v>
    <v>3391</v>
    <v>3392</v>
    <v>3394</v>
    <v>3395</v>
    <v>3396</v>
    <v>Rockford, Illinois</v>
    <v>3397</v>
    <v>Rockford, Illinois</v>
    <v>mdp/vdpid/5476796080207167489</v>
  </rv>
  <rv s="0">
    <v>536870912</v>
    <v>Mullagh, County Cavan</v>
    <v>57e46719-1546-843a-72d2-2585f4fea56c</v>
    <v>en-GB</v>
    <v>Map</v>
  </rv>
  <rv s="2">
    <v>328</v>
    <v>6</v>
    <v>803</v>
    <v>7</v>
    <v>0</v>
    <v>Image of Mullagh, County Cavan</v>
  </rv>
  <rv s="1">
    <fb>53.48</fb>
    <v>9</v>
  </rv>
  <rv s="4">
    <v>https://www.bing.com/search?q=mullagh+ireland&amp;form=skydnc</v>
    <v>Learn more on Bing</v>
  </rv>
  <rv s="1">
    <fb>-6.58</fb>
    <v>9</v>
  </rv>
  <rv s="1">
    <fb>679</fb>
    <v>8</v>
  </rv>
  <rv s="6">
    <v>#VALUE!</v>
    <v>804</v>
    <v>15</v>
    <v>Mullagh, County Cavan</v>
    <v>4</v>
    <v>5</v>
    <v>Map</v>
    <v>6</v>
    <v>195</v>
    <v>en-GB</v>
    <v>57e46719-1546-843a-72d2-2585f4fea56c</v>
    <v>536870912</v>
    <v>1</v>
    <v>1089</v>
    <v>29</v>
    <v>Mullagh is a town, civil parish and townland in County Cavan, Ireland. As of 2016, the town's population was 1,348. It lies in the south-east of the county, at the junction of the R191 and the R194 regional roads near the towns of Virginia and ...</v>
    <v>3400</v>
    <v>3401</v>
    <v>3402</v>
    <v>3403</v>
    <v>Mullagh, County Cavan</v>
    <v>3404</v>
    <v>Mullagh, County Cavan</v>
    <v>mdp/vdpid/5468431821819609089</v>
  </rv>
  <rv s="0">
    <v>536870912</v>
    <v>Cavan</v>
    <v>b4bcef68-3d19-6bf6-b4fd-62d20063cd70</v>
    <v>en-GB</v>
    <v>Map</v>
  </rv>
  <rv s="1">
    <fb>3.74</fb>
    <v>8</v>
  </rv>
  <rv s="2">
    <v>329</v>
    <v>6</v>
    <v>805</v>
    <v>7</v>
    <v>0</v>
    <v>Image of Cavan</v>
  </rv>
  <rv s="1">
    <fb>53.991019000000001</fb>
    <v>9</v>
  </rv>
  <rv s="4">
    <v>https://www.bing.com/search?q=cavan&amp;form=skydnc</v>
    <v>Learn more on Bing</v>
  </rv>
  <rv s="1">
    <fb>-7.3600669999999999</fb>
    <v>9</v>
  </rv>
  <rv s="1">
    <fb>10914</fb>
    <v>8</v>
  </rv>
  <rv s="7">
    <v>#VALUE!</v>
    <v>807</v>
    <v>24</v>
    <v>Cavan</v>
    <v>4</v>
    <v>5</v>
    <v>Map</v>
    <v>6</v>
    <v>25</v>
    <v>en-GB</v>
    <v>b4bcef68-3d19-6bf6-b4fd-62d20063cd70</v>
    <v>536870912</v>
    <v>1</v>
    <v>1089</v>
    <v>3407</v>
    <v>29</v>
    <v>Cavan is the county town of County Cavan in Ireland. The town lies in Ulster, near the border with County Fermanagh in Northern Ireland. The town is bypassed by the main N3 road that links Dublin with Enniskillen, Ballyshannon and Donegal Town.</v>
    <v>3408</v>
    <v>3409</v>
    <v>3410</v>
    <v>3411</v>
    <v>Cavan</v>
    <v>3412</v>
    <v>Cavan</v>
    <v>mdp/vdpid/5468329923703734273</v>
  </rv>
  <rv s="0">
    <v>536870912</v>
    <v>Battle Creek, Michigan</v>
    <v>99849431-af89-060c-bd7e-db6116730a8a</v>
    <v>en-GB</v>
    <v>Map</v>
  </rv>
  <rv s="0">
    <v>536870912</v>
    <v>Calhoun County</v>
    <v>ac4aaa03-5374-5428-4470-6bb91700e316</v>
    <v>en-GB</v>
    <v>Map</v>
  </rv>
  <rv s="1">
    <fb>113.269885</fb>
    <v>8</v>
  </rv>
  <rv s="2">
    <v>330</v>
    <v>6</v>
    <v>808</v>
    <v>7</v>
    <v>0</v>
    <v>Image of Battle Creek, Michigan</v>
  </rv>
  <rv s="1">
    <fb>42.312222222221997</fb>
    <v>9</v>
  </rv>
  <rv s="0">
    <v>805306368</v>
    <v>Mark Behnke (Mayor)</v>
    <v>f0ca8967-0fe4-14a1-20a6-32789a4d4366</v>
    <v>en-GB</v>
    <v>Generic</v>
  </rv>
  <rv s="3">
    <v>230</v>
  </rv>
  <rv s="4">
    <v>https://www.bing.com/search?q=battle+creek+michigan&amp;form=skydnc</v>
    <v>Learn more on Bing</v>
  </rv>
  <rv s="1">
    <fb>-85.204166666667007</fb>
    <v>9</v>
  </rv>
  <rv s="1">
    <fb>52721</fb>
    <v>8</v>
  </rv>
  <rv s="11">
    <v>#VALUE!</v>
    <v>809</v>
    <v>63</v>
    <v>Battle Creek, Michigan</v>
    <v>4</v>
    <v>5</v>
    <v>Map</v>
    <v>6</v>
    <v>7</v>
    <v>en-GB</v>
    <v>99849431-af89-060c-bd7e-db6116730a8a</v>
    <v>536870912</v>
    <v>1</v>
    <v>199</v>
    <v>3415</v>
    <v>3416</v>
    <v>4</v>
    <v>Battle Creek is a city in the U.S. state of Michigan, in northwest Calhoun County, at the confluence of the Kalamazoo and Battle Creek rivers. It is the principal city of the Battle Creek, Michigan Metropolitan Statistical Area, which ...</v>
    <v>3417</v>
    <v>3418</v>
    <v>3420</v>
    <v>3421</v>
    <v>3422</v>
    <v>Battle Creek, Michigan</v>
    <v>3423</v>
    <v>Battle Creek, Michigan</v>
    <v>mdp/vdpid/5477466132686307329</v>
  </rv>
  <rv s="0">
    <v>536870912</v>
    <v>Ballymun</v>
    <v>d64a5ae5-9011-73ec-bd04-a5e470259eb8</v>
    <v>en-GB</v>
    <v>Map</v>
  </rv>
  <rv s="2">
    <v>331</v>
    <v>6</v>
    <v>810</v>
    <v>7</v>
    <v>0</v>
    <v>Image of Ballymun</v>
  </rv>
  <rv s="1">
    <fb>53.397500000000001</fb>
    <v>9</v>
  </rv>
  <rv s="4">
    <v>https://www.bing.com/search?q=ballymun&amp;form=skydnc</v>
    <v>Learn more on Bing</v>
  </rv>
  <rv s="1">
    <fb>-6.2675000000000001</fb>
    <v>9</v>
  </rv>
  <rv s="1">
    <fb>21626</fb>
    <v>8</v>
  </rv>
  <rv s="22">
    <v>#VALUE!</v>
    <v>812</v>
    <v>299</v>
    <v>Ballymun</v>
    <v>4</v>
    <v>5</v>
    <v>Map</v>
    <v>6</v>
    <v>16</v>
    <v>en-GB</v>
    <v>d64a5ae5-9011-73ec-bd04-a5e470259eb8</v>
    <v>536870912</v>
    <v>1</v>
    <v>29</v>
    <v>Ballymun is an outer suburb of Dublin, Ireland, at the northern edge of the Northside, the green-field development of which began in the 1960s to accommodate a housing crisis in inner city areas of Dublin. While the newly built housing was ...</v>
    <v>3426</v>
    <v>3427</v>
    <v>3428</v>
    <v>3429</v>
    <v>Ballymun</v>
    <v>3430</v>
    <v>Ballymun</v>
    <v>mdp/vdpid/5469234943659868161</v>
  </rv>
  <rv s="0">
    <v>536870912</v>
    <v>Fairbanks, Alaska</v>
    <v>c57c3a24-8cf6-630a-4fd7-90b5117ccc73</v>
    <v>en-GB</v>
    <v>Map</v>
  </rv>
  <rv s="0">
    <v>536870912</v>
    <v>Fairbanks North Star Borough</v>
    <v>7bc6d0cd-78aa-474a-0894-ea8a304d3fc8</v>
    <v>en-GB</v>
    <v>Map</v>
  </rv>
  <rv s="1">
    <fb>84.244450000000001</fb>
    <v>8</v>
  </rv>
  <rv s="2">
    <v>332</v>
    <v>6</v>
    <v>813</v>
    <v>7</v>
    <v>0</v>
    <v>Image of Fairbanks, Alaska</v>
  </rv>
  <rv s="1">
    <fb>64.843611111111002</fb>
    <v>9</v>
  </rv>
  <rv s="0">
    <v>805306368</v>
    <v>David Pruhs (Mayor)</v>
    <v>2f59eabf-cb1e-c274-330f-db709936bf90</v>
    <v>en-GB</v>
    <v>Generic</v>
  </rv>
  <rv s="0">
    <v>805306368</v>
    <v>Scott Kawasaki (Senate)</v>
    <v>998e2793-db65-29c8-c3f8-c7b16c90d05b</v>
    <v>en-GB</v>
    <v>Generic</v>
  </rv>
  <rv s="3">
    <v>231</v>
  </rv>
  <rv s="4">
    <v>https://www.bing.com/search?q=fairbanks+alaska&amp;form=skydnc</v>
    <v>Learn more on Bing</v>
  </rv>
  <rv s="1">
    <fb>-147.72305555555999</fb>
    <v>9</v>
  </rv>
  <rv s="1">
    <fb>32515</fb>
    <v>8</v>
  </rv>
  <rv s="11">
    <v>#VALUE!</v>
    <v>814</v>
    <v>63</v>
    <v>Fairbanks, Alaska</v>
    <v>4</v>
    <v>5</v>
    <v>Map</v>
    <v>6</v>
    <v>7</v>
    <v>en-GB</v>
    <v>c57c3a24-8cf6-630a-4fd7-90b5117ccc73</v>
    <v>536870912</v>
    <v>1</v>
    <v>990</v>
    <v>3433</v>
    <v>3434</v>
    <v>4</v>
    <v>Fairbanks is a home rule city and the borough seat of the Fairbanks North Star Borough in the U.S. state of Alaska. Fairbanks is the largest city in the Interior region of Alaska and the second largest in the state. The 2020 Census put the ...</v>
    <v>3435</v>
    <v>3436</v>
    <v>3439</v>
    <v>3440</v>
    <v>3441</v>
    <v>Fairbanks, Alaska</v>
    <v>3442</v>
    <v>Fairbanks, Alaska</v>
    <v>mdp/vdpid/4723007789692092417</v>
  </rv>
  <rv s="0">
    <v>536870912</v>
    <v>Muskegon, Michigan</v>
    <v>6c62a5af-300e-750a-77a5-8f3a4b49a9ce</v>
    <v>en-GB</v>
    <v>Map</v>
  </rv>
  <rv s="0">
    <v>536870912</v>
    <v>Muskegon County</v>
    <v>30761198-400e-f7b9-1276-bb5925ca43a4</v>
    <v>en-GB</v>
    <v>Map</v>
  </rv>
  <rv s="1">
    <fb>46.934845000000003</fb>
    <v>8</v>
  </rv>
  <rv s="2">
    <v>333</v>
    <v>6</v>
    <v>815</v>
    <v>7</v>
    <v>0</v>
    <v>Image of Muskegon, Michigan</v>
  </rv>
  <rv s="1">
    <fb>43.234166666667001</fb>
    <v>9</v>
  </rv>
  <rv s="0">
    <v>805306368</v>
    <v>Ken Johnson (Mayor)</v>
    <v>c35f286d-35ef-d3f8-aeca-962a2a9e1389</v>
    <v>en-GB</v>
    <v>Generic</v>
  </rv>
  <rv s="3">
    <v>232</v>
  </rv>
  <rv s="4">
    <v>https://www.bing.com/search?q=muskegon+michigan&amp;form=skydnc</v>
    <v>Learn more on Bing</v>
  </rv>
  <rv s="1">
    <fb>-86.248333333332994</fb>
    <v>9</v>
  </rv>
  <rv s="1">
    <fb>38318</fb>
    <v>8</v>
  </rv>
  <rv s="5">
    <v>#VALUE!</v>
    <v>816</v>
    <v>2</v>
    <v>Muskegon, Michigan</v>
    <v>4</v>
    <v>5</v>
    <v>Map</v>
    <v>6</v>
    <v>7</v>
    <v>en-GB</v>
    <v>6c62a5af-300e-750a-77a5-8f3a4b49a9ce</v>
    <v>536870912</v>
    <v>1</v>
    <v>199</v>
    <v>3445</v>
    <v>3446</v>
    <v>4</v>
    <v>Muskegon is a city in the U.S. state of Michigan, the county seat of Muskegon County. Situated around a harbor of Lake Michigan, Muskegon is known for fishing, sailing regattas, and pleasure boating, and as a commercial- and cruise-ship port. It ...</v>
    <v>3447</v>
    <v>3448</v>
    <v>3450</v>
    <v>3451</v>
    <v>3452</v>
    <v>Muskegon, Michigan</v>
    <v>3453</v>
    <v>12</v>
    <v>Muskegon, Michigan</v>
    <v>mdp/vdpid/5477276719024963585</v>
  </rv>
  <rv s="0">
    <v>536870912</v>
    <v>Sallins</v>
    <v>7352bb74-79f1-c5d5-352d-039149da4be5</v>
    <v>en-GB</v>
    <v>Map</v>
  </rv>
  <rv s="1">
    <fb>1.47</fb>
    <v>8</v>
  </rv>
  <rv s="2">
    <v>334</v>
    <v>6</v>
    <v>817</v>
    <v>7</v>
    <v>0</v>
    <v>Image of Sallins</v>
  </rv>
  <rv s="1">
    <fb>53.248899999999999</fb>
    <v>9</v>
  </rv>
  <rv s="4">
    <v>https://www.bing.com/search?q=sallins+ireland&amp;form=skydnc</v>
    <v>Learn more on Bing</v>
  </rv>
  <rv s="1">
    <fb>-6.6661000000000001</fb>
    <v>9</v>
  </rv>
  <rv s="1">
    <fb>5849</fb>
    <v>8</v>
  </rv>
  <rv s="7">
    <v>#VALUE!</v>
    <v>819</v>
    <v>24</v>
    <v>Sallins</v>
    <v>4</v>
    <v>5</v>
    <v>Map</v>
    <v>6</v>
    <v>25</v>
    <v>en-GB</v>
    <v>7352bb74-79f1-c5d5-352d-039149da4be5</v>
    <v>536870912</v>
    <v>1</v>
    <v>61</v>
    <v>3456</v>
    <v>29</v>
    <v>Sallins is a town in County Kildare, Ireland, situated 3.5 km north of the town centre of Naas, from which it is separated by the M7 motorway. Sallins is the anglicised name of Na Solláin which means "the willows".</v>
    <v>3457</v>
    <v>3458</v>
    <v>3459</v>
    <v>3460</v>
    <v>Sallins</v>
    <v>3461</v>
    <v>Sallins</v>
    <v>mdp/vdpid/5469212762016055297</v>
  </rv>
  <rv s="0">
    <v>536870912</v>
    <v>Castlemartyr</v>
    <v>f05ce484-ed7a-f297-560c-50548fe14bd5</v>
    <v>en-GB</v>
    <v>Map</v>
  </rv>
  <rv s="2">
    <v>335</v>
    <v>6</v>
    <v>820</v>
    <v>7</v>
    <v>0</v>
    <v>Image of Castlemartyr</v>
  </rv>
  <rv s="1">
    <fb>51.916666666666998</fb>
    <v>9</v>
  </rv>
  <rv s="4">
    <v>https://www.bing.com/search?q=castlemartyr+ireland&amp;form=skydnc</v>
    <v>Learn more on Bing</v>
  </rv>
  <rv s="1">
    <fb>-8.0500000000000007</fb>
    <v>9</v>
  </rv>
  <rv s="1">
    <fb>1600</fb>
    <v>8</v>
  </rv>
  <rv s="6">
    <v>#VALUE!</v>
    <v>822</v>
    <v>15</v>
    <v>Castlemartyr</v>
    <v>4</v>
    <v>5</v>
    <v>Map</v>
    <v>6</v>
    <v>16</v>
    <v>en-GB</v>
    <v>f05ce484-ed7a-f297-560c-50548fe14bd5</v>
    <v>536870912</v>
    <v>1</v>
    <v>1498</v>
    <v>29</v>
    <v>Castlemartyr is a large village in County Cork, Ireland. It is around 30 kilometres east of Cork city, 10 km east of Midleton, 16 km west of Youghal and 6 km from the coast. Approximately 1,600 people live in the village and its hinterland. It ...</v>
    <v>3464</v>
    <v>3465</v>
    <v>3466</v>
    <v>3467</v>
    <v>Castlemartyr</v>
    <v>3468</v>
    <v>Castlemartyr</v>
    <v>mdp/vdpid/5469350296096342017</v>
  </rv>
  <rv s="0">
    <v>536870912</v>
    <v>Hagerstown, Maryland</v>
    <v>731eecf8-a850-b4e0-6695-b84876b06a30</v>
    <v>en-GB</v>
    <v>Map</v>
  </rv>
  <rv s="0">
    <v>536870912</v>
    <v>Washington County</v>
    <v>e04ced46-2ebe-1025-8c0e-33747cf94a3c</v>
    <v>en-GB</v>
    <v>Map</v>
  </rv>
  <rv s="1">
    <fb>31.529731000000002</fb>
    <v>8</v>
  </rv>
  <rv s="2">
    <v>336</v>
    <v>6</v>
    <v>823</v>
    <v>7</v>
    <v>0</v>
    <v>Image of Hagerstown, Maryland</v>
  </rv>
  <rv s="1">
    <fb>39.642777777778001</fb>
    <v>9</v>
  </rv>
  <rv s="0">
    <v>805306368</v>
    <v>Tekesha Martinez (Mayor)</v>
    <v>2ea6eff9-becf-5061-8137-52b2d5edb919</v>
    <v>en-GB</v>
    <v>Generic</v>
  </rv>
  <rv s="0">
    <v>805306368</v>
    <v>Paul D. Corderman (Senate)</v>
    <v>f5c6939b-0377-4015-2a85-00ce9c6de901</v>
    <v>en-GB</v>
    <v>Generic</v>
  </rv>
  <rv s="3">
    <v>233</v>
  </rv>
  <rv s="4">
    <v>https://www.bing.com/search?q=hagerstown+maryland&amp;form=skydnc</v>
    <v>Learn more on Bing</v>
  </rv>
  <rv s="1">
    <fb>-77.72</fb>
    <v>9</v>
  </rv>
  <rv s="1">
    <fb>43527</fb>
    <v>8</v>
  </rv>
  <rv s="5">
    <v>#VALUE!</v>
    <v>824</v>
    <v>2</v>
    <v>Hagerstown, Maryland</v>
    <v>4</v>
    <v>5</v>
    <v>Map</v>
    <v>6</v>
    <v>7</v>
    <v>en-GB</v>
    <v>731eecf8-a850-b4e0-6695-b84876b06a30</v>
    <v>536870912</v>
    <v>1</v>
    <v>2023</v>
    <v>3471</v>
    <v>3472</v>
    <v>4</v>
    <v>Hagerstown is a city in and the county seat of Washington County, Maryland, United States. The population was 43,527 at the 2020 census. Hagerstown ranks as Maryland's sixth-largest incorporated city and is the largest city in the Maryland Panhandle.</v>
    <v>3473</v>
    <v>3474</v>
    <v>3477</v>
    <v>3478</v>
    <v>3479</v>
    <v>Hagerstown, Maryland</v>
    <v>3480</v>
    <v>12</v>
    <v>Hagerstown, Maryland</v>
    <v>mdp/vdpid/5486918126807285761</v>
  </rv>
  <rv s="0">
    <v>536870912</v>
    <v>Crossmolina</v>
    <v>fe59819d-28f7-18ee-a414-6ffdbfb76920</v>
    <v>en-GB</v>
    <v>Map</v>
  </rv>
  <rv s="2">
    <v>337</v>
    <v>6</v>
    <v>825</v>
    <v>7</v>
    <v>0</v>
    <v>Image of Crossmolina</v>
  </rv>
  <rv s="1">
    <fb>54.1</fb>
    <v>9</v>
  </rv>
  <rv s="4">
    <v>https://www.bing.com/search?q=crossmolina&amp;form=skydnc</v>
    <v>Learn more on Bing</v>
  </rv>
  <rv s="1">
    <fb>-9.3167000000000009</fb>
    <v>9</v>
  </rv>
  <rv s="1">
    <fb>1044</fb>
    <v>8</v>
  </rv>
  <rv s="23">
    <v>#VALUE!</v>
    <v>827</v>
    <v>302</v>
    <v>Crossmolina</v>
    <v>4</v>
    <v>5</v>
    <v>Map</v>
    <v>6</v>
    <v>16</v>
    <v>en-GB</v>
    <v>fe59819d-28f7-18ee-a414-6ffdbfb76920</v>
    <v>536870912</v>
    <v>1</v>
    <v>756</v>
    <v>3176</v>
    <v>29</v>
    <v>Crossmolina is a town in the Barony of Tyrawley in County Mayo, Ireland, as well as the name of the parish in which Crossmolina is situated. The town sits on the River Deel near the northern shore of Lough Conn. Crossmolina is about 9 km west of ...</v>
    <v>3483</v>
    <v>3484</v>
    <v>3485</v>
    <v>3486</v>
    <v>Crossmolina</v>
    <v>3487</v>
    <v>Crossmolina</v>
    <v>mdp/vdpid/5467873617016520705</v>
  </rv>
  <rv s="0">
    <v>536870912</v>
    <v>Booterstown</v>
    <v>95ad7871-a54a-03b0-a9ab-2a5529eae27c</v>
    <v>en-GB</v>
    <v>Map</v>
  </rv>
  <rv s="2">
    <v>338</v>
    <v>6</v>
    <v>828</v>
    <v>7</v>
    <v>0</v>
    <v>Image of Booterstown</v>
  </rv>
  <rv s="1">
    <fb>53.308700000000002</fb>
    <v>9</v>
  </rv>
  <rv s="4">
    <v>https://www.bing.com/search?q=booterstown+county+dublin+ireland&amp;form=skydnc</v>
    <v>Learn more on Bing</v>
  </rv>
  <rv s="1">
    <fb>-6.1963999999999997</fb>
    <v>9</v>
  </rv>
  <rv s="32">
    <v>#VALUE!</v>
    <v>829</v>
    <v>527</v>
    <v>Booterstown</v>
    <v>4</v>
    <v>5</v>
    <v>Map</v>
    <v>6</v>
    <v>en-GB</v>
    <v>95ad7871-a54a-03b0-a9ab-2a5529eae27c</v>
    <v>536870912</v>
    <v>1</v>
    <v>2106</v>
    <v>29</v>
    <v>Booterstown is a coastal suburb of the city of Dublin in Ireland. It is also a townland and civil parish in the modern county of Dún Laoghaire–Rathdown. It is situated about 7 km south of Dublin city centre.</v>
    <v>3490</v>
    <v>3491</v>
    <v>3492</v>
    <v>3493</v>
    <v>Booterstown</v>
    <v>Booterstown</v>
    <v>mdp/vdpid/5469236695201218561</v>
  </rv>
  <rv s="0">
    <v>536870912</v>
    <v>Gainesville, Florida</v>
    <v>427c8860-93c4-456a-a429-5fab38c59aba</v>
    <v>en-GB</v>
    <v>Map</v>
  </rv>
  <rv s="0">
    <v>536870912</v>
    <v>Alachua County</v>
    <v>1592bece-0bee-3c00-6911-ffe7d3ae6d20</v>
    <v>en-GB</v>
    <v>Map</v>
  </rv>
  <rv s="1">
    <fb>164.42881199999999</fb>
    <v>8</v>
  </rv>
  <rv s="2">
    <v>339</v>
    <v>6</v>
    <v>830</v>
    <v>7</v>
    <v>0</v>
    <v>Image of Gainesville, Florida</v>
  </rv>
  <rv s="1">
    <fb>29.665277777778002</fb>
    <v>9</v>
  </rv>
  <rv s="3">
    <v>234</v>
  </rv>
  <rv s="4">
    <v>https://www.bing.com/search?q=gainesville+florida&amp;form=skydnc</v>
    <v>Learn more on Bing</v>
  </rv>
  <rv s="1">
    <fb>-82.336111111110995</fb>
    <v>9</v>
  </rv>
  <rv s="1">
    <fb>141085</fb>
    <v>8</v>
  </rv>
  <rv s="11">
    <v>#VALUE!</v>
    <v>831</v>
    <v>63</v>
    <v>Gainesville, Florida</v>
    <v>4</v>
    <v>5</v>
    <v>Map</v>
    <v>6</v>
    <v>7</v>
    <v>en-GB</v>
    <v>427c8860-93c4-456a-a429-5fab38c59aba</v>
    <v>536870912</v>
    <v>1</v>
    <v>211</v>
    <v>3496</v>
    <v>3497</v>
    <v>4</v>
    <v>Gainesville is the county seat of Alachua County, Florida, and the most populous city in North Central Florida, with a population of 145,214 in 2022. It is the principal city of the Gainesville metropolitan area, which had a population of ...</v>
    <v>3498</v>
    <v>3499</v>
    <v>3500</v>
    <v>3501</v>
    <v>3502</v>
    <v>Gainesville, Florida</v>
    <v>3503</v>
    <v>Gainesville, Florida</v>
    <v>mdp/vdpid/5498014218403708929</v>
  </rv>
  <rv s="0">
    <v>536870912</v>
    <v>Rathnew</v>
    <v>f2ae5a05-c090-463b-56a4-54afc455e476</v>
    <v>en-GB</v>
    <v>Map</v>
  </rv>
  <rv s="2">
    <v>340</v>
    <v>6</v>
    <v>832</v>
    <v>7</v>
    <v>0</v>
    <v>Image of Rathnew</v>
  </rv>
  <rv s="1">
    <fb>52.990600000000001</fb>
    <v>9</v>
  </rv>
  <rv s="4">
    <v>https://www.bing.com/search?q=rathnew+ireland&amp;form=skydnc</v>
    <v>Learn more on Bing</v>
  </rv>
  <rv s="1">
    <fb>-6.0853000000000002</fb>
    <v>9</v>
  </rv>
  <rv s="1">
    <fb>1849</fb>
    <v>8</v>
  </rv>
  <rv s="6">
    <v>#VALUE!</v>
    <v>833</v>
    <v>15</v>
    <v>Rathnew</v>
    <v>4</v>
    <v>5</v>
    <v>Map</v>
    <v>6</v>
    <v>195</v>
    <v>en-GB</v>
    <v>f2ae5a05-c090-463b-56a4-54afc455e476</v>
    <v>536870912</v>
    <v>1</v>
    <v>1204</v>
    <v>29</v>
    <v>Rathnew is a village in County Wicklow, Ireland. Located south of the capital Dublin along the M11 between Dublin and Wexford, it is close to the county town of Wicklow, which is situated 3 km to the east.</v>
    <v>3506</v>
    <v>3507</v>
    <v>3508</v>
    <v>3509</v>
    <v>Rathnew</v>
    <v>3510</v>
    <v>Rathnew</v>
    <v>mdp/vdpid/5469255810372599809</v>
  </rv>
  <rv s="0">
    <v>536870912</v>
    <v>Silver Spring, Maryland</v>
    <v>9607df78-45fe-2285-d28f-cf2dd870b3e9</v>
    <v>en-GB</v>
    <v>Map</v>
  </rv>
  <rv s="0">
    <v>536870912</v>
    <v>Montgomery County</v>
    <v>a11fc0a9-83c7-662d-01a4-d83374723378</v>
    <v>en-GB</v>
    <v>Map</v>
  </rv>
  <rv s="1">
    <fb>20.500126000000002</fb>
    <v>8</v>
  </rv>
  <rv s="2">
    <v>341</v>
    <v>6</v>
    <v>834</v>
    <v>7</v>
    <v>0</v>
    <v>Image of Silver Spring, Maryland</v>
  </rv>
  <rv s="1">
    <fb>39.002440999999997</fb>
    <v>9</v>
  </rv>
  <rv s="4">
    <v>https://www.bing.com/search?q=silver+spring+maryland&amp;form=skydnc</v>
    <v>Learn more on Bing</v>
  </rv>
  <rv s="1">
    <fb>-77.020791000000003</fb>
    <v>9</v>
  </rv>
  <rv s="1">
    <fb>81015</fb>
    <v>8</v>
  </rv>
  <rv s="16">
    <v>#VALUE!</v>
    <v>835</v>
    <v>112</v>
    <v>Silver Spring, Maryland</v>
    <v>4</v>
    <v>5</v>
    <v>Map</v>
    <v>6</v>
    <v>7</v>
    <v>en-GB</v>
    <v>9607df78-45fe-2285-d28f-cf2dd870b3e9</v>
    <v>536870912</v>
    <v>1</v>
    <v>2023</v>
    <v>3513</v>
    <v>3514</v>
    <v>4</v>
    <v>Silver Spring is a census-designated place in southeastern Montgomery County, Maryland, United States, near Washington, D.C. Although officially unincorporated, it is an edge city with a population of 81,015 at the 2020 census, making it the ...</v>
    <v>3515</v>
    <v>3516</v>
    <v>3517</v>
    <v>3518</v>
    <v>Silver Spring, Maryland</v>
    <v>3519</v>
    <v>12</v>
    <v>Silver Spring, Maryland</v>
    <v>mdp/vdpid/5490049262890778627</v>
  </rv>
  <rv s="0">
    <v>536870912</v>
    <v>Conroe, Texas</v>
    <v>1bf14928-6080-c523-0295-da600a784c9e</v>
    <v>en-GB</v>
    <v>Map</v>
  </rv>
  <rv s="1">
    <fb>182.14806999999999</fb>
    <v>8</v>
  </rv>
  <rv s="2">
    <v>342</v>
    <v>6</v>
    <v>836</v>
    <v>7</v>
    <v>0</v>
    <v>Image of Conroe, Texas</v>
  </rv>
  <rv s="1">
    <fb>30.316099999999999</fb>
    <v>9</v>
  </rv>
  <rv s="3">
    <v>235</v>
  </rv>
  <rv s="4">
    <v>https://www.bing.com/search?q=conroe+texas&amp;form=skydnc</v>
    <v>Learn more on Bing</v>
  </rv>
  <rv s="1">
    <fb>-95.4589</fb>
    <v>9</v>
  </rv>
  <rv s="1">
    <fb>89956</fb>
    <v>8</v>
  </rv>
  <rv s="5">
    <v>#VALUE!</v>
    <v>837</v>
    <v>2</v>
    <v>Conroe, Texas</v>
    <v>4</v>
    <v>5</v>
    <v>Map</v>
    <v>6</v>
    <v>7</v>
    <v>en-GB</v>
    <v>1bf14928-6080-c523-0295-da600a784c9e</v>
    <v>536870912</v>
    <v>1</v>
    <v>15</v>
    <v>169</v>
    <v>3522</v>
    <v>4</v>
    <v>Conroe is a city in and the county seat of Montgomery County, Texas, United States, about 40 miles north of Houston. It is a principal city in the Houston–The Woodlands–Sugar Land metropolitan area. As of 2023, the population was 103,035. Since ...</v>
    <v>3523</v>
    <v>3524</v>
    <v>3525</v>
    <v>3526</v>
    <v>3527</v>
    <v>Conroe, Texas</v>
    <v>3528</v>
    <v>25</v>
    <v>Conroe, Texas</v>
    <v>mdp/vdpid/5110483519847530497</v>
  </rv>
  <rv s="0">
    <v>536870912</v>
    <v>Bundoran</v>
    <v>d2a590c0-24dd-8262-d9fd-1e1fa01d65df</v>
    <v>en-GB</v>
    <v>Map</v>
  </rv>
  <rv s="1">
    <fb>10.15</fb>
    <v>8</v>
  </rv>
  <rv s="2">
    <v>343</v>
    <v>6</v>
    <v>838</v>
    <v>7</v>
    <v>0</v>
    <v>Image of Bundoran</v>
  </rv>
  <rv s="1">
    <fb>54.4754</fb>
    <v>9</v>
  </rv>
  <rv s="4">
    <v>https://www.bing.com/search?q=bundoran+ireland&amp;form=skydnc</v>
    <v>Learn more on Bing</v>
  </rv>
  <rv s="1">
    <fb>-8.2837999999999994</fb>
    <v>9</v>
  </rv>
  <rv s="1">
    <fb>1963</fb>
    <v>8</v>
  </rv>
  <rv s="7">
    <v>#VALUE!</v>
    <v>840</v>
    <v>24</v>
    <v>Bundoran</v>
    <v>4</v>
    <v>5</v>
    <v>Map</v>
    <v>6</v>
    <v>25</v>
    <v>en-GB</v>
    <v>d2a590c0-24dd-8262-d9fd-1e1fa01d65df</v>
    <v>536870912</v>
    <v>1</v>
    <v>2878</v>
    <v>3531</v>
    <v>29</v>
    <v>Bundoran is a town in County Donegal, Ireland. The town is located near the N15 road near Ballyshannon, and is the most southerly town in Donegal. The town is a tourist seaside resort, and tourism has been at the heart of the local economy since ...</v>
    <v>3532</v>
    <v>3533</v>
    <v>3534</v>
    <v>3535</v>
    <v>Bundoran</v>
    <v>3536</v>
    <v>Bundoran</v>
    <v>mdp/vdpid/5468232707085434881</v>
  </rv>
  <rv s="0">
    <v>536870912</v>
    <v>Daytona Beach, Florida</v>
    <v>1e833357-6e2d-7714-9ba3-f8f36266c21c</v>
    <v>en-GB</v>
    <v>Map</v>
  </rv>
  <rv s="0">
    <v>536870912</v>
    <v>Volusia County</v>
    <v>2f7774ef-650e-b8a8-2df1-efe23176f042</v>
    <v>en-GB</v>
    <v>Map</v>
  </rv>
  <rv s="1">
    <fb>175.160448</fb>
    <v>8</v>
  </rv>
  <rv s="2">
    <v>344</v>
    <v>6</v>
    <v>841</v>
    <v>7</v>
    <v>0</v>
    <v>Image of Daytona Beach, Florida</v>
  </rv>
  <rv s="1">
    <fb>29.207222222222001</fb>
    <v>9</v>
  </rv>
  <rv s="0">
    <v>805306368</v>
    <v>Derrick Henry (Mayor)</v>
    <v>88cc0be8-0490-2add-169f-b023a03b6d3b</v>
    <v>en-GB</v>
    <v>Generic</v>
  </rv>
  <rv s="3">
    <v>236</v>
  </rv>
  <rv s="4">
    <v>https://www.bing.com/search?q=daytona+beach+florida&amp;form=skydnc</v>
    <v>Learn more on Bing</v>
  </rv>
  <rv s="1">
    <fb>-81.037777777778004</fb>
    <v>9</v>
  </rv>
  <rv s="1">
    <fb>72647</fb>
    <v>8</v>
  </rv>
  <rv s="11">
    <v>#VALUE!</v>
    <v>842</v>
    <v>63</v>
    <v>Daytona Beach, Florida</v>
    <v>4</v>
    <v>5</v>
    <v>Map</v>
    <v>6</v>
    <v>7</v>
    <v>en-GB</v>
    <v>1e833357-6e2d-7714-9ba3-f8f36266c21c</v>
    <v>536870912</v>
    <v>1</v>
    <v>211</v>
    <v>3539</v>
    <v>3540</v>
    <v>4</v>
    <v>Daytona Beach, or simply Daytona, is a coastal resort city in Volusia County, Florida, United States. Located on the East Coast of the United States, its population was 72,647 at the 2020 census. It is part of the Deltona–Daytona Beach–Ormond ...</v>
    <v>3541</v>
    <v>3542</v>
    <v>3544</v>
    <v>3545</v>
    <v>3546</v>
    <v>Daytona Beach, Florida</v>
    <v>3547</v>
    <v>Daytona Beach, Florida</v>
    <v>mdp/vdpid/5498628983211687937</v>
  </rv>
  <rv s="0">
    <v>536870912</v>
    <v>Wirral-Enniskillen</v>
    <v>0db86632-8fa6-d26b-684f-43847d3b073d</v>
    <v>en-GB</v>
    <v>Map</v>
  </rv>
  <rv s="1">
    <fb>29.41</fb>
    <v>8</v>
  </rv>
  <rv s="1">
    <fb>45.520600000000002</fb>
    <v>9</v>
  </rv>
  <rv s="4">
    <v>https://www.bing.com/search?q=wirral-enniskillen+new+brunswick&amp;form=skydnc</v>
    <v>Learn more on Bing</v>
  </rv>
  <rv s="1">
    <fb>-66.503</fb>
    <v>9</v>
  </rv>
  <rv s="1">
    <fb>204</fb>
    <v>8</v>
  </rv>
  <rv s="38">
    <v>#VALUE!</v>
    <v>845</v>
    <v>846</v>
    <v>Wirral-Enniskillen</v>
    <v>4</v>
    <v>371</v>
    <v>Map</v>
    <v>6</v>
    <v>25</v>
    <v>en-GB</v>
    <v>0db86632-8fa6-d26b-684f-43847d3b073d</v>
    <v>536870912</v>
    <v>1</v>
    <v>2384</v>
    <v>3550</v>
    <v>226</v>
    <v>Wirral-Enniskillen is a former local service district in the Canadian province of New Brunswick. It is located at the confluence of the Gaspereau and Salmon rivers.</v>
    <v>3551</v>
    <v>3552</v>
    <v>3553</v>
    <v>Wirral-Enniskillen</v>
    <v>3554</v>
    <v>Wirral-Enniskillen</v>
    <v>mdp/vdpid/5320271302966116353</v>
  </rv>
  <rv s="3">
    <v>237</v>
  </rv>
  <rv s="39">
    <v>0</v>
    <v>847</v>
    <v>{7AD7F884-E499-6149-9759-F8640FD26521}</v>
    <v>3556</v>
  </rv>
</rvData>
</file>

<file path=xl/richData/rdrichvaluestructure.xml><?xml version="1.0" encoding="utf-8"?>
<rvStructures xmlns="http://schemas.microsoft.com/office/spreadsheetml/2017/richdata" count="40">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2 (County/district/other)" t="r"/>
    <k n="Country/region" t="r"/>
    <k n="Description" t="s"/>
    <k n="Image" t="r"/>
    <k n="Latitude"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2 (County/district/other)" t="r"/>
    <k n="Area" t="r"/>
    <k n="Country/region" t="r"/>
    <k n="Description" t="s"/>
    <k n="Image" t="r"/>
    <k n="Latitude"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der(s)" t="r"/>
    <k n="LearnMoreOnLink" t="r"/>
    <k n="Longitude" t="r"/>
    <k n="Name" t="s"/>
    <k n="Population" t="r"/>
    <k n="UniqueName" t="s"/>
    <k n="VDPID/VSID" t="s"/>
  </s>
  <s t="_linkedentity2core">
    <k n="_CRID" t="e"/>
    <k n="_Attribution" t="spb"/>
    <k n="_Display" t="spb"/>
    <k n="_DisplayString" t="s"/>
    <k n="_Flags" t="spb"/>
    <k n="_Format" t="spb"/>
    <k n="_Icon" t="s"/>
    <k n="_Provider" t="spb"/>
    <k n="%EntityCulture" t="s"/>
    <k n="%EntityId" t="s"/>
    <k n="%EntityServiceId" t="i"/>
    <k n="%IsRefreshable" t="b"/>
    <k n="Admin Division 1 (State/province/other)" t="r"/>
    <k n="Admin Division 2 (County/district/other)" t="r"/>
    <k n="Country/region" t="r"/>
    <k n="Description" t="s"/>
    <k n="Image" t="r"/>
    <k n="Latitude" t="r"/>
    <k n="LearnMoreOnLink" t="r"/>
    <k n="Longitude" t="r"/>
    <k n="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der(s)"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earnMoreOnLink"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der(s)"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_Attribution" t="spb"/>
    <k n="_Display" t="spb"/>
    <k n="_DisplayString" t="s"/>
    <k n="_Flags" t="spb"/>
    <k n="_Format" t="spb"/>
    <k n="_Icon" t="s"/>
    <k n="_Provider" t="spb"/>
    <k n="%EntityCulture" t="s"/>
    <k n="%EntityId" t="s"/>
    <k n="%EntityServiceId" t="i"/>
    <k n="%IsRefreshable" t="b"/>
    <k n="Country/region" t="r"/>
    <k n="Description" t="s"/>
    <k n="Image" t="r"/>
    <k n="Latitude" t="r"/>
    <k n="LearnMoreOnLink" t="r"/>
    <k n="Longitude" t="r"/>
    <k n="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ountry/region" t="r"/>
    <k n="Description" t="s"/>
    <k n="Image" t="r"/>
    <k n="Leader(s)"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2 (County/district/other)" t="r"/>
    <k n="Area" t="r"/>
    <k n="Country/region" t="r"/>
    <k n="Description" t="s"/>
    <k n="Image" t="r"/>
    <k n="Latitude" t="r"/>
    <k n="LearnMoreOnLink" t="r"/>
    <k n="Longitude" t="r"/>
    <k n="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Country/region" t="r"/>
    <k n="Description" t="s"/>
    <k n="Image" t="r"/>
    <k n="Latitude"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Country/region" t="r"/>
    <k n="Description" t="s"/>
    <k n="Image" t="r"/>
    <k n="Latitude" t="r"/>
    <k n="LearnMoreOnLink" t="r"/>
    <k n="Longitude" t="r"/>
    <k n="Name" t="s"/>
    <k n="Population" t="r"/>
    <k n="UniqueName" t="s"/>
    <k n="VDPID/VSID" t="s"/>
  </s>
  <s t="_linkedentity2core">
    <k n="_CRID" t="e"/>
    <k n="_Attribution" t="spb"/>
    <k n="_Display" t="spb"/>
    <k n="_DisplayString" t="s"/>
    <k n="_Flags" t="spb"/>
    <k n="_Format" t="spb"/>
    <k n="_Icon" t="s"/>
    <k n="_Provider" t="spb"/>
    <k n="%EntityCulture" t="s"/>
    <k n="%EntityId" t="s"/>
    <k n="%EntityServiceId" t="i"/>
    <k n="%IsRefreshable" t="b"/>
    <k n="Admin Division 2 (County/district/other)" t="r"/>
    <k n="Country/region" t="r"/>
    <k n="Description" t="s"/>
    <k n="Image" t="r"/>
    <k n="Latitude" t="r"/>
    <k n="LearnMoreOnLink" t="r"/>
    <k n="Longitude" t="r"/>
    <k n="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rnMoreOnLink" t="r"/>
    <k n="Longitude" t="r"/>
    <k n="Name" t="s"/>
    <k n="Population" t="r"/>
    <k n="UniqueName" t="s"/>
    <k n="VDPID/VSID" t="s"/>
  </s>
  <s t="_linkedentity2core">
    <k n="_CRID" t="e"/>
    <k n="_Attribution" t="spb"/>
    <k n="_Display" t="spb"/>
    <k n="_DisplayString" t="s"/>
    <k n="_Flags" t="spb"/>
    <k n="_Format" t="spb"/>
    <k n="_Icon" t="s"/>
    <k n="_Provider" t="spb"/>
    <k n="%EntityCulture" t="s"/>
    <k n="%EntityId" t="s"/>
    <k n="%EntityServiceId" t="i"/>
    <k n="%IsRefreshable" t="b"/>
    <k n="Admin Division 1 (State/province/other)" t="r"/>
    <k n="Country/region" t="r"/>
    <k n="Description" t="s"/>
    <k n="Latitude" t="r"/>
    <k n="LearnMoreOnLink" t="r"/>
    <k n="Longitude" t="r"/>
    <k n="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2 (County/district/other)" t="r"/>
    <k n="Area" t="r"/>
    <k n="Country/region" t="r"/>
    <k n="Description" t="s"/>
    <k n="Image" t="r"/>
    <k n="Latitude" t="r"/>
    <k n="Leader(s)"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Country/region" t="r"/>
    <k n="Description" t="s"/>
    <k n="Image" t="r"/>
    <k n="Latitude" t="r"/>
    <k n="LearnMoreOnLink" t="r"/>
    <k n="Longitude" t="r"/>
    <k n="Name" t="s"/>
    <k n="Population" t="r"/>
    <k n="UniqueName" t="s"/>
    <k n="VDPID/VSID" t="s"/>
  </s>
  <s t="_linkedentity2core">
    <k n="_CRID" t="e"/>
    <k n="_Attribution" t="spb"/>
    <k n="_Display" t="spb"/>
    <k n="_DisplayString" t="s"/>
    <k n="_Flags" t="spb"/>
    <k n="_Format" t="spb"/>
    <k n="_Icon" t="s"/>
    <k n="_Provider" t="spb"/>
    <k n="%EntityCulture" t="s"/>
    <k n="%EntityId" t="s"/>
    <k n="%EntityServiceId" t="i"/>
    <k n="%IsRefreshable" t="b"/>
    <k n="Admin Division 1 (State/province/other)" t="r"/>
    <k n="Country/region" t="r"/>
    <k n="Description" t="s"/>
    <k n="Image" t="r"/>
    <k n="Latitude" t="r"/>
    <k n="LearnMoreOnLink" t="r"/>
    <k n="Longitude" t="r"/>
    <k n="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household income" t="r"/>
    <k n="Name" t="s"/>
    <k n="Official language" t="r"/>
    <k n="Persons per household" t="r"/>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Country/region" t="r"/>
    <k n="Description" t="s"/>
    <k n="Image" t="r"/>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rnMoreOnLink" t="r"/>
    <k n="Longitude" t="r"/>
    <k n="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rgest city" t="r"/>
    <k n="LearnMoreOnLink"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rnMoreOnLink" t="r"/>
    <k n="Longitude" t="r"/>
    <k n="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Latitude" t="r"/>
    <k n="LearnMoreOnLink" t="r"/>
    <k n="Longitude" t="r"/>
    <k n="Name" t="s"/>
    <k n="Population" t="r"/>
    <k n="UniqueName" t="s"/>
    <k n="VDPID/VSID" t="s"/>
  </s>
  <s t="_datasourcecontainer">
    <k n="_CRID" t="i"/>
    <k n="_Display" t="spb"/>
    <k n="%XLUID" t="s"/>
    <k n="City" t="r"/>
  </s>
</rvStructures>
</file>

<file path=xl/richData/rdsupportingpropertybag.xml><?xml version="1.0" encoding="utf-8"?>
<supportingPropertyBags xmlns="http://schemas.microsoft.com/office/spreadsheetml/2017/richdata2">
  <spbArrays count="35">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2 (County/district/other)</v>
      <v t="s">Country/region</v>
      <v t="s">_SubLabel</v>
      <v t="s">Population</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2 (County/district/other)</v>
      <v t="s">Country/region</v>
      <v t="s">_SubLabel</v>
      <v t="s">Population</v>
      <v t="s">Area</v>
      <v t="s">Latitude</v>
      <v t="s">Longitude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20">
      <v t="s">%EntityServiceId</v>
      <v t="s">%IsRefreshable</v>
      <v t="s">%EntityCulture</v>
      <v t="s">%EntityId</v>
      <v t="s">_Icon</v>
      <v t="s">_Provider</v>
      <v t="s">_Attribution</v>
      <v t="s">_Display</v>
      <v t="s">Name</v>
      <v t="s">_Format</v>
      <v t="s">Country/region</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Leader(s)</v>
      <v t="s">Country/region</v>
      <v t="s">_SubLabel</v>
      <v t="s">Population</v>
      <v t="s">Area</v>
      <v t="s">Abbreviation</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2 (County/district/other)</v>
      <v t="s">Country/region</v>
      <v t="s">_SubLabel</v>
      <v t="s">Area</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Country/region</v>
      <v t="s">_SubLabel</v>
      <v t="s">Population</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_Flags</v>
      <v t="s">VDPID/VSID</v>
      <v t="s">UniqueName</v>
      <v t="s">_DisplayString</v>
      <v t="s">LearnMoreOnLink</v>
      <v t="s">Image</v>
      <v t="s">Description</v>
    </a>
    <a count="21">
      <v t="s">%EntityServiceId</v>
      <v t="s">%IsRefreshable</v>
      <v t="s">%EntityCulture</v>
      <v t="s">%EntityId</v>
      <v t="s">_Icon</v>
      <v t="s">_Provider</v>
      <v t="s">_Attribution</v>
      <v t="s">_Display</v>
      <v t="s">Name</v>
      <v t="s">_Format</v>
      <v t="s">Admin Division 2 (County/district/other)</v>
      <v t="s">Country/region</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Country/region</v>
      <v t="s">_SubLabel</v>
      <v t="s">Population</v>
      <v t="s">Area</v>
      <v t="s">Latitude</v>
      <v t="s">Longitude</v>
      <v t="s">_Flags</v>
      <v t="s">VDPID/VSID</v>
      <v t="s">UniqueName</v>
      <v t="s">_DisplayString</v>
      <v t="s">LearnMoreOnLink</v>
      <v t="s">Image</v>
      <v t="s">Description</v>
    </a>
    <a count="20">
      <v t="s">%EntityServiceId</v>
      <v t="s">%IsRefreshable</v>
      <v t="s">%EntityCulture</v>
      <v t="s">%EntityId</v>
      <v t="s">_Icon</v>
      <v t="s">_Provider</v>
      <v t="s">_Attribution</v>
      <v t="s">_Display</v>
      <v t="s">Name</v>
      <v t="s">_Format</v>
      <v t="s">Admin Division 1 (State/province/other)</v>
      <v t="s">Country/region</v>
      <v t="s">Latitude</v>
      <v t="s">Longitude</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Country/region</v>
      <v t="s">Leader(s)</v>
      <v t="s">_SubLabel</v>
      <v t="s">Population</v>
      <v t="s">Area</v>
      <v t="s">Latitude</v>
      <v t="s">Longitude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_Flags</v>
      <v t="s">VDPID/VSID</v>
      <v t="s">UniqueName</v>
      <v t="s">_DisplayString</v>
      <v t="s">LearnMoreOnLink</v>
      <v t="s">Image</v>
      <v t="s">Description</v>
    </a>
    <a count="21">
      <v t="s">%EntityServiceId</v>
      <v t="s">%IsRefreshable</v>
      <v t="s">%EntityCulture</v>
      <v t="s">%EntityId</v>
      <v t="s">_Icon</v>
      <v t="s">_Provider</v>
      <v t="s">_Attribution</v>
      <v t="s">_Display</v>
      <v t="s">Name</v>
      <v t="s">_Format</v>
      <v t="s">Admin Division 1 (State/province/other)</v>
      <v t="s">Country/region</v>
      <v t="s">Latitude</v>
      <v t="s">Longitude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Housing units</v>
      <v t="s">Persons per household</v>
      <v t="s">Median household income</v>
      <v t="s">Building permits</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Area</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Area</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_Flags</v>
      <v t="s">VDPID/VSID</v>
      <v t="s">UniqueName</v>
      <v t="s">_DisplayString</v>
      <v t="s">LearnMoreOnLink</v>
      <v t="s">Description</v>
    </a>
    <a count="4">
      <v t="s">City</v>
      <v t="s">_CRID</v>
      <v t="s">%XLUID</v>
      <v t="s">_Display</v>
    </a>
  </spbArrays>
  <spbData count="848">
    <spb s="0">
      <v xml:space="preserve">Wikipedia	</v>
      <v xml:space="preserve">CC BY-SA 3.0	</v>
      <v xml:space="preserve">https://en.wikipedia.org/wiki/Paterson,_New_Jersey	</v>
      <v xml:space="preserve">https://creativecommons.org/licenses/by-sa/3.0	</v>
    </spb>
    <spb s="1">
      <v>0</v>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https://en.wikipedia.org/wiki/San_Antonio	</v>
      <v xml:space="preserve">https://creativecommons.org/licenses/by-sa/3.0	</v>
    </spb>
    <spb s="1">
      <v>10</v>
      <v>10</v>
      <v>10</v>
      <v>10</v>
      <v>10</v>
      <v>10</v>
      <v>10</v>
      <v>10</v>
      <v>10</v>
      <v>10</v>
    </spb>
    <spb s="0">
      <v xml:space="preserve">Wikipedia	</v>
      <v xml:space="preserve">CC BY-SA 3.0	</v>
      <v xml:space="preserve">https://en.wikipedia.org/wiki/Killarney	</v>
      <v xml:space="preserve">https://creativecommons.org/licenses/by-sa/3.0	</v>
    </spb>
    <spb s="0">
      <v xml:space="preserve">Wikipedia	</v>
      <v xml:space="preserve">CC-BY-SA	</v>
      <v xml:space="preserve">http://en.wikipedia.org/wiki/Killarney	</v>
      <v xml:space="preserve">http://creativecommons.org/licenses/by-sa/3.0/	</v>
    </spb>
    <spb s="9">
      <v>12</v>
      <v>12</v>
      <v>12</v>
      <v>13</v>
      <v>12</v>
      <v>12</v>
      <v>12</v>
      <v>12</v>
    </spb>
    <spb s="2">
      <v>1</v>
      <v>Name</v>
      <v>LearnMoreOnLink</v>
    </spb>
    <spb s="10">
      <v>2016</v>
    </spb>
    <spb s="0">
      <v xml:space="preserve">Wikipedia	</v>
      <v xml:space="preserve">CC BY-SA 3.0	</v>
      <v xml:space="preserve">https://en.wikipedia.org/wiki/Scranton,_Pennsylvania	</v>
      <v xml:space="preserve">https://creativecommons.org/licenses/by-sa/3.0	</v>
    </spb>
    <spb s="1">
      <v>17</v>
      <v>17</v>
      <v>17</v>
      <v>17</v>
      <v>17</v>
      <v>17</v>
      <v>17</v>
      <v>17</v>
      <v>17</v>
      <v>17</v>
    </spb>
    <spb s="0">
      <v xml:space="preserve">Wikipedia	</v>
      <v xml:space="preserve">CC BY-SA 3.0	</v>
      <v xml:space="preserve">https://en.wikipedia.org/wiki/Dayton,_Ohio	</v>
      <v xml:space="preserve">https://creativecommons.org/licenses/by-sa/3.0	</v>
    </spb>
    <spb s="1">
      <v>19</v>
      <v>19</v>
      <v>19</v>
      <v>19</v>
      <v>19</v>
      <v>19</v>
      <v>19</v>
      <v>19</v>
      <v>19</v>
      <v>19</v>
    </spb>
    <spb s="0">
      <v xml:space="preserve">Wikipedia	</v>
      <v xml:space="preserve">CC BY-SA 3.0	</v>
      <v xml:space="preserve">https://en.wikipedia.org/wiki/Kill,_County_Kildare	</v>
      <v xml:space="preserve">https://creativecommons.org/licenses/by-sa/3.0	</v>
    </spb>
    <spb s="0">
      <v xml:space="preserve">Wikipedia	</v>
      <v xml:space="preserve">CC-BY-SA	</v>
      <v xml:space="preserve">http://en.wikipedia.org/wiki/Kill,_County_Kildare	</v>
      <v xml:space="preserve">http://creativecommons.org/licenses/by-sa/3.0/	</v>
    </spb>
    <spb s="11">
      <v>21</v>
      <v>21</v>
      <v>21</v>
      <v>21</v>
      <v>22</v>
      <v>21</v>
      <v>21</v>
      <v>21</v>
      <v>21</v>
    </spb>
    <spb s="2">
      <v>2</v>
      <v>Name</v>
      <v>LearnMoreOnLink</v>
    </spb>
    <spb s="7">
      <v>square km</v>
      <v>2016</v>
    </spb>
    <spb s="0">
      <v xml:space="preserve">Wikipedia	</v>
      <v xml:space="preserve">CC BY-SA 3.0	</v>
      <v xml:space="preserve">https://en.wikipedia.org/wiki/Los_Angeles	</v>
      <v xml:space="preserve">https://creativecommons.org/licenses/by-sa/3.0	</v>
    </spb>
    <spb s="1">
      <v>26</v>
      <v>26</v>
      <v>26</v>
      <v>26</v>
      <v>26</v>
      <v>26</v>
      <v>26</v>
      <v>26</v>
      <v>26</v>
      <v>26</v>
    </spb>
    <spb s="0">
      <v xml:space="preserve">Wikipedia	</v>
      <v xml:space="preserve">CC BY-SA 3.0	</v>
      <v xml:space="preserve">https://en.wikipedia.org/wiki/San_Jose,_California	</v>
      <v xml:space="preserve">https://creativecommons.org/licenses/by-sa/3.0	</v>
    </spb>
    <spb s="1">
      <v>28</v>
      <v>28</v>
      <v>28</v>
      <v>28</v>
      <v>28</v>
      <v>28</v>
      <v>28</v>
      <v>28</v>
      <v>28</v>
      <v>28</v>
    </spb>
    <spb s="0">
      <v xml:space="preserve">Wikipedia	</v>
      <v xml:space="preserve">CC BY-SA 3.0	</v>
      <v xml:space="preserve">https://en.wikipedia.org/wiki/Richmond,_Virginia	</v>
      <v xml:space="preserve">https://creativecommons.org/licenses/by-sa/3.0	</v>
    </spb>
    <spb s="12">
      <v>30</v>
      <v>30</v>
      <v>30</v>
      <v>30</v>
      <v>30</v>
      <v>30</v>
      <v>30</v>
      <v>30</v>
      <v>30</v>
    </spb>
    <spb s="2">
      <v>3</v>
      <v>Name</v>
      <v>LearnMoreOnLink</v>
    </spb>
    <spb s="0">
      <v xml:space="preserve">Wikipedia	</v>
      <v xml:space="preserve">CC BY-SA 3.0	</v>
      <v xml:space="preserve">https://en.wikipedia.org/wiki/Virginia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http://en.wikipedia.org/wiki/Virginia	</v>
      <v xml:space="preserve">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3">
      <v>33</v>
      <v>33</v>
      <v>34</v>
      <v>33</v>
      <v>33</v>
      <v>33</v>
      <v>35</v>
      <v>33</v>
      <v>34</v>
      <v>33</v>
      <v>34</v>
      <v>36</v>
      <v>33</v>
      <v>34</v>
      <v>34</v>
      <v>34</v>
      <v>34</v>
      <v>36</v>
      <v>34</v>
      <v>34</v>
      <v>34</v>
      <v>34</v>
      <v>34</v>
      <v>34</v>
      <v>34</v>
      <v>34</v>
      <v>34</v>
      <v>36</v>
      <v>34</v>
      <v>34</v>
      <v>34</v>
      <v>34</v>
    </spb>
    <spb s="2">
      <v>4</v>
      <v>Name</v>
      <v>LearnMoreOnLink</v>
    </spb>
    <spb s="14">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5</v>
    </spb>
    <spb s="8">
      <v>6</v>
    </spb>
    <spb s="8">
      <v>7</v>
    </spb>
    <spb s="8">
      <v>8</v>
    </spb>
    <spb s="0">
      <v xml:space="preserve">Wikipedia	</v>
      <v xml:space="preserve">CC BY-SA 3.0	</v>
      <v xml:space="preserve">https://en.wikipedia.org/wiki/St._Louis	</v>
      <v xml:space="preserve">https://creativecommons.org/licenses/by-sa/3.0	</v>
    </spb>
    <spb s="15">
      <v>44</v>
      <v>44</v>
      <v>44</v>
      <v>44</v>
      <v>44</v>
      <v>44</v>
      <v>44</v>
    </spb>
    <spb s="2">
      <v>5</v>
      <v>Name</v>
      <v>LearnMoreOnLink</v>
    </spb>
    <spb s="16">
      <v>3</v>
      <v>3</v>
      <v>3</v>
      <v>3</v>
    </spb>
    <spb s="0">
      <v xml:space="preserve">Wikipedia	</v>
      <v xml:space="preserve">CC BY-SA 3.0	</v>
      <v xml:space="preserve">https://en.wikipedia.org/wiki/Philadelphia	</v>
      <v xml:space="preserve">https://creativecommons.org/licenses/by-sa/3.0	</v>
    </spb>
    <spb s="1">
      <v>48</v>
      <v>48</v>
      <v>48</v>
      <v>48</v>
      <v>48</v>
      <v>48</v>
      <v>48</v>
      <v>48</v>
      <v>48</v>
      <v>48</v>
    </spb>
    <spb s="0">
      <v xml:space="preserve">Wikipedia	</v>
      <v xml:space="preserve">CC BY-SA 3.0	</v>
      <v xml:space="preserve">https://en.wikipedia.org/wiki/Portland,_Oregon	</v>
      <v xml:space="preserve">https://creativecommons.org/licenses/by-sa/3.0	</v>
    </spb>
    <spb s="1">
      <v>50</v>
      <v>50</v>
      <v>50</v>
      <v>50</v>
      <v>50</v>
      <v>50</v>
      <v>50</v>
      <v>50</v>
      <v>50</v>
      <v>50</v>
    </spb>
    <spb s="0">
      <v xml:space="preserve">Wikipedia	</v>
      <v xml:space="preserve">CC BY-SA 3.0	</v>
      <v xml:space="preserve">https://en.wikipedia.org/wiki/Houston	</v>
      <v xml:space="preserve">https://creativecommons.org/licenses/by-sa/3.0	</v>
    </spb>
    <spb s="1">
      <v>52</v>
      <v>52</v>
      <v>52</v>
      <v>52</v>
      <v>52</v>
      <v>52</v>
      <v>52</v>
      <v>52</v>
      <v>52</v>
      <v>52</v>
    </spb>
    <spb s="0">
      <v xml:space="preserve">Wikipedia	</v>
      <v xml:space="preserve">CC BY-SA 3.0	</v>
      <v xml:space="preserve">https://en.wikipedia.org/wiki/Caherconlish	</v>
      <v xml:space="preserve">https://creativecommons.org/licenses/by-sa/3.0	</v>
    </spb>
    <spb s="0">
      <v xml:space="preserve">Wikipedia	</v>
      <v xml:space="preserve">CC-BY-SA	</v>
      <v xml:space="preserve">http://en.wikipedia.org/wiki/Caherconlish	</v>
      <v xml:space="preserve">http://creativecommons.org/licenses/by-sa/3.0/	</v>
    </spb>
    <spb s="9">
      <v>54</v>
      <v>54</v>
      <v>54</v>
      <v>55</v>
      <v>54</v>
      <v>54</v>
      <v>54</v>
      <v>54</v>
    </spb>
    <spb s="0">
      <v xml:space="preserve">Wikipedia	</v>
      <v xml:space="preserve">CC BY-SA 3.0	</v>
      <v xml:space="preserve">https://en.wikipedia.org/wiki/New_York_City	</v>
      <v xml:space="preserve">https://creativecommons.org/licenses/by-sa/3.0	</v>
    </spb>
    <spb s="12">
      <v>57</v>
      <v>57</v>
      <v>57</v>
      <v>57</v>
      <v>57</v>
      <v>57</v>
      <v>57</v>
      <v>57</v>
      <v>57</v>
    </spb>
    <spb s="0">
      <v xml:space="preserve">Wikipedia	</v>
      <v xml:space="preserve">CC BY-SA 3.0	</v>
      <v xml:space="preserve">https://en.wikipedia.org/wiki/Grand_Rapids,_Michigan	</v>
      <v xml:space="preserve">https://creativecommons.org/licenses/by-sa/3.0	</v>
    </spb>
    <spb s="1">
      <v>59</v>
      <v>59</v>
      <v>59</v>
      <v>59</v>
      <v>59</v>
      <v>59</v>
      <v>59</v>
      <v>59</v>
      <v>59</v>
      <v>59</v>
    </spb>
    <spb s="0">
      <v xml:space="preserve">Wikipedia	</v>
      <v xml:space="preserve">CC BY-SA 3.0	</v>
      <v xml:space="preserve">https://en.wikipedia.org/wiki/Punta_Gorda,_Florida	</v>
      <v xml:space="preserve">https://creativecommons.org/licenses/by-sa/3.0	</v>
    </spb>
    <spb s="1">
      <v>61</v>
      <v>61</v>
      <v>61</v>
      <v>61</v>
      <v>61</v>
      <v>61</v>
      <v>61</v>
      <v>61</v>
      <v>61</v>
      <v>61</v>
    </spb>
    <spb s="2">
      <v>6</v>
      <v>Name</v>
      <v>LearnMoreOnLink</v>
    </spb>
    <spb s="0">
      <v xml:space="preserve">Wikipedia	</v>
      <v xml:space="preserve">CC BY-SA 3.0	</v>
      <v xml:space="preserve">https://en.wikipedia.org/wiki/Vancouver	</v>
      <v xml:space="preserve">https://creativecommons.org/licenses/by-sa/3.0	</v>
    </spb>
    <spb s="1">
      <v>64</v>
      <v>64</v>
      <v>64</v>
      <v>64</v>
      <v>64</v>
      <v>64</v>
      <v>64</v>
      <v>64</v>
      <v>64</v>
      <v>64</v>
    </spb>
    <spb s="7">
      <v>square km</v>
      <v>2021</v>
    </spb>
    <spb s="0">
      <v xml:space="preserve">Wikipedia	</v>
      <v xml:space="preserve">CC BY-SA 3.0	</v>
      <v xml:space="preserve">https://en.wikipedia.org/wiki/Englewood,_Colorado	</v>
      <v xml:space="preserve">https://creativecommons.org/licenses/by-sa/3.0	</v>
    </spb>
    <spb s="1">
      <v>67</v>
      <v>67</v>
      <v>67</v>
      <v>67</v>
      <v>67</v>
      <v>67</v>
      <v>67</v>
      <v>67</v>
      <v>67</v>
      <v>67</v>
    </spb>
    <spb s="0">
      <v xml:space="preserve">Wikipedia	</v>
      <v xml:space="preserve">CC BY-SA 3.0	</v>
      <v xml:space="preserve">https://en.wikipedia.org/wiki/Petaluma,_California	</v>
      <v xml:space="preserve">https://creativecommons.org/licenses/by-sa/3.0	</v>
    </spb>
    <spb s="1">
      <v>69</v>
      <v>69</v>
      <v>69</v>
      <v>69</v>
      <v>69</v>
      <v>69</v>
      <v>69</v>
      <v>69</v>
      <v>69</v>
      <v>69</v>
    </spb>
    <spb s="0">
      <v xml:space="preserve">Wikipedia	</v>
      <v xml:space="preserve">CC BY-SA 3.0	</v>
      <v xml:space="preserve">https://en.wikipedia.org/wiki/Tralee	</v>
      <v xml:space="preserve">https://creativecommons.org/licenses/by-sa/3.0	</v>
    </spb>
    <spb s="0">
      <v xml:space="preserve">Wikipedia	</v>
      <v xml:space="preserve">CC-BY-SA	</v>
      <v xml:space="preserve">http://en.wikipedia.org/wiki/Tralee	</v>
      <v xml:space="preserve">http://creativecommons.org/licenses/by-sa/3.0/	</v>
    </spb>
    <spb s="9">
      <v>71</v>
      <v>71</v>
      <v>71</v>
      <v>72</v>
      <v>71</v>
      <v>71</v>
      <v>71</v>
      <v>71</v>
    </spb>
    <spb s="10">
      <v>2011</v>
    </spb>
    <spb s="0">
      <v xml:space="preserve">Wikipedia	</v>
      <v xml:space="preserve">CC BY-SA 3.0	</v>
      <v xml:space="preserve">https://en.wikipedia.org/wiki/Clonskeagh	</v>
      <v xml:space="preserve">https://creativecommons.org/licenses/by-sa/3.0	</v>
    </spb>
    <spb s="17">
      <v>75</v>
      <v>75</v>
      <v>75</v>
      <v>75</v>
      <v>75</v>
      <v>75</v>
      <v>75</v>
      <v>75</v>
    </spb>
    <spb s="2">
      <v>7</v>
      <v>Name</v>
      <v>LearnMoreOnLink</v>
    </spb>
    <spb s="0">
      <v xml:space="preserve">Wikipedia	</v>
      <v xml:space="preserve">CC-BY-SA	</v>
      <v xml:space="preserve">http://en.wikipedia.org/wiki/Dublin	</v>
      <v xml:space="preserve">http://creativecommons.org/licenses/by-sa/3.0/	</v>
    </spb>
    <spb s="0">
      <v xml:space="preserve">Wikipedia	</v>
      <v xml:space="preserve">CC BY-SA 3.0	</v>
      <v xml:space="preserve">https://en.wikipedia.org/wiki/Dublin	</v>
      <v xml:space="preserve">https://creativecommons.org/licenses/by-sa/3.0	</v>
    </spb>
    <spb s="18">
      <v>78</v>
      <v>79</v>
      <v>79</v>
      <v>79</v>
      <v>79</v>
      <v>79</v>
      <v>79</v>
      <v>79</v>
    </spb>
    <spb s="2">
      <v>8</v>
      <v>Name</v>
      <v>LearnMoreOnLink</v>
    </spb>
    <spb s="7">
      <v>square km</v>
      <v>2022</v>
    </spb>
    <spb s="0">
      <v xml:space="preserve">Wikipedia	</v>
      <v xml:space="preserve">CC BY-SA 3.0	</v>
      <v xml:space="preserve">https://en.wikipedia.org/wiki/Killucan_and_Rathwire	</v>
      <v xml:space="preserve">https://creativecommons.org/licenses/by-sa/3.0	</v>
    </spb>
    <spb s="0">
      <v xml:space="preserve">Wikipedia	</v>
      <v xml:space="preserve">CC-BY-SA	</v>
      <v xml:space="preserve">http://en.wikipedia.org/wiki/Killucan_and_Rathwire	</v>
      <v xml:space="preserve">http://creativecommons.org/licenses/by-sa/3.0/	</v>
    </spb>
    <spb s="9">
      <v>83</v>
      <v>83</v>
      <v>83</v>
      <v>84</v>
      <v>83</v>
      <v>83</v>
      <v>83</v>
      <v>83</v>
    </spb>
    <spb s="0">
      <v xml:space="preserve">Wikipedia	</v>
      <v xml:space="preserve">CC BY-SA 3.0	</v>
      <v xml:space="preserve">https://en.wikipedia.org/wiki/Grand_Forks,_North_Dakota	</v>
      <v xml:space="preserve">https://creativecommons.org/licenses/by-sa/3.0	</v>
    </spb>
    <spb s="1">
      <v>86</v>
      <v>86</v>
      <v>86</v>
      <v>86</v>
      <v>86</v>
      <v>86</v>
      <v>86</v>
      <v>86</v>
      <v>86</v>
      <v>86</v>
    </spb>
    <spb s="0">
      <v xml:space="preserve">Wikipedia	</v>
      <v xml:space="preserve">CC BY-SA 3.0	</v>
      <v xml:space="preserve">https://en.wikipedia.org/wiki/Charleston,_South_Carolina	</v>
      <v xml:space="preserve">https://creativecommons.org/licenses/by-sa/3.0	</v>
    </spb>
    <spb s="1">
      <v>88</v>
      <v>88</v>
      <v>88</v>
      <v>88</v>
      <v>88</v>
      <v>88</v>
      <v>88</v>
      <v>88</v>
      <v>88</v>
      <v>88</v>
    </spb>
    <spb s="0">
      <v xml:space="preserve">Wikipedia	</v>
      <v xml:space="preserve">CC BY-SA 3.0	</v>
      <v xml:space="preserve">https://en.wikipedia.org/wiki/Little_Rock,_Arkansas	</v>
      <v xml:space="preserve">https://creativecommons.org/licenses/by-sa/3.0	</v>
    </spb>
    <spb s="1">
      <v>90</v>
      <v>90</v>
      <v>90</v>
      <v>90</v>
      <v>90</v>
      <v>90</v>
      <v>90</v>
      <v>90</v>
      <v>90</v>
      <v>90</v>
    </spb>
    <spb s="0">
      <v xml:space="preserve">Wikipedia	</v>
      <v xml:space="preserve">CC BY-SA 3.0	</v>
      <v xml:space="preserve">https://en.wikipedia.org/wiki/Denver	</v>
      <v xml:space="preserve">https://creativecommons.org/licenses/by-sa/3.0	</v>
    </spb>
    <spb s="15">
      <v>92</v>
      <v>92</v>
      <v>92</v>
      <v>92</v>
      <v>92</v>
      <v>92</v>
      <v>92</v>
    </spb>
    <spb s="2">
      <v>9</v>
      <v>Name</v>
      <v>LearnMoreOnLink</v>
    </spb>
    <spb s="0">
      <v xml:space="preserve">Wikipedia	</v>
      <v xml:space="preserve">CC BY-SA 3.0	</v>
      <v xml:space="preserve">https://en.wikipedia.org/wiki/Minneapolis	</v>
      <v xml:space="preserve">https://creativecommons.org/licenses/by-sa/3.0	</v>
    </spb>
    <spb s="1">
      <v>95</v>
      <v>95</v>
      <v>95</v>
      <v>95</v>
      <v>95</v>
      <v>95</v>
      <v>95</v>
      <v>95</v>
      <v>95</v>
      <v>95</v>
    </spb>
    <spb s="0">
      <v xml:space="preserve">Wikipedia	</v>
      <v xml:space="preserve">CC BY-SA 3.0	</v>
      <v xml:space="preserve">https://en.wikipedia.org/wiki/Tucson,_Arizona	</v>
      <v xml:space="preserve">https://creativecommons.org/licenses/by-sa/3.0	</v>
    </spb>
    <spb s="1">
      <v>97</v>
      <v>97</v>
      <v>97</v>
      <v>97</v>
      <v>97</v>
      <v>97</v>
      <v>97</v>
      <v>97</v>
      <v>97</v>
      <v>97</v>
    </spb>
    <spb s="0">
      <v xml:space="preserve">Wikipedia	</v>
      <v xml:space="preserve">CC BY-SA 3.0	</v>
      <v xml:space="preserve">https://en.wikipedia.org/wiki/New_Orleans	</v>
      <v xml:space="preserve">https://creativecommons.org/licenses/by-sa/3.0	</v>
    </spb>
    <spb s="12">
      <v>99</v>
      <v>99</v>
      <v>99</v>
      <v>99</v>
      <v>99</v>
      <v>99</v>
      <v>99</v>
      <v>99</v>
      <v>99</v>
    </spb>
    <spb s="2">
      <v>10</v>
      <v>Name</v>
      <v>LearnMoreOnLink</v>
    </spb>
    <spb s="0">
      <v xml:space="preserve">Wikipedia	</v>
      <v xml:space="preserve">CC BY-SA 3.0	</v>
      <v xml:space="preserve">https://en.wikipedia.org/wiki/Hartford,_Connecticut	</v>
      <v xml:space="preserve">https://creativecommons.org/licenses/by-sa/3.0	</v>
    </spb>
    <spb s="1">
      <v>102</v>
      <v>102</v>
      <v>102</v>
      <v>102</v>
      <v>102</v>
      <v>102</v>
      <v>102</v>
      <v>102</v>
      <v>102</v>
      <v>102</v>
    </spb>
    <spb s="0">
      <v xml:space="preserve">Wikipedia	</v>
      <v xml:space="preserve">CC BY-SA 3.0	</v>
      <v xml:space="preserve">https://en.wikipedia.org/wiki/Ogden,_Utah	</v>
      <v xml:space="preserve">https://creativecommons.org/licenses/by-sa/3.0	</v>
    </spb>
    <spb s="1">
      <v>104</v>
      <v>104</v>
      <v>104</v>
      <v>104</v>
      <v>104</v>
      <v>104</v>
      <v>104</v>
      <v>104</v>
      <v>104</v>
      <v>104</v>
    </spb>
    <spb s="0">
      <v xml:space="preserve">Wikipedia	</v>
      <v xml:space="preserve">CC BY-SA 3.0	</v>
      <v xml:space="preserve">https://en.wikipedia.org/wiki/Boston	</v>
      <v xml:space="preserve">https://creativecommons.org/licenses/by-sa/3.0	</v>
    </spb>
    <spb s="1">
      <v>106</v>
      <v>106</v>
      <v>106</v>
      <v>106</v>
      <v>106</v>
      <v>106</v>
      <v>106</v>
      <v>106</v>
      <v>106</v>
      <v>106</v>
    </spb>
    <spb s="0">
      <v xml:space="preserve">Wikipedia	</v>
      <v xml:space="preserve">CC BY-SA 3.0	</v>
      <v xml:space="preserve">https://en.wikipedia.org/wiki/Rochester,_New_York	</v>
      <v xml:space="preserve">https://creativecommons.org/licenses/by-sa/3.0	</v>
    </spb>
    <spb s="1">
      <v>108</v>
      <v>108</v>
      <v>108</v>
      <v>108</v>
      <v>108</v>
      <v>108</v>
      <v>108</v>
      <v>108</v>
      <v>108</v>
      <v>108</v>
    </spb>
    <spb s="0">
      <v xml:space="preserve">Wikipedia	</v>
      <v xml:space="preserve">CC BY-SA 3.0	</v>
      <v xml:space="preserve">https://en.wikipedia.org/wiki/The_Bronx	</v>
      <v xml:space="preserve">https://creativecommons.org/licenses/by-sa/3.0	</v>
    </spb>
    <spb s="1">
      <v>110</v>
      <v>110</v>
      <v>110</v>
      <v>110</v>
      <v>110</v>
      <v>110</v>
      <v>110</v>
      <v>110</v>
      <v>110</v>
      <v>110</v>
    </spb>
    <spb s="2">
      <v>11</v>
      <v>Name</v>
      <v>LearnMoreOnLink</v>
    </spb>
    <spb s="0">
      <v xml:space="preserve">Wikipedia	</v>
      <v xml:space="preserve">CC BY-SA 3.0	</v>
      <v xml:space="preserve">https://en.wikipedia.org/wiki/Birmingham	</v>
      <v xml:space="preserve">https://creativecommons.org/licenses/by-sa/3.0	</v>
    </spb>
    <spb s="1">
      <v>113</v>
      <v>113</v>
      <v>113</v>
      <v>113</v>
      <v>113</v>
      <v>113</v>
      <v>113</v>
      <v>113</v>
      <v>113</v>
      <v>113</v>
    </spb>
    <spb s="7">
      <v>square km</v>
      <v>2017</v>
    </spb>
    <spb s="0">
      <v xml:space="preserve">Wikipedia	</v>
      <v xml:space="preserve">CC BY-SA 3.0	</v>
      <v xml:space="preserve">https://en.wikipedia.org/wiki/San_Bernardino,_California	</v>
      <v xml:space="preserve">https://creativecommons.org/licenses/by-sa/3.0	</v>
    </spb>
    <spb s="1">
      <v>116</v>
      <v>116</v>
      <v>116</v>
      <v>116</v>
      <v>116</v>
      <v>116</v>
      <v>116</v>
      <v>116</v>
      <v>116</v>
      <v>116</v>
    </spb>
    <spb s="0">
      <v xml:space="preserve">Wikipedia	</v>
      <v xml:space="preserve">CC BY-SA 3.0	</v>
      <v xml:space="preserve">https://en.wikipedia.org/wiki/Norfolk,_Virginia	</v>
      <v xml:space="preserve">https://creativecommons.org/licenses/by-sa/3.0	</v>
    </spb>
    <spb s="15">
      <v>118</v>
      <v>118</v>
      <v>118</v>
      <v>118</v>
      <v>118</v>
      <v>118</v>
      <v>118</v>
    </spb>
    <spb s="0">
      <v xml:space="preserve">Wikipedia	</v>
      <v xml:space="preserve">CC BY-SA 3.0	</v>
      <v xml:space="preserve">https://en.wikipedia.org/wiki/Washington_(state)	</v>
      <v xml:space="preserve">https://creativecommons.org/licenses/by-sa/3.0	</v>
    </spb>
    <spb s="0">
      <v xml:space="preserve">Wikipedia	</v>
      <v xml:space="preserve">CC-BY-SA	</v>
      <v xml:space="preserve">http://en.wikipedia.org/wiki/Washington_(state)	</v>
      <v xml:space="preserve">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3">
      <v>120</v>
      <v>120</v>
      <v>34</v>
      <v>120</v>
      <v>120</v>
      <v>120</v>
      <v>121</v>
      <v>120</v>
      <v>34</v>
      <v>120</v>
      <v>34</v>
      <v>122</v>
      <v>120</v>
      <v>34</v>
      <v>34</v>
      <v>34</v>
      <v>34</v>
      <v>122</v>
      <v>34</v>
      <v>34</v>
      <v>34</v>
      <v>34</v>
      <v>34</v>
      <v>34</v>
      <v>34</v>
      <v>34</v>
      <v>34</v>
      <v>122</v>
      <v>34</v>
      <v>34</v>
      <v>34</v>
      <v>34</v>
    </spb>
    <spb s="2">
      <v>12</v>
      <v>Name</v>
      <v>LearnMoreOnLink</v>
    </spb>
    <spb s="0">
      <v xml:space="preserve">Wikipedia	</v>
      <v xml:space="preserve">CC BY-SA 3.0	</v>
      <v xml:space="preserve">https://en.wikipedia.org/wiki/Olympia,_Washington	</v>
      <v xml:space="preserve">https://creativecommons.org/licenses/by-sa/3.0	</v>
    </spb>
    <spb s="1">
      <v>125</v>
      <v>125</v>
      <v>125</v>
      <v>125</v>
      <v>125</v>
      <v>125</v>
      <v>125</v>
      <v>125</v>
      <v>125</v>
      <v>125</v>
    </spb>
    <spb s="0">
      <v xml:space="preserve">Wikipedia	</v>
      <v xml:space="preserve">CC BY-SA 3.0	</v>
      <v xml:space="preserve">https://en.wikipedia.org/wiki/Seattle	</v>
      <v xml:space="preserve">https://creativecommons.org/licenses/by-sa/3.0	</v>
    </spb>
    <spb s="1">
      <v>127</v>
      <v>127</v>
      <v>127</v>
      <v>127</v>
      <v>127</v>
      <v>127</v>
      <v>127</v>
      <v>127</v>
      <v>127</v>
      <v>127</v>
    </spb>
    <spb s="0">
      <v xml:space="preserve">Wikipedia	</v>
      <v xml:space="preserve">CC BY-SA 3.0	</v>
      <v xml:space="preserve">https://en.wikipedia.org/wiki/Fort_Lauderdale,_Florida	</v>
      <v xml:space="preserve">https://creativecommons.org/licenses/by-sa/3.0	</v>
    </spb>
    <spb s="1">
      <v>129</v>
      <v>129</v>
      <v>129</v>
      <v>129</v>
      <v>129</v>
      <v>129</v>
      <v>129</v>
      <v>129</v>
      <v>129</v>
      <v>129</v>
    </spb>
    <spb s="0">
      <v xml:space="preserve">Wikipedia	</v>
      <v xml:space="preserve">CC BY-SA 3.0	</v>
      <v xml:space="preserve">https://en.wikipedia.org/wiki/Crumlin,_Dublin	</v>
      <v xml:space="preserve">https://creativecommons.org/licenses/by-sa/3.0	</v>
    </spb>
    <spb s="19">
      <v>131</v>
      <v>131</v>
      <v>131</v>
      <v>131</v>
      <v>131</v>
      <v>131</v>
    </spb>
    <spb s="2">
      <v>13</v>
      <v>Name</v>
      <v>LearnMoreOnLink</v>
    </spb>
    <spb s="0">
      <v xml:space="preserve">Wikipedia	</v>
      <v xml:space="preserve">CC BY-SA 3.0	</v>
      <v xml:space="preserve">https://en.wikipedia.org/wiki/Kinloch,_Missouri	</v>
      <v xml:space="preserve">https://creativecommons.org/licenses/by-sa/3.0	</v>
    </spb>
    <spb s="1">
      <v>134</v>
      <v>134</v>
      <v>134</v>
      <v>134</v>
      <v>134</v>
      <v>134</v>
      <v>134</v>
      <v>134</v>
      <v>134</v>
      <v>134</v>
    </spb>
    <spb s="0">
      <v xml:space="preserve">Wikipedia	</v>
      <v xml:space="preserve">CC BY-SA 3.0	</v>
      <v xml:space="preserve">https://en.wikipedia.org/wiki/Toledo,_Ohio	</v>
      <v xml:space="preserve">https://creativecommons.org/licenses/by-sa/3.0	</v>
    </spb>
    <spb s="1">
      <v>136</v>
      <v>136</v>
      <v>136</v>
      <v>136</v>
      <v>136</v>
      <v>136</v>
      <v>136</v>
      <v>136</v>
      <v>136</v>
      <v>136</v>
    </spb>
    <spb s="0">
      <v xml:space="preserve">Wikipedia	</v>
      <v xml:space="preserve">CC BY-SA 3.0	</v>
      <v xml:space="preserve">https://en.wikipedia.org/wiki/Trenton,_Florida	</v>
      <v xml:space="preserve">https://creativecommons.org/licenses/by-sa/3.0	</v>
    </spb>
    <spb s="1">
      <v>138</v>
      <v>138</v>
      <v>138</v>
      <v>138</v>
      <v>138</v>
      <v>138</v>
      <v>138</v>
      <v>138</v>
      <v>138</v>
      <v>138</v>
    </spb>
    <spb s="0">
      <v xml:space="preserve">Wikipedia	</v>
      <v xml:space="preserve">CC BY-SA 3.0	</v>
      <v xml:space="preserve">https://en.wikipedia.org/wiki/Tampa,_Florida	</v>
      <v xml:space="preserve">https://creativecommons.org/licenses/by-sa/3.0	</v>
    </spb>
    <spb s="1">
      <v>140</v>
      <v>140</v>
      <v>140</v>
      <v>140</v>
      <v>140</v>
      <v>140</v>
      <v>140</v>
      <v>140</v>
      <v>140</v>
      <v>140</v>
    </spb>
    <spb s="0">
      <v xml:space="preserve">Wikipedia	</v>
      <v xml:space="preserve">CC BY-SA 3.0	</v>
      <v xml:space="preserve">https://en.wikipedia.org/wiki/Pensacola,_Florida	</v>
      <v xml:space="preserve">https://creativecommons.org/licenses/by-sa/3.0	</v>
    </spb>
    <spb s="1">
      <v>142</v>
      <v>142</v>
      <v>142</v>
      <v>142</v>
      <v>142</v>
      <v>142</v>
      <v>142</v>
      <v>142</v>
      <v>142</v>
      <v>142</v>
    </spb>
    <spb s="0">
      <v xml:space="preserve">Wikipedia	</v>
      <v xml:space="preserve">CC BY-SA 3.0	</v>
      <v xml:space="preserve">https://en.wikipedia.org/wiki/Zephyrhills,_Florida	</v>
      <v xml:space="preserve">https://creativecommons.org/licenses/by-sa/3.0	</v>
    </spb>
    <spb s="1">
      <v>144</v>
      <v>144</v>
      <v>144</v>
      <v>144</v>
      <v>144</v>
      <v>144</v>
      <v>144</v>
      <v>144</v>
      <v>144</v>
      <v>144</v>
    </spb>
    <spb s="0">
      <v xml:space="preserve">Wikipedia	</v>
      <v xml:space="preserve">CC BY-SA 3.0	</v>
      <v xml:space="preserve">https://en.wikipedia.org/wiki/Saint_Paul,_Minnesota	</v>
      <v xml:space="preserve">https://creativecommons.org/licenses/by-sa/3.0	</v>
    </spb>
    <spb s="1">
      <v>146</v>
      <v>146</v>
      <v>146</v>
      <v>146</v>
      <v>146</v>
      <v>146</v>
      <v>146</v>
      <v>146</v>
      <v>146</v>
      <v>146</v>
    </spb>
    <spb s="0">
      <v xml:space="preserve">Wikipedia	</v>
      <v xml:space="preserve">CC BY-SA 3.0	</v>
      <v xml:space="preserve">https://en.wikipedia.org/wiki/Fort_Wayne,_Indiana	</v>
      <v xml:space="preserve">https://creativecommons.org/licenses/by-sa/3.0	</v>
    </spb>
    <spb s="1">
      <v>148</v>
      <v>148</v>
      <v>148</v>
      <v>148</v>
      <v>148</v>
      <v>148</v>
      <v>148</v>
      <v>148</v>
      <v>148</v>
      <v>148</v>
    </spb>
    <spb s="0">
      <v xml:space="preserve">Wikipedia	</v>
      <v xml:space="preserve">CC BY-SA 3.0	</v>
      <v xml:space="preserve">https://en.wikipedia.org/wiki/Naples,_Florida	</v>
      <v xml:space="preserve">https://creativecommons.org/licenses/by-sa/3.0	</v>
    </spb>
    <spb s="1">
      <v>150</v>
      <v>150</v>
      <v>150</v>
      <v>150</v>
      <v>150</v>
      <v>150</v>
      <v>150</v>
      <v>150</v>
      <v>150</v>
      <v>150</v>
    </spb>
    <spb s="0">
      <v xml:space="preserve">Wikipedia	</v>
      <v xml:space="preserve">CC BY-SA 3.0	</v>
      <v xml:space="preserve">https://en.wikipedia.org/wiki/Chicago	</v>
      <v xml:space="preserve">https://creativecommons.org/licenses/by-sa/3.0	</v>
    </spb>
    <spb s="1">
      <v>152</v>
      <v>152</v>
      <v>152</v>
      <v>152</v>
      <v>152</v>
      <v>152</v>
      <v>152</v>
      <v>152</v>
      <v>152</v>
      <v>152</v>
    </spb>
    <spb s="0">
      <v xml:space="preserve">Wikipedia	</v>
      <v xml:space="preserve">CC BY-SA 3.0	</v>
      <v xml:space="preserve">https://en.wikipedia.org/wiki/Newark,_New_Jersey	</v>
      <v xml:space="preserve">https://creativecommons.org/licenses/by-sa/3.0	</v>
    </spb>
    <spb s="1">
      <v>154</v>
      <v>154</v>
      <v>154</v>
      <v>154</v>
      <v>154</v>
      <v>154</v>
      <v>154</v>
      <v>154</v>
      <v>154</v>
      <v>154</v>
    </spb>
    <spb s="0">
      <v xml:space="preserve">Wikipedia	</v>
      <v xml:space="preserve">CC BY-SA 3.0	</v>
      <v xml:space="preserve">https://en.wikipedia.org/wiki/Vienna	</v>
      <v xml:space="preserve">https://creativecommons.org/licenses/by-sa/3.0	</v>
    </spb>
    <spb s="0">
      <v xml:space="preserve">Wikipedia	</v>
      <v xml:space="preserve">CC-BY-SA	</v>
      <v xml:space="preserve">http://en.wikipedia.org/wiki/Vienna	</v>
      <v xml:space="preserve">http://creativecommons.org/licenses/by-sa/3.0/	</v>
    </spb>
    <spb s="20">
      <v>156</v>
      <v>156</v>
      <v>156</v>
      <v>156</v>
      <v>156</v>
      <v>157</v>
      <v>156</v>
    </spb>
    <spb s="2">
      <v>14</v>
      <v>Name</v>
      <v>LearnMoreOnLink</v>
    </spb>
    <spb s="0">
      <v xml:space="preserve">Wikipedia	</v>
      <v xml:space="preserve">CC BY-SA 3.0	</v>
      <v xml:space="preserve">https://en.wikipedia.org/wiki/Fort_Worth,_Texas	</v>
      <v xml:space="preserve">https://creativecommons.org/licenses/by-sa/3.0	</v>
    </spb>
    <spb s="1">
      <v>160</v>
      <v>160</v>
      <v>160</v>
      <v>160</v>
      <v>160</v>
      <v>160</v>
      <v>160</v>
      <v>160</v>
      <v>160</v>
      <v>160</v>
    </spb>
    <spb s="0">
      <v xml:space="preserve">Wikipedia	</v>
      <v xml:space="preserve">CC BY-SA 3.0	</v>
      <v xml:space="preserve">https://en.wikipedia.org/wiki/Burbank,_California	</v>
      <v xml:space="preserve">https://creativecommons.org/licenses/by-sa/3.0	</v>
    </spb>
    <spb s="1">
      <v>162</v>
      <v>162</v>
      <v>162</v>
      <v>162</v>
      <v>162</v>
      <v>162</v>
      <v>162</v>
      <v>162</v>
      <v>162</v>
      <v>162</v>
    </spb>
    <spb s="0">
      <v xml:space="preserve">Wikipedia	</v>
      <v xml:space="preserve">CC BY-SA 3.0	</v>
      <v xml:space="preserve">https://en.wikipedia.org/wiki/Kingsport,_Tennessee	</v>
      <v xml:space="preserve">https://creativecommons.org/licenses/by-sa/3.0	</v>
    </spb>
    <spb s="1">
      <v>164</v>
      <v>164</v>
      <v>164</v>
      <v>164</v>
      <v>164</v>
      <v>164</v>
      <v>164</v>
      <v>164</v>
      <v>164</v>
      <v>164</v>
    </spb>
    <spb s="0">
      <v xml:space="preserve">Wikipedia	</v>
      <v xml:space="preserve">CC BY-SA 3.0	</v>
      <v xml:space="preserve">https://en.wikipedia.org/wiki/Liverpool	</v>
      <v xml:space="preserve">https://creativecommons.org/licenses/by-sa/3.0	</v>
    </spb>
    <spb s="1">
      <v>166</v>
      <v>166</v>
      <v>166</v>
      <v>166</v>
      <v>166</v>
      <v>166</v>
      <v>166</v>
      <v>166</v>
      <v>166</v>
      <v>166</v>
    </spb>
    <spb s="0">
      <v xml:space="preserve">Wikipedia	</v>
      <v xml:space="preserve">CC BY-SA 3.0	</v>
      <v xml:space="preserve">https://en.wikipedia.org/wiki/Columbus,_Ohio	</v>
      <v xml:space="preserve">https://creativecommons.org/licenses/by-sa/3.0	</v>
    </spb>
    <spb s="1">
      <v>168</v>
      <v>168</v>
      <v>168</v>
      <v>168</v>
      <v>168</v>
      <v>168</v>
      <v>168</v>
      <v>168</v>
      <v>168</v>
      <v>168</v>
    </spb>
    <spb s="0">
      <v xml:space="preserve">Wikipedia	</v>
      <v xml:space="preserve">CC BY-SA 3.0	</v>
      <v xml:space="preserve">https://en.wikipedia.org/wiki/Newmarket-on-Fergus	</v>
      <v xml:space="preserve">https://creativecommons.org/licenses/by-sa/3.0	</v>
    </spb>
    <spb s="0">
      <v xml:space="preserve">Wikipedia	</v>
      <v xml:space="preserve">CC-BY-SA	</v>
      <v xml:space="preserve">http://en.wikipedia.org/wiki/Newmarket-on-Fergus	</v>
      <v xml:space="preserve">http://creativecommons.org/licenses/by-sa/3.0/	</v>
    </spb>
    <spb s="11">
      <v>170</v>
      <v>170</v>
      <v>170</v>
      <v>170</v>
      <v>171</v>
      <v>170</v>
      <v>170</v>
      <v>170</v>
      <v>170</v>
    </spb>
    <spb s="0">
      <v xml:space="preserve">Wikipedia	</v>
      <v xml:space="preserve">CC BY-SA 3.0	</v>
      <v xml:space="preserve">https://en.wikipedia.org/wiki/Charlotte,_North_Carolina	</v>
      <v xml:space="preserve">https://creativecommons.org/licenses/by-sa/3.0	</v>
    </spb>
    <spb s="1">
      <v>173</v>
      <v>173</v>
      <v>173</v>
      <v>173</v>
      <v>173</v>
      <v>173</v>
      <v>173</v>
      <v>173</v>
      <v>173</v>
      <v>173</v>
    </spb>
    <spb s="0">
      <v xml:space="preserve">Wikipedia	</v>
      <v xml:space="preserve">CC BY-SA 3.0	</v>
      <v xml:space="preserve">https://en.wikipedia.org/wiki/Springfield,_Massachusetts	</v>
      <v xml:space="preserve">https://creativecommons.org/licenses/by-sa/3.0	</v>
    </spb>
    <spb s="1">
      <v>175</v>
      <v>175</v>
      <v>175</v>
      <v>175</v>
      <v>175</v>
      <v>175</v>
      <v>175</v>
      <v>175</v>
      <v>175</v>
      <v>175</v>
    </spb>
    <spb s="0">
      <v xml:space="preserve">Wikipedia	</v>
      <v xml:space="preserve">CC BY-SA 3.0	</v>
      <v xml:space="preserve">https://en.wikipedia.org/wiki/Listowel	</v>
      <v xml:space="preserve">https://creativecommons.org/licenses/by-sa/3.0	</v>
    </spb>
    <spb s="11">
      <v>177</v>
      <v>177</v>
      <v>177</v>
      <v>177</v>
      <v>177</v>
      <v>177</v>
      <v>177</v>
      <v>177</v>
      <v>177</v>
    </spb>
    <spb s="0">
      <v xml:space="preserve">Wikipedia	</v>
      <v xml:space="preserve">CC BY-SA 3.0	</v>
      <v xml:space="preserve">https://en.wikipedia.org/wiki/Moycullen	</v>
      <v xml:space="preserve">https://creativecommons.org/licenses/by-sa/3.0	</v>
    </spb>
    <spb s="0">
      <v xml:space="preserve">Wikipedia	</v>
      <v xml:space="preserve">CC-BY-SA	</v>
      <v xml:space="preserve">http://en.wikipedia.org/wiki/Moycullen	</v>
      <v xml:space="preserve">http://creativecommons.org/licenses/by-sa/3.0/	</v>
    </spb>
    <spb s="1">
      <v>179</v>
      <v>179</v>
      <v>179</v>
      <v>179</v>
      <v>180</v>
      <v>179</v>
      <v>179</v>
      <v>179</v>
      <v>179</v>
      <v>179</v>
    </spb>
    <spb s="2">
      <v>15</v>
      <v>Name</v>
      <v>LearnMoreOnLink</v>
    </spb>
    <spb s="0">
      <v xml:space="preserve">Wikipedia	</v>
      <v xml:space="preserve">CC BY-SA 3.0	</v>
      <v xml:space="preserve">https://en.wikipedia.org/wiki/Midland,_Texas	</v>
      <v xml:space="preserve">https://creativecommons.org/licenses/by-sa/3.0	</v>
    </spb>
    <spb s="1">
      <v>183</v>
      <v>183</v>
      <v>183</v>
      <v>183</v>
      <v>183</v>
      <v>183</v>
      <v>183</v>
      <v>183</v>
      <v>183</v>
      <v>183</v>
    </spb>
    <spb s="0">
      <v xml:space="preserve">Wikipedia	</v>
      <v xml:space="preserve">CC BY-SA 3.0	</v>
      <v xml:space="preserve">https://en.wikipedia.org/wiki/Dallas	</v>
      <v xml:space="preserve">https://creativecommons.org/licenses/by-sa/3.0	</v>
    </spb>
    <spb s="1">
      <v>185</v>
      <v>185</v>
      <v>185</v>
      <v>185</v>
      <v>185</v>
      <v>185</v>
      <v>185</v>
      <v>185</v>
      <v>185</v>
      <v>185</v>
    </spb>
    <spb s="0">
      <v xml:space="preserve">Wikipedia	</v>
      <v xml:space="preserve">CC BY-SA 3.0	</v>
      <v xml:space="preserve">https://en.wikipedia.org/wiki/Dulles,_Virginia	</v>
      <v xml:space="preserve">https://creativecommons.org/licenses/by-sa/3.0	</v>
    </spb>
    <spb s="17">
      <v>187</v>
      <v>187</v>
      <v>187</v>
      <v>187</v>
      <v>187</v>
      <v>187</v>
      <v>187</v>
      <v>187</v>
    </spb>
    <spb s="0">
      <v xml:space="preserve">Wikipedia	</v>
      <v xml:space="preserve">CC BY-SA 3.0	</v>
      <v xml:space="preserve">https://en.wikipedia.org/wiki/Oakland,_California	</v>
      <v xml:space="preserve">https://creativecommons.org/licenses/by-sa/3.0	</v>
    </spb>
    <spb s="1">
      <v>189</v>
      <v>189</v>
      <v>189</v>
      <v>189</v>
      <v>189</v>
      <v>189</v>
      <v>189</v>
      <v>189</v>
      <v>189</v>
      <v>189</v>
    </spb>
    <spb s="0">
      <v xml:space="preserve">Wikipedia	</v>
      <v xml:space="preserve">CC BY-SA 3.0	</v>
      <v xml:space="preserve">https://en.wikipedia.org/wiki/Colorado_Springs,_Colorado	</v>
      <v xml:space="preserve">https://creativecommons.org/licenses/by-sa/3.0	</v>
    </spb>
    <spb s="1">
      <v>191</v>
      <v>191</v>
      <v>191</v>
      <v>191</v>
      <v>191</v>
      <v>191</v>
      <v>191</v>
      <v>191</v>
      <v>191</v>
      <v>191</v>
    </spb>
    <spb s="0">
      <v xml:space="preserve">Wikipedia	</v>
      <v xml:space="preserve">CC BY-SA 3.0	</v>
      <v xml:space="preserve">https://en.wikipedia.org/wiki/Adare	</v>
      <v xml:space="preserve">https://creativecommons.org/licenses/by-sa/3.0	</v>
    </spb>
    <spb s="9">
      <v>193</v>
      <v>193</v>
      <v>193</v>
      <v>193</v>
      <v>193</v>
      <v>193</v>
      <v>193</v>
      <v>193</v>
    </spb>
    <spb s="10">
      <v>2006</v>
    </spb>
    <spb s="0">
      <v xml:space="preserve">Wikipedia	</v>
      <v xml:space="preserve">CC BY-SA 3.0	</v>
      <v xml:space="preserve">https://en.wikipedia.org/wiki/Buffalo,_New_York	</v>
      <v xml:space="preserve">https://creativecommons.org/licenses/by-sa/3.0	</v>
    </spb>
    <spb s="1">
      <v>196</v>
      <v>196</v>
      <v>196</v>
      <v>196</v>
      <v>196</v>
      <v>196</v>
      <v>196</v>
      <v>196</v>
      <v>196</v>
      <v>196</v>
    </spb>
    <spb s="0">
      <v xml:space="preserve">Wikipedia	</v>
      <v xml:space="preserve">CC BY-SA 3.0	</v>
      <v xml:space="preserve">https://en.wikipedia.org/wiki/Fresno,_California	</v>
      <v xml:space="preserve">https://creativecommons.org/licenses/by-sa/3.0	</v>
    </spb>
    <spb s="1">
      <v>198</v>
      <v>198</v>
      <v>198</v>
      <v>198</v>
      <v>198</v>
      <v>198</v>
      <v>198</v>
      <v>198</v>
      <v>198</v>
      <v>198</v>
    </spb>
    <spb s="0">
      <v xml:space="preserve">Wikipedia	</v>
      <v xml:space="preserve">CC BY-SA 3.0	</v>
      <v xml:space="preserve">https://en.wikipedia.org/wiki/Beaumont,_California	</v>
      <v xml:space="preserve">https://creativecommons.org/licenses/by-sa/3.0	</v>
    </spb>
    <spb s="1">
      <v>200</v>
      <v>200</v>
      <v>200</v>
      <v>200</v>
      <v>200</v>
      <v>200</v>
      <v>200</v>
      <v>200</v>
      <v>200</v>
      <v>200</v>
    </spb>
    <spb s="0">
      <v xml:space="preserve">Wikipedia	</v>
      <v xml:space="preserve">CC BY-SA 3.0	</v>
      <v xml:space="preserve">https://en.wikipedia.org/wiki/Reno,_Nevada	</v>
      <v xml:space="preserve">https://creativecommons.org/licenses/by-sa/3.0	</v>
    </spb>
    <spb s="1">
      <v>202</v>
      <v>202</v>
      <v>202</v>
      <v>202</v>
      <v>202</v>
      <v>202</v>
      <v>202</v>
      <v>202</v>
      <v>202</v>
      <v>202</v>
    </spb>
    <spb s="0">
      <v xml:space="preserve">Wikipedia	</v>
      <v xml:space="preserve">CC BY-SA 3.0	</v>
      <v xml:space="preserve">https://en.wikipedia.org/wiki/Kansas_City,_Missouri	</v>
      <v xml:space="preserve">https://creativecommons.org/licenses/by-sa/3.0	</v>
    </spb>
    <spb s="1">
      <v>204</v>
      <v>204</v>
      <v>204</v>
      <v>204</v>
      <v>204</v>
      <v>204</v>
      <v>204</v>
      <v>204</v>
      <v>204</v>
      <v>204</v>
    </spb>
    <spb s="0">
      <v xml:space="preserve">Wikipedia	</v>
      <v xml:space="preserve">CC BY-SA 3.0	</v>
      <v xml:space="preserve">https://en.wikipedia.org/wiki/Corona,_California	</v>
      <v xml:space="preserve">https://creativecommons.org/licenses/by-sa/3.0	</v>
    </spb>
    <spb s="1">
      <v>206</v>
      <v>206</v>
      <v>206</v>
      <v>206</v>
      <v>206</v>
      <v>206</v>
      <v>206</v>
      <v>206</v>
      <v>206</v>
      <v>206</v>
    </spb>
    <spb s="0">
      <v xml:space="preserve">Wikipedia	</v>
      <v xml:space="preserve">CC BY-SA 3.0	</v>
      <v xml:space="preserve">https://en.wikipedia.org/wiki/Austin,_Texas	</v>
      <v xml:space="preserve">https://creativecommons.org/licenses/by-sa/3.0	</v>
    </spb>
    <spb s="1">
      <v>208</v>
      <v>208</v>
      <v>208</v>
      <v>208</v>
      <v>208</v>
      <v>208</v>
      <v>208</v>
      <v>208</v>
      <v>208</v>
      <v>208</v>
    </spb>
    <spb s="0">
      <v xml:space="preserve">Wikipedia	</v>
      <v xml:space="preserve">CC BY-SA 3.0	</v>
      <v xml:space="preserve">https://en.wikipedia.org/wiki/Charlesland	</v>
      <v xml:space="preserve">https://creativecommons.org/licenses/by-sa/3.0	</v>
    </spb>
    <spb s="19">
      <v>210</v>
      <v>210</v>
      <v>210</v>
      <v>210</v>
      <v>210</v>
      <v>210</v>
    </spb>
    <spb s="0">
      <v xml:space="preserve">Wikipedia	</v>
      <v xml:space="preserve">CC BY-SA 3.0	</v>
      <v xml:space="preserve">https://en.wikipedia.org/wiki/Stockton,_California	</v>
      <v xml:space="preserve">https://creativecommons.org/licenses/by-sa/3.0	</v>
    </spb>
    <spb s="1">
      <v>212</v>
      <v>212</v>
      <v>212</v>
      <v>212</v>
      <v>212</v>
      <v>212</v>
      <v>212</v>
      <v>212</v>
      <v>212</v>
      <v>212</v>
    </spb>
    <spb s="0">
      <v xml:space="preserve">Wikipedia	</v>
      <v xml:space="preserve">CC BY-SA 3.0	</v>
      <v xml:space="preserve">https://en.wikipedia.org/wiki/Edgeworthstown	</v>
      <v xml:space="preserve">https://creativecommons.org/licenses/by-sa/3.0	</v>
    </spb>
    <spb s="0">
      <v xml:space="preserve">Wikipedia	</v>
      <v xml:space="preserve">CC-BY-SA	</v>
      <v xml:space="preserve">http://en.wikipedia.org/wiki/Edgeworthstown	</v>
      <v xml:space="preserve">http://creativecommons.org/licenses/by-sa/3.0/	</v>
    </spb>
    <spb s="9">
      <v>214</v>
      <v>214</v>
      <v>214</v>
      <v>215</v>
      <v>214</v>
      <v>214</v>
      <v>214</v>
      <v>214</v>
    </spb>
    <spb s="0">
      <v xml:space="preserve">Wikipedia	</v>
      <v xml:space="preserve">CC BY-SA 3.0	</v>
      <v xml:space="preserve">https://en.wikipedia.org/wiki/Leixlip	</v>
      <v xml:space="preserve">https://creativecommons.org/licenses/by-sa/3.0	</v>
    </spb>
    <spb s="9">
      <v>217</v>
      <v>217</v>
      <v>217</v>
      <v>217</v>
      <v>217</v>
      <v>217</v>
      <v>217</v>
      <v>217</v>
    </spb>
    <spb s="0">
      <v xml:space="preserve">Wikipedia	</v>
      <v xml:space="preserve">CC BY-SA 3.0	</v>
      <v xml:space="preserve">https://en.wikipedia.org/wiki/Tuscaloosa,_Alabama	</v>
      <v xml:space="preserve">https://creativecommons.org/licenses/by-sa/3.0	</v>
    </spb>
    <spb s="1">
      <v>219</v>
      <v>219</v>
      <v>219</v>
      <v>219</v>
      <v>219</v>
      <v>219</v>
      <v>219</v>
      <v>219</v>
      <v>219</v>
      <v>219</v>
    </spb>
    <spb s="0">
      <v xml:space="preserve">Wikipedia	</v>
      <v xml:space="preserve">CC BY-SA 3.0	</v>
      <v xml:space="preserve">https://en.wikipedia.org/wiki/El_Paso,_Texas	</v>
      <v xml:space="preserve">https://creativecommons.org/licenses/by-sa/3.0	</v>
    </spb>
    <spb s="1">
      <v>221</v>
      <v>221</v>
      <v>221</v>
      <v>221</v>
      <v>221</v>
      <v>221</v>
      <v>221</v>
      <v>221</v>
      <v>221</v>
      <v>221</v>
    </spb>
    <spb s="0">
      <v xml:space="preserve">Wikipedia	</v>
      <v xml:space="preserve">CC BY-SA 3.0	</v>
      <v xml:space="preserve">https://en.wikipedia.org/wiki/Port_Washington,_New_York	</v>
      <v xml:space="preserve">https://creativecommons.org/licenses/by-sa/3.0	</v>
    </spb>
    <spb s="1">
      <v>223</v>
      <v>223</v>
      <v>223</v>
      <v>223</v>
      <v>223</v>
      <v>223</v>
      <v>223</v>
      <v>223</v>
      <v>223</v>
      <v>223</v>
    </spb>
    <spb s="0">
      <v xml:space="preserve">Wikipedia	</v>
      <v xml:space="preserve">CC BY-SA 3.0	</v>
      <v xml:space="preserve">https://en.wikipedia.org/wiki/Cherryville,_British_Columbia	</v>
      <v xml:space="preserve">https://creativecommons.org/licenses/by-sa/3.0	</v>
    </spb>
    <spb s="17">
      <v>225</v>
      <v>225</v>
      <v>225</v>
      <v>225</v>
      <v>225</v>
      <v>225</v>
      <v>225</v>
      <v>225</v>
    </spb>
    <spb s="0">
      <v xml:space="preserve">Wikipedia	</v>
      <v xml:space="preserve">CC BY-SA 3.0	</v>
      <v xml:space="preserve">https://en.wikipedia.org/wiki/Huntington,_West_Virginia	</v>
      <v xml:space="preserve">https://creativecommons.org/licenses/by-sa/3.0	</v>
    </spb>
    <spb s="1">
      <v>227</v>
      <v>227</v>
      <v>227</v>
      <v>227</v>
      <v>227</v>
      <v>227</v>
      <v>227</v>
      <v>227</v>
      <v>227</v>
      <v>227</v>
    </spb>
    <spb s="0">
      <v xml:space="preserve">Wikipedia	</v>
      <v xml:space="preserve">CC BY-SA 3.0	</v>
      <v xml:space="preserve">https://en.wikipedia.org/wiki/Killorglin	</v>
      <v xml:space="preserve">https://creativecommons.org/licenses/by-sa/3.0	</v>
    </spb>
    <spb s="0">
      <v xml:space="preserve">Wikipedia	</v>
      <v xml:space="preserve">CC-BY-SA	</v>
      <v xml:space="preserve">http://en.wikipedia.org/wiki/Killorglin	</v>
      <v xml:space="preserve">http://creativecommons.org/licenses/by-sa/3.0/	</v>
    </spb>
    <spb s="9">
      <v>229</v>
      <v>229</v>
      <v>229</v>
      <v>230</v>
      <v>229</v>
      <v>229</v>
      <v>229</v>
      <v>229</v>
    </spb>
    <spb s="0">
      <v xml:space="preserve">Wikipedia	</v>
      <v xml:space="preserve">CC BY-SA 3.0	</v>
      <v xml:space="preserve">https://en.wikipedia.org/wiki/Anchorage,_Alaska	</v>
      <v xml:space="preserve">https://creativecommons.org/licenses/by-sa/3.0	</v>
    </spb>
    <spb s="12">
      <v>232</v>
      <v>232</v>
      <v>232</v>
      <v>232</v>
      <v>232</v>
      <v>232</v>
      <v>232</v>
      <v>232</v>
      <v>232</v>
    </spb>
    <spb s="0">
      <v xml:space="preserve">Wikipedia	</v>
      <v xml:space="preserve">CC BY-SA 3.0	</v>
      <v xml:space="preserve">https://en.wikipedia.org/wiki/Nashville,_Tennessee	</v>
      <v xml:space="preserve">https://creativecommons.org/licenses/by-sa/3.0	</v>
    </spb>
    <spb s="1">
      <v>234</v>
      <v>234</v>
      <v>234</v>
      <v>234</v>
      <v>234</v>
      <v>234</v>
      <v>234</v>
      <v>234</v>
      <v>234</v>
      <v>234</v>
    </spb>
    <spb s="0">
      <v xml:space="preserve">Wikipedia	</v>
      <v xml:space="preserve">CC BY-SA 3.0	</v>
      <v xml:space="preserve">https://en.wikipedia.org/wiki/Stamford,_Connecticut	</v>
      <v xml:space="preserve">https://creativecommons.org/licenses/by-sa/3.0	</v>
    </spb>
    <spb s="1">
      <v>236</v>
      <v>236</v>
      <v>236</v>
      <v>236</v>
      <v>236</v>
      <v>236</v>
      <v>236</v>
      <v>236</v>
      <v>236</v>
      <v>236</v>
    </spb>
    <spb s="0">
      <v xml:space="preserve">Wikipedia	</v>
      <v xml:space="preserve">CC BY-SA 3.0	</v>
      <v xml:space="preserve">https://en.wikipedia.org/wiki/Newport_News,_Virginia	</v>
      <v xml:space="preserve">https://creativecommons.org/licenses/by-sa/3.0	</v>
    </spb>
    <spb s="15">
      <v>238</v>
      <v>238</v>
      <v>238</v>
      <v>238</v>
      <v>238</v>
      <v>238</v>
      <v>238</v>
    </spb>
    <spb s="0">
      <v xml:space="preserve">Wikipedia	</v>
      <v xml:space="preserve">CC BY-SA 3.0	</v>
      <v xml:space="preserve">https://en.wikipedia.org/wiki/Drumcondra,_Dublin	</v>
      <v xml:space="preserve">https://creativecommons.org/licenses/by-sa/3.0	</v>
    </spb>
    <spb s="19">
      <v>240</v>
      <v>240</v>
      <v>240</v>
      <v>240</v>
      <v>240</v>
      <v>240</v>
    </spb>
    <spb s="0">
      <v xml:space="preserve">Wikipedia	</v>
      <v xml:space="preserve">CC BY-SA 3.0	</v>
      <v xml:space="preserve">https://en.wikipedia.org/wiki/Beaumont,_Texas	</v>
      <v xml:space="preserve">https://creativecommons.org/licenses/by-sa/3.0	</v>
    </spb>
    <spb s="1">
      <v>242</v>
      <v>242</v>
      <v>242</v>
      <v>242</v>
      <v>242</v>
      <v>242</v>
      <v>242</v>
      <v>242</v>
      <v>242</v>
      <v>242</v>
    </spb>
    <spb s="0">
      <v xml:space="preserve">Wikipedia	</v>
      <v xml:space="preserve">CC BY-SA 3.0	</v>
      <v xml:space="preserve">https://en.wikipedia.org/wiki/Fargo,_North_Dakota	</v>
      <v xml:space="preserve">https://creativecommons.org/licenses/by-sa/3.0	</v>
    </spb>
    <spb s="1">
      <v>244</v>
      <v>244</v>
      <v>244</v>
      <v>244</v>
      <v>244</v>
      <v>244</v>
      <v>244</v>
      <v>244</v>
      <v>244</v>
      <v>244</v>
    </spb>
    <spb s="0">
      <v xml:space="preserve">Wikipedia	</v>
      <v xml:space="preserve">CC BY-SA 3.0	</v>
      <v xml:space="preserve">https://en.wikipedia.org/wiki/Evansville,_Indiana	</v>
      <v xml:space="preserve">https://creativecommons.org/licenses/by-sa/3.0	</v>
    </spb>
    <spb s="1">
      <v>246</v>
      <v>246</v>
      <v>246</v>
      <v>246</v>
      <v>246</v>
      <v>246</v>
      <v>246</v>
      <v>246</v>
      <v>246</v>
      <v>246</v>
    </spb>
    <spb s="0">
      <v xml:space="preserve">Wikipedia	</v>
      <v xml:space="preserve">CC BY-SA 3.0	</v>
      <v xml:space="preserve">https://en.wikipedia.org/wiki/Huntsville,_Alabama	</v>
      <v xml:space="preserve">https://creativecommons.org/licenses/by-sa/3.0	</v>
    </spb>
    <spb s="1">
      <v>248</v>
      <v>248</v>
      <v>248</v>
      <v>248</v>
      <v>248</v>
      <v>248</v>
      <v>248</v>
      <v>248</v>
      <v>248</v>
      <v>248</v>
    </spb>
    <spb s="0">
      <v xml:space="preserve">Wikipedia	</v>
      <v xml:space="preserve">CC BY-SA 3.0	</v>
      <v xml:space="preserve">https://en.wikipedia.org/wiki/Santa_Ana,_California	</v>
      <v xml:space="preserve">https://creativecommons.org/licenses/by-sa/3.0	</v>
    </spb>
    <spb s="1">
      <v>250</v>
      <v>250</v>
      <v>250</v>
      <v>250</v>
      <v>250</v>
      <v>250</v>
      <v>250</v>
      <v>250</v>
      <v>250</v>
      <v>250</v>
    </spb>
    <spb s="0">
      <v xml:space="preserve">Wikipedia	</v>
      <v xml:space="preserve">CC BY-SA 3.0	</v>
      <v xml:space="preserve">https://en.wikipedia.org/wiki/Bailieborough	</v>
      <v xml:space="preserve">https://creativecommons.org/licenses/by-sa/3.0	</v>
    </spb>
    <spb s="11">
      <v>252</v>
      <v>252</v>
      <v>252</v>
      <v>252</v>
      <v>252</v>
      <v>252</v>
      <v>252</v>
      <v>252</v>
      <v>252</v>
    </spb>
    <spb s="7">
      <v>square km</v>
      <v>2006</v>
    </spb>
    <spb s="0">
      <v xml:space="preserve">Wikipedia	</v>
      <v xml:space="preserve">CC BY-SA 3.0	</v>
      <v xml:space="preserve">https://en.wikipedia.org/wiki/Honolulu	</v>
      <v xml:space="preserve">https://creativecommons.org/licenses/by-sa/3.0	</v>
    </spb>
    <spb s="1">
      <v>255</v>
      <v>255</v>
      <v>255</v>
      <v>255</v>
      <v>255</v>
      <v>255</v>
      <v>255</v>
      <v>255</v>
      <v>255</v>
      <v>255</v>
    </spb>
    <spb s="0">
      <v xml:space="preserve">Wikipedia	</v>
      <v xml:space="preserve">CC BY-SA 3.0	</v>
      <v xml:space="preserve">https://en.wikipedia.org/wiki/Ballivor	</v>
      <v xml:space="preserve">https://creativecommons.org/licenses/by-sa/3.0	</v>
    </spb>
    <spb s="21">
      <v>257</v>
      <v>257</v>
      <v>257</v>
      <v>257</v>
      <v>257</v>
      <v>257</v>
      <v>257</v>
      <v>257</v>
    </spb>
    <spb s="2">
      <v>16</v>
      <v>Name</v>
      <v>LearnMoreOnLink</v>
    </spb>
    <spb s="22">
      <v>square km</v>
    </spb>
    <spb s="0">
      <v xml:space="preserve">Wikipedia	</v>
      <v xml:space="preserve">CC BY-SA 3.0	</v>
      <v xml:space="preserve">https://en.wikipedia.org/wiki/Portumna	</v>
      <v xml:space="preserve">https://creativecommons.org/licenses/by-sa/3.0	</v>
    </spb>
    <spb s="1">
      <v>261</v>
      <v>261</v>
      <v>261</v>
      <v>261</v>
      <v>261</v>
      <v>261</v>
      <v>261</v>
      <v>261</v>
      <v>261</v>
      <v>261</v>
    </spb>
    <spb s="0">
      <v xml:space="preserve">Wikipedia	</v>
      <v xml:space="preserve">CC BY-SA 3.0	</v>
      <v xml:space="preserve">https://en.wikipedia.org/wiki/Orange,_California	</v>
      <v xml:space="preserve">https://creativecommons.org/licenses/by-sa/3.0	</v>
    </spb>
    <spb s="1">
      <v>263</v>
      <v>263</v>
      <v>263</v>
      <v>263</v>
      <v>263</v>
      <v>263</v>
      <v>263</v>
      <v>263</v>
      <v>263</v>
      <v>263</v>
    </spb>
    <spb s="0">
      <v xml:space="preserve">Wikipedia	</v>
      <v xml:space="preserve">CC BY-SA 3.0	</v>
      <v xml:space="preserve">https://en.wikipedia.org/wiki/Carson_City,_Nevada	</v>
      <v xml:space="preserve">https://creativecommons.org/licenses/by-sa/3.0	</v>
    </spb>
    <spb s="12">
      <v>265</v>
      <v>265</v>
      <v>265</v>
      <v>265</v>
      <v>265</v>
      <v>265</v>
      <v>265</v>
      <v>265</v>
      <v>265</v>
    </spb>
    <spb s="0">
      <v xml:space="preserve">Wikipedia	</v>
      <v xml:space="preserve">CC BY-SA 3.0	</v>
      <v xml:space="preserve">https://en.wikipedia.org/wiki/Provo,_Utah	</v>
      <v xml:space="preserve">https://creativecommons.org/licenses/by-sa/3.0	</v>
    </spb>
    <spb s="1">
      <v>267</v>
      <v>267</v>
      <v>267</v>
      <v>267</v>
      <v>267</v>
      <v>267</v>
      <v>267</v>
      <v>267</v>
      <v>267</v>
      <v>267</v>
    </spb>
    <spb s="0">
      <v xml:space="preserve">Wikipedia	</v>
      <v xml:space="preserve">CC BY-SA 3.0	</v>
      <v xml:space="preserve">https://en.wikipedia.org/wiki/Boca_Raton,_Florida	</v>
      <v xml:space="preserve">https://creativecommons.org/licenses/by-sa/3.0	</v>
    </spb>
    <spb s="1">
      <v>269</v>
      <v>269</v>
      <v>269</v>
      <v>269</v>
      <v>269</v>
      <v>269</v>
      <v>269</v>
      <v>269</v>
      <v>269</v>
      <v>269</v>
    </spb>
    <spb s="0">
      <v xml:space="preserve">Wikipedia	</v>
      <v xml:space="preserve">CC BY-SA 3.0	</v>
      <v xml:space="preserve">https://en.wikipedia.org/wiki/Roanoke,_Virginia	</v>
      <v xml:space="preserve">https://creativecommons.org/licenses/by-sa/3.0	</v>
    </spb>
    <spb s="15">
      <v>271</v>
      <v>271</v>
      <v>271</v>
      <v>271</v>
      <v>271</v>
      <v>271</v>
      <v>271</v>
    </spb>
    <spb s="0">
      <v xml:space="preserve">Wikipedia	</v>
      <v xml:space="preserve">CC BY-SA 3.0	</v>
      <v xml:space="preserve">https://en.wikipedia.org/wiki/Des_Moines,_Iowa	</v>
      <v xml:space="preserve">https://creativecommons.org/licenses/by-sa/3.0	</v>
    </spb>
    <spb s="1">
      <v>273</v>
      <v>273</v>
      <v>273</v>
      <v>273</v>
      <v>273</v>
      <v>273</v>
      <v>273</v>
      <v>273</v>
      <v>273</v>
      <v>273</v>
    </spb>
    <spb s="0">
      <v xml:space="preserve">Wikipedia	</v>
      <v xml:space="preserve">CC BY-SA 3.0	</v>
      <v xml:space="preserve">https://en.wikipedia.org/wiki/Norwalk,_Connecticut	</v>
      <v xml:space="preserve">https://creativecommons.org/licenses/by-sa/3.0	</v>
    </spb>
    <spb s="1">
      <v>275</v>
      <v>275</v>
      <v>275</v>
      <v>275</v>
      <v>275</v>
      <v>275</v>
      <v>275</v>
      <v>275</v>
      <v>275</v>
      <v>275</v>
    </spb>
    <spb s="0">
      <v xml:space="preserve">Wikipedia	</v>
      <v xml:space="preserve">CC BY-SA 3.0	</v>
      <v xml:space="preserve">https://en.wikipedia.org/wiki/Arlington_County,_Virginia	</v>
      <v xml:space="preserve">https://creativecommons.org/licenses/by-sa/3.0	</v>
    </spb>
    <spb s="15">
      <v>277</v>
      <v>277</v>
      <v>277</v>
      <v>277</v>
      <v>277</v>
      <v>277</v>
      <v>277</v>
    </spb>
    <spb s="0">
      <v xml:space="preserve">Wikipedia	</v>
      <v xml:space="preserve">CC BY-SA 3.0	</v>
      <v xml:space="preserve">https://en.wikipedia.org/wiki/Ashford,_County_Wicklow	</v>
      <v xml:space="preserve">https://creativecommons.org/licenses/by-sa/3.0	</v>
    </spb>
    <spb s="0">
      <v xml:space="preserve">Wikipedia	</v>
      <v xml:space="preserve">CC-BY-SA	</v>
      <v xml:space="preserve">http://en.wikipedia.org/wiki/Ashford,_County_Wicklow	</v>
      <v xml:space="preserve">http://creativecommons.org/licenses/by-sa/3.0/	</v>
    </spb>
    <spb s="9">
      <v>279</v>
      <v>279</v>
      <v>279</v>
      <v>280</v>
      <v>279</v>
      <v>279</v>
      <v>279</v>
      <v>279</v>
    </spb>
    <spb s="0">
      <v xml:space="preserve">Wikipedia	</v>
      <v xml:space="preserve">CC BY-SA 3.0	</v>
      <v xml:space="preserve">https://en.wikipedia.org/wiki/Chattanooga,_Tennessee	</v>
      <v xml:space="preserve">https://creativecommons.org/licenses/by-sa/3.0	</v>
    </spb>
    <spb s="1">
      <v>282</v>
      <v>282</v>
      <v>282</v>
      <v>282</v>
      <v>282</v>
      <v>282</v>
      <v>282</v>
      <v>282</v>
      <v>282</v>
      <v>282</v>
    </spb>
    <spb s="0">
      <v xml:space="preserve">Wikipedia	</v>
      <v xml:space="preserve">CC BY-SA 3.0	</v>
      <v xml:space="preserve">https://en.wikipedia.org/wiki/Oklahoma_City	</v>
      <v xml:space="preserve">https://creativecommons.org/licenses/by-sa/3.0	</v>
    </spb>
    <spb s="1">
      <v>284</v>
      <v>284</v>
      <v>284</v>
      <v>284</v>
      <v>284</v>
      <v>284</v>
      <v>284</v>
      <v>284</v>
      <v>284</v>
      <v>284</v>
    </spb>
    <spb s="0">
      <v xml:space="preserve">Wikipedia	</v>
      <v xml:space="preserve">CC BY-SA 3.0	</v>
      <v xml:space="preserve">https://en.wikipedia.org/wiki/Greensboro,_North_Carolina	</v>
      <v xml:space="preserve">https://creativecommons.org/licenses/by-sa/3.0	</v>
    </spb>
    <spb s="1">
      <v>286</v>
      <v>286</v>
      <v>286</v>
      <v>286</v>
      <v>286</v>
      <v>286</v>
      <v>286</v>
      <v>286</v>
      <v>286</v>
      <v>286</v>
    </spb>
    <spb s="0">
      <v xml:space="preserve">Wikipedia	</v>
      <v xml:space="preserve">CC BY-SA 3.0	</v>
      <v xml:space="preserve">https://en.wikipedia.org/wiki/Alexandria,_Virginia	</v>
      <v xml:space="preserve">https://creativecommons.org/licenses/by-sa/3.0	</v>
    </spb>
    <spb s="15">
      <v>288</v>
      <v>288</v>
      <v>288</v>
      <v>288</v>
      <v>288</v>
      <v>288</v>
      <v>288</v>
    </spb>
    <spb s="0">
      <v xml:space="preserve">Wikipedia	</v>
      <v xml:space="preserve">CC BY-SA 3.0	</v>
      <v xml:space="preserve">https://en.wikipedia.org/wiki/Castlebridge	</v>
      <v xml:space="preserve">https://creativecommons.org/licenses/by-sa/3.0	</v>
    </spb>
    <spb s="9">
      <v>290</v>
      <v>290</v>
      <v>290</v>
      <v>290</v>
      <v>290</v>
      <v>290</v>
      <v>290</v>
      <v>290</v>
    </spb>
    <spb s="0">
      <v xml:space="preserve">Wikipedia	</v>
      <v xml:space="preserve">CC BY-SA 3.0	</v>
      <v xml:space="preserve">https://en.wikipedia.org/wiki/Racine,_Wisconsin	</v>
      <v xml:space="preserve">https://creativecommons.org/licenses/by-sa/3.0	</v>
    </spb>
    <spb s="1">
      <v>292</v>
      <v>292</v>
      <v>292</v>
      <v>292</v>
      <v>292</v>
      <v>292</v>
      <v>292</v>
      <v>292</v>
      <v>292</v>
      <v>292</v>
    </spb>
    <spb s="0">
      <v xml:space="preserve">Wikipedia	</v>
      <v xml:space="preserve">CC BY-SA 3.0	</v>
      <v xml:space="preserve">https://en.wikipedia.org/wiki/Clearwater,_Florida	</v>
      <v xml:space="preserve">https://creativecommons.org/licenses/by-sa/3.0	</v>
    </spb>
    <spb s="1">
      <v>294</v>
      <v>294</v>
      <v>294</v>
      <v>294</v>
      <v>294</v>
      <v>294</v>
      <v>294</v>
      <v>294</v>
      <v>294</v>
      <v>294</v>
    </spb>
    <spb s="0">
      <v xml:space="preserve">Wikipedia	</v>
      <v xml:space="preserve">CC BY-SA 3.0	</v>
      <v xml:space="preserve">https://en.wikipedia.org/wiki/Castlebellingham	</v>
      <v xml:space="preserve">https://creativecommons.org/licenses/by-sa/3.0	</v>
    </spb>
    <spb s="0">
      <v xml:space="preserve">Wikipedia	</v>
      <v xml:space="preserve">CC-BY-SA	</v>
      <v xml:space="preserve">http://en.wikipedia.org/wiki/Castlebellingham	</v>
      <v xml:space="preserve">http://creativecommons.org/licenses/by-sa/3.0/	</v>
    </spb>
    <spb s="23">
      <v>296</v>
      <v>296</v>
      <v>296</v>
      <v>297</v>
      <v>296</v>
      <v>296</v>
      <v>296</v>
    </spb>
    <spb s="2">
      <v>17</v>
      <v>Name</v>
      <v>LearnMoreOnLink</v>
    </spb>
    <spb s="0">
      <v xml:space="preserve">Wikipedia	</v>
      <v xml:space="preserve">CC BY-SA 3.0	</v>
      <v xml:space="preserve">https://en.wikipedia.org/wiki/Craigavon	</v>
      <v xml:space="preserve">https://creativecommons.org/licenses/by-sa/3.0	</v>
    </spb>
    <spb s="24">
      <v>300</v>
      <v>300</v>
      <v>300</v>
      <v>300</v>
      <v>300</v>
      <v>300</v>
      <v>300</v>
      <v>300</v>
      <v>300</v>
    </spb>
    <spb s="2">
      <v>18</v>
      <v>Name</v>
      <v>LearnMoreOnLink</v>
    </spb>
    <spb s="10">
      <v>2001</v>
    </spb>
    <spb s="0">
      <v xml:space="preserve">Wikipedia	</v>
      <v xml:space="preserve">CC BY-SA 3.0	</v>
      <v xml:space="preserve">https://en.wikipedia.org/wiki/Eadestown	</v>
      <v xml:space="preserve">https://creativecommons.org/licenses/by-sa/3.0	</v>
    </spb>
    <spb s="25">
      <v>304</v>
      <v>304</v>
      <v>304</v>
      <v>304</v>
      <v>304</v>
      <v>304</v>
      <v>304</v>
    </spb>
    <spb s="2">
      <v>19</v>
      <v>Name</v>
      <v>LearnMoreOnLink</v>
    </spb>
    <spb s="0">
      <v xml:space="preserve">Wikipedia	</v>
      <v xml:space="preserve">CC BY-SA 3.0	</v>
      <v xml:space="preserve">https://en.wikipedia.org/wiki/Montgomery,_Alabama	</v>
      <v xml:space="preserve">https://creativecommons.org/licenses/by-sa/3.0	</v>
    </spb>
    <spb s="1">
      <v>307</v>
      <v>307</v>
      <v>307</v>
      <v>307</v>
      <v>307</v>
      <v>307</v>
      <v>307</v>
      <v>307</v>
      <v>307</v>
      <v>307</v>
    </spb>
    <spb s="0">
      <v xml:space="preserve">Wikipedia	</v>
      <v xml:space="preserve">CC BY-SA 3.0	</v>
      <v xml:space="preserve">https://en.wikipedia.org/wiki/Sparks,_Nevada	</v>
      <v xml:space="preserve">https://creativecommons.org/licenses/by-sa/3.0	</v>
    </spb>
    <spb s="1">
      <v>309</v>
      <v>309</v>
      <v>309</v>
      <v>309</v>
      <v>309</v>
      <v>309</v>
      <v>309</v>
      <v>309</v>
      <v>309</v>
      <v>309</v>
    </spb>
    <spb s="0">
      <v xml:space="preserve">Wikipedia	</v>
      <v xml:space="preserve">CC BY-SA 3.0	</v>
      <v xml:space="preserve">https://en.wikipedia.org/wiki/Macon,_Georgia	</v>
      <v xml:space="preserve">https://creativecommons.org/licenses/by-sa/3.0	</v>
    </spb>
    <spb s="1">
      <v>311</v>
      <v>311</v>
      <v>311</v>
      <v>311</v>
      <v>311</v>
      <v>311</v>
      <v>311</v>
      <v>311</v>
      <v>311</v>
      <v>311</v>
    </spb>
    <spb s="0">
      <v xml:space="preserve">Wikipedia	</v>
      <v xml:space="preserve">CC BY-SA 3.0	</v>
      <v xml:space="preserve">https://en.wikipedia.org/wiki/Whittier,_California	</v>
      <v xml:space="preserve">https://creativecommons.org/licenses/by-sa/3.0	</v>
    </spb>
    <spb s="1">
      <v>313</v>
      <v>313</v>
      <v>313</v>
      <v>313</v>
      <v>313</v>
      <v>313</v>
      <v>313</v>
      <v>313</v>
      <v>313</v>
      <v>313</v>
    </spb>
    <spb s="0">
      <v xml:space="preserve">Wikipedia	</v>
      <v xml:space="preserve">CC BY-SA 3.0	</v>
      <v xml:space="preserve">https://en.wikipedia.org/wiki/Johnson_City,_Tennessee	</v>
      <v xml:space="preserve">https://creativecommons.org/licenses/by-sa/3.0	</v>
    </spb>
    <spb s="1">
      <v>315</v>
      <v>315</v>
      <v>315</v>
      <v>315</v>
      <v>315</v>
      <v>315</v>
      <v>315</v>
      <v>315</v>
      <v>315</v>
      <v>315</v>
    </spb>
    <spb s="0">
      <v xml:space="preserve">Wikipedia	</v>
      <v xml:space="preserve">CC BY-SA 3.0	</v>
      <v xml:space="preserve">https://en.wikipedia.org/wiki/Brooklyn	</v>
      <v xml:space="preserve">https://creativecommons.org/licenses/by-sa/3.0	</v>
    </spb>
    <spb s="1">
      <v>317</v>
      <v>317</v>
      <v>317</v>
      <v>317</v>
      <v>317</v>
      <v>317</v>
      <v>317</v>
      <v>317</v>
      <v>317</v>
      <v>317</v>
    </spb>
    <spb s="0">
      <v xml:space="preserve">Wikipedia	</v>
      <v xml:space="preserve">CC BY-SA 3.0	</v>
      <v xml:space="preserve">https://en.wikipedia.org/wiki/Charlottesville,_Virginia	</v>
      <v xml:space="preserve">https://creativecommons.org/licenses/by-sa/3.0	</v>
    </spb>
    <spb s="15">
      <v>319</v>
      <v>319</v>
      <v>319</v>
      <v>319</v>
      <v>319</v>
      <v>319</v>
      <v>319</v>
    </spb>
    <spb s="0">
      <v xml:space="preserve">Wikipedia	</v>
      <v xml:space="preserve">CC BY-SA 3.0	</v>
      <v xml:space="preserve">https://en.wikipedia.org/wiki/Garland,_Texas	</v>
      <v xml:space="preserve">https://creativecommons.org/licenses/by-sa/3.0	</v>
    </spb>
    <spb s="1">
      <v>321</v>
      <v>321</v>
      <v>321</v>
      <v>321</v>
      <v>321</v>
      <v>321</v>
      <v>321</v>
      <v>321</v>
      <v>321</v>
      <v>321</v>
    </spb>
    <spb s="0">
      <v xml:space="preserve">Wikipedia	</v>
      <v xml:space="preserve">CC BY-SA 3.0	</v>
      <v xml:space="preserve">https://en.wikipedia.org/wiki/Lansing,_Michigan	</v>
      <v xml:space="preserve">https://creativecommons.org/licenses/by-sa/3.0	</v>
    </spb>
    <spb s="1">
      <v>323</v>
      <v>323</v>
      <v>323</v>
      <v>323</v>
      <v>323</v>
      <v>323</v>
      <v>323</v>
      <v>323</v>
      <v>323</v>
      <v>323</v>
    </spb>
    <spb s="0">
      <v xml:space="preserve">Wikipedia	</v>
      <v xml:space="preserve">CC BY-SA 3.0	</v>
      <v xml:space="preserve">https://en.wikipedia.org/wiki/Tulsa,_Oklahoma	</v>
      <v xml:space="preserve">https://creativecommons.org/licenses/by-sa/3.0	</v>
    </spb>
    <spb s="1">
      <v>325</v>
      <v>325</v>
      <v>325</v>
      <v>325</v>
      <v>325</v>
      <v>325</v>
      <v>325</v>
      <v>325</v>
      <v>325</v>
      <v>325</v>
    </spb>
    <spb s="0">
      <v xml:space="preserve">Wikipedia	</v>
      <v xml:space="preserve">CC BY-SA 3.0	</v>
      <v xml:space="preserve">https://en.wikipedia.org/wiki/Detroit	</v>
      <v xml:space="preserve">https://creativecommons.org/licenses/by-sa/3.0	</v>
    </spb>
    <spb s="1">
      <v>327</v>
      <v>327</v>
      <v>327</v>
      <v>327</v>
      <v>327</v>
      <v>327</v>
      <v>327</v>
      <v>327</v>
      <v>327</v>
      <v>327</v>
    </spb>
    <spb s="0">
      <v xml:space="preserve">Wikipedia	</v>
      <v xml:space="preserve">CC BY-SA 3.0	</v>
      <v xml:space="preserve">https://en.wikipedia.org/wiki/Nenagh	</v>
      <v xml:space="preserve">https://creativecommons.org/licenses/by-sa/3.0	</v>
    </spb>
    <spb s="0">
      <v xml:space="preserve">Wikipedia	</v>
      <v xml:space="preserve">CC-BY-SA	</v>
      <v xml:space="preserve">http://en.wikipedia.org/wiki/Nenagh	</v>
      <v xml:space="preserve">http://creativecommons.org/licenses/by-sa/3.0/	</v>
    </spb>
    <spb s="9">
      <v>329</v>
      <v>329</v>
      <v>329</v>
      <v>330</v>
      <v>329</v>
      <v>329</v>
      <v>329</v>
      <v>329</v>
    </spb>
    <spb s="0">
      <v xml:space="preserve">Wikipedia	</v>
      <v xml:space="preserve">CC BY-SA 3.0	</v>
      <v xml:space="preserve">https://en.wikipedia.org/wiki/Mesa,_Arizona	</v>
      <v xml:space="preserve">https://creativecommons.org/licenses/by-sa/3.0	</v>
    </spb>
    <spb s="1">
      <v>332</v>
      <v>332</v>
      <v>332</v>
      <v>332</v>
      <v>332</v>
      <v>332</v>
      <v>332</v>
      <v>332</v>
      <v>332</v>
      <v>332</v>
    </spb>
    <spb s="0">
      <v xml:space="preserve">Wikipedia	</v>
      <v xml:space="preserve">CC BY-SA 3.0	</v>
      <v xml:space="preserve">https://en.wikipedia.org/wiki/Warren,_Michigan	</v>
      <v xml:space="preserve">https://creativecommons.org/licenses/by-sa/3.0	</v>
    </spb>
    <spb s="1">
      <v>334</v>
      <v>334</v>
      <v>334</v>
      <v>334</v>
      <v>334</v>
      <v>334</v>
      <v>334</v>
      <v>334</v>
      <v>334</v>
      <v>334</v>
    </spb>
    <spb s="0">
      <v xml:space="preserve">Wikipedia	</v>
      <v xml:space="preserve">CC BY-SA 3.0	</v>
      <v xml:space="preserve">https://en.wikipedia.org/wiki/Memphis,_Tennessee	</v>
      <v xml:space="preserve">https://creativecommons.org/licenses/by-sa/3.0	</v>
    </spb>
    <spb s="1">
      <v>336</v>
      <v>336</v>
      <v>336</v>
      <v>336</v>
      <v>336</v>
      <v>336</v>
      <v>336</v>
      <v>336</v>
      <v>336</v>
      <v>336</v>
    </spb>
    <spb s="0">
      <v xml:space="preserve">Wikipedia	</v>
      <v xml:space="preserve">CC BY-SA 3.0	</v>
      <v xml:space="preserve">https://en.wikipedia.org/wiki/Albany,_New_York	</v>
      <v xml:space="preserve">https://creativecommons.org/licenses/by-sa/3.0	</v>
    </spb>
    <spb s="1">
      <v>338</v>
      <v>338</v>
      <v>338</v>
      <v>338</v>
      <v>338</v>
      <v>338</v>
      <v>338</v>
      <v>338</v>
      <v>338</v>
      <v>338</v>
    </spb>
    <spb s="0">
      <v xml:space="preserve">Wikipedia	</v>
      <v xml:space="preserve">CC BY-SA 3.0	</v>
      <v xml:space="preserve">https://en.wikipedia.org/wiki/Spartanburg,_South_Carolina	</v>
      <v xml:space="preserve">https://creativecommons.org/licenses/by-sa/3.0	</v>
    </spb>
    <spb s="1">
      <v>340</v>
      <v>340</v>
      <v>340</v>
      <v>340</v>
      <v>340</v>
      <v>340</v>
      <v>340</v>
      <v>340</v>
      <v>340</v>
      <v>340</v>
    </spb>
    <spb s="0">
      <v xml:space="preserve">Wikipedia	</v>
      <v xml:space="preserve">CC BY-SA 3.0	</v>
      <v xml:space="preserve">https://en.wikipedia.org/wiki/Staten_Island	</v>
      <v xml:space="preserve">https://creativecommons.org/licenses/by-sa/3.0	</v>
    </spb>
    <spb s="1">
      <v>342</v>
      <v>342</v>
      <v>342</v>
      <v>342</v>
      <v>342</v>
      <v>342</v>
      <v>342</v>
      <v>342</v>
      <v>342</v>
      <v>342</v>
    </spb>
    <spb s="0">
      <v xml:space="preserve">Wikipedia	</v>
      <v xml:space="preserve">CC BY-SA 3.0	</v>
      <v xml:space="preserve">https://en.wikipedia.org/wiki/Lubbock,_Texas	</v>
      <v xml:space="preserve">https://creativecommons.org/licenses/by-sa/3.0	</v>
    </spb>
    <spb s="1">
      <v>344</v>
      <v>344</v>
      <v>344</v>
      <v>344</v>
      <v>344</v>
      <v>344</v>
      <v>344</v>
      <v>344</v>
      <v>344</v>
      <v>344</v>
    </spb>
    <spb s="0">
      <v xml:space="preserve">Wikipedia	</v>
      <v xml:space="preserve">CC BY-SA 3.0	</v>
      <v xml:space="preserve">https://en.wikipedia.org/wiki/Fermoy	</v>
      <v xml:space="preserve">https://creativecommons.org/licenses/by-sa/3.0	</v>
    </spb>
    <spb s="0">
      <v xml:space="preserve">Wikipedia	</v>
      <v xml:space="preserve">CC-BY-SA	</v>
      <v xml:space="preserve">http://en.wikipedia.org/wiki/Fermoy	</v>
      <v xml:space="preserve">http://creativecommons.org/licenses/by-sa/3.0/	</v>
    </spb>
    <spb s="11">
      <v>346</v>
      <v>346</v>
      <v>346</v>
      <v>346</v>
      <v>347</v>
      <v>346</v>
      <v>346</v>
      <v>346</v>
      <v>346</v>
    </spb>
    <spb s="0">
      <v xml:space="preserve">Wikipedia	</v>
      <v xml:space="preserve">CC BY-SA 3.0	</v>
      <v xml:space="preserve">https://en.wikipedia.org/wiki/Whitwell_House	</v>
      <v xml:space="preserve">https://creativecommons.org/licenses/by-sa/3.0	</v>
    </spb>
    <spb s="25">
      <v>349</v>
      <v>349</v>
      <v>349</v>
      <v>349</v>
      <v>349</v>
      <v>349</v>
      <v>349</v>
    </spb>
    <spb s="0">
      <v xml:space="preserve">Wikipedia	</v>
      <v xml:space="preserve">CC BY-SA 3.0	</v>
      <v xml:space="preserve">https://en.wikipedia.org/wiki/Balally	</v>
      <v xml:space="preserve">https://creativecommons.org/licenses/by-sa/3.0	</v>
    </spb>
    <spb s="0">
      <v xml:space="preserve">Wikipedia	</v>
      <v xml:space="preserve">CC-BY-SA	</v>
      <v xml:space="preserve">http://en.wikipedia.org/wiki/Balally	</v>
      <v xml:space="preserve">http://creativecommons.org/licenses/by-sa/3.0/	</v>
    </spb>
    <spb s="18">
      <v>351</v>
      <v>351</v>
      <v>351</v>
      <v>351</v>
      <v>352</v>
      <v>351</v>
      <v>351</v>
      <v>351</v>
    </spb>
    <spb s="2">
      <v>20</v>
      <v>Name</v>
      <v>LearnMoreOnLink</v>
    </spb>
    <spb s="0">
      <v xml:space="preserve">Wikipedia	</v>
      <v xml:space="preserve">CC BY-SA 3.0	</v>
      <v xml:space="preserve">https://en.wikipedia.org/wiki/Salt_Lake_City	</v>
      <v xml:space="preserve">https://creativecommons.org/licenses/by-sa/3.0	</v>
    </spb>
    <spb s="1">
      <v>355</v>
      <v>355</v>
      <v>355</v>
      <v>355</v>
      <v>355</v>
      <v>355</v>
      <v>355</v>
      <v>355</v>
      <v>355</v>
      <v>355</v>
    </spb>
    <spb s="0">
      <v xml:space="preserve">Wikipedia	</v>
      <v xml:space="preserve">CC BY-SA 3.0	</v>
      <v xml:space="preserve">https://en.wikipedia.org/wiki/Pasadena,_California	</v>
      <v xml:space="preserve">https://creativecommons.org/licenses/by-sa/3.0	</v>
    </spb>
    <spb s="1">
      <v>357</v>
      <v>357</v>
      <v>357</v>
      <v>357</v>
      <v>357</v>
      <v>357</v>
      <v>357</v>
      <v>357</v>
      <v>357</v>
      <v>357</v>
    </spb>
    <spb s="0">
      <v xml:space="preserve">Wikipedia	</v>
      <v xml:space="preserve">CC BY-SA 3.0	</v>
      <v xml:space="preserve">https://en.wikipedia.org/wiki/Kinsale	</v>
      <v xml:space="preserve">https://creativecommons.org/licenses/by-sa/3.0	</v>
    </spb>
    <spb s="11">
      <v>359</v>
      <v>359</v>
      <v>359</v>
      <v>359</v>
      <v>359</v>
      <v>359</v>
      <v>359</v>
      <v>359</v>
      <v>359</v>
    </spb>
    <spb s="7">
      <v>square km</v>
      <v>2011</v>
    </spb>
    <spb s="0">
      <v xml:space="preserve">Wikipedia	</v>
      <v xml:space="preserve">CC BY-SA 3.0	</v>
      <v xml:space="preserve">https://en.wikipedia.org/wiki/Lee%27s_Summit,_Missouri	</v>
      <v xml:space="preserve">https://creativecommons.org/licenses/by-sa/3.0	</v>
    </spb>
    <spb s="1">
      <v>362</v>
      <v>362</v>
      <v>362</v>
      <v>362</v>
      <v>362</v>
      <v>362</v>
      <v>362</v>
      <v>362</v>
      <v>362</v>
      <v>362</v>
    </spb>
    <spb s="0">
      <v xml:space="preserve">Wikipedia	</v>
      <v xml:space="preserve">CC BY-SA 3.0	</v>
      <v xml:space="preserve">https://en.wikipedia.org/wiki/Irvine,_California	</v>
      <v xml:space="preserve">https://creativecommons.org/licenses/by-sa/3.0	</v>
    </spb>
    <spb s="1">
      <v>364</v>
      <v>364</v>
      <v>364</v>
      <v>364</v>
      <v>364</v>
      <v>364</v>
      <v>364</v>
      <v>364</v>
      <v>364</v>
      <v>364</v>
    </spb>
    <spb s="0">
      <v xml:space="preserve">Wikipedia	</v>
      <v xml:space="preserve">CC BY-SA 3.0	</v>
      <v xml:space="preserve">https://en.wikipedia.org/wiki/Hicksville,_New_York	</v>
      <v xml:space="preserve">https://creativecommons.org/licenses/by-sa/3.0	</v>
    </spb>
    <spb s="1">
      <v>366</v>
      <v>366</v>
      <v>366</v>
      <v>366</v>
      <v>366</v>
      <v>366</v>
      <v>366</v>
      <v>366</v>
      <v>366</v>
      <v>366</v>
    </spb>
    <spb s="0">
      <v xml:space="preserve">Wikipedia	</v>
      <v xml:space="preserve">CC BY-SA 3.0	</v>
      <v xml:space="preserve">https://en.wikipedia.org/wiki/Shawnee_Mission,_Kansas	</v>
      <v xml:space="preserve">https://creativecommons.org/licenses/by-sa/3.0	</v>
    </spb>
    <spb s="26">
      <v>368</v>
      <v>368</v>
      <v>368</v>
      <v>368</v>
      <v>368</v>
      <v>368</v>
      <v>368</v>
    </spb>
    <spb s="2">
      <v>21</v>
      <v>Name</v>
      <v>LearnMoreOnLink</v>
    </spb>
    <spb s="27">
      <v>1</v>
    </spb>
    <spb s="0">
      <v xml:space="preserve">Wikipedia	</v>
      <v xml:space="preserve">CC BY-SA 3.0	</v>
      <v xml:space="preserve">https://en.wikipedia.org/wiki/Edinburgh	</v>
      <v xml:space="preserve">https://creativecommons.org/licenses/by-sa/3.0	</v>
    </spb>
    <spb s="12">
      <v>372</v>
      <v>372</v>
      <v>372</v>
      <v>372</v>
      <v>372</v>
      <v>372</v>
      <v>372</v>
      <v>372</v>
      <v>372</v>
    </spb>
    <spb s="2">
      <v>22</v>
      <v>Name</v>
      <v>LearnMoreOnLink</v>
    </spb>
    <spb s="0">
      <v xml:space="preserve">Wikipedia	</v>
      <v xml:space="preserve">CC BY-SA 3.0	</v>
      <v xml:space="preserve">https://en.wikipedia.org/wiki/Sacramento,_California	</v>
      <v xml:space="preserve">https://creativecommons.org/licenses/by-sa/3.0	</v>
    </spb>
    <spb s="1">
      <v>375</v>
      <v>375</v>
      <v>375</v>
      <v>375</v>
      <v>375</v>
      <v>375</v>
      <v>375</v>
      <v>375</v>
      <v>375</v>
      <v>375</v>
    </spb>
    <spb s="0">
      <v xml:space="preserve">Wikipedia	</v>
      <v xml:space="preserve">CC BY-SA 3.0	</v>
      <v xml:space="preserve">https://en.wikipedia.org/wiki/Wilkes-Barre,_Pennsylvania	</v>
      <v xml:space="preserve">https://creativecommons.org/licenses/by-sa/3.0	</v>
    </spb>
    <spb s="1">
      <v>377</v>
      <v>377</v>
      <v>377</v>
      <v>377</v>
      <v>377</v>
      <v>377</v>
      <v>377</v>
      <v>377</v>
      <v>377</v>
      <v>377</v>
    </spb>
    <spb s="0">
      <v xml:space="preserve">Wikipedia	</v>
      <v xml:space="preserve">CC BY-SA 3.0	</v>
      <v xml:space="preserve">https://en.wikipedia.org/wiki/Ballinroad	</v>
      <v xml:space="preserve">https://creativecommons.org/licenses/by-sa/3.0	</v>
    </spb>
    <spb s="0">
      <v xml:space="preserve">Wikipedia	</v>
      <v xml:space="preserve">CC-BY-SA	</v>
      <v xml:space="preserve">http://en.wikipedia.org/wiki/Ballinroad	</v>
      <v xml:space="preserve">http://creativecommons.org/licenses/by-sa/3.0/	</v>
    </spb>
    <spb s="9">
      <v>379</v>
      <v>379</v>
      <v>379</v>
      <v>380</v>
      <v>379</v>
      <v>379</v>
      <v>379</v>
      <v>379</v>
    </spb>
    <spb s="0">
      <v xml:space="preserve">Wikipedia	</v>
      <v xml:space="preserve">CC BY-SA 3.0	</v>
      <v xml:space="preserve">https://en.wikipedia.org/wiki/Cincinnati	</v>
      <v xml:space="preserve">https://creativecommons.org/licenses/by-sa/3.0	</v>
    </spb>
    <spb s="1">
      <v>382</v>
      <v>382</v>
      <v>382</v>
      <v>382</v>
      <v>382</v>
      <v>382</v>
      <v>382</v>
      <v>382</v>
      <v>382</v>
      <v>382</v>
    </spb>
    <spb s="0">
      <v xml:space="preserve">Wikipedia	</v>
      <v xml:space="preserve">CC BY-SA 3.0	</v>
      <v xml:space="preserve">https://en.wikipedia.org/wiki/Cheyenne,_Wyoming	</v>
      <v xml:space="preserve">https://creativecommons.org/licenses/by-sa/3.0	</v>
    </spb>
    <spb s="1">
      <v>384</v>
      <v>384</v>
      <v>384</v>
      <v>384</v>
      <v>384</v>
      <v>384</v>
      <v>384</v>
      <v>384</v>
      <v>384</v>
      <v>384</v>
    </spb>
    <spb s="0">
      <v xml:space="preserve">Wikipedia	</v>
      <v xml:space="preserve">CC BY-SA 3.0	</v>
      <v xml:space="preserve">https://en.wikipedia.org/wiki/Atlanta	</v>
      <v xml:space="preserve">https://creativecommons.org/licenses/by-sa/3.0	</v>
    </spb>
    <spb s="1">
      <v>386</v>
      <v>386</v>
      <v>386</v>
      <v>386</v>
      <v>386</v>
      <v>386</v>
      <v>386</v>
      <v>386</v>
      <v>386</v>
      <v>386</v>
    </spb>
    <spb s="0">
      <v xml:space="preserve">Wikipedia	</v>
      <v xml:space="preserve">CC BY-SA 3.0	</v>
      <v xml:space="preserve">https://en.wikipedia.org/wiki/Duluth,_Minnesota	</v>
      <v xml:space="preserve">https://creativecommons.org/licenses/by-sa/3.0	</v>
    </spb>
    <spb s="1">
      <v>388</v>
      <v>388</v>
      <v>388</v>
      <v>388</v>
      <v>388</v>
      <v>388</v>
      <v>388</v>
      <v>388</v>
      <v>388</v>
      <v>388</v>
    </spb>
    <spb s="0">
      <v xml:space="preserve">Wikipedia	</v>
      <v xml:space="preserve">CC BY-SA 3.0	</v>
      <v xml:space="preserve">https://en.wikipedia.org/wiki/Baton_Rouge,_Louisiana	</v>
      <v xml:space="preserve">https://creativecommons.org/licenses/by-sa/3.0	</v>
    </spb>
    <spb s="1">
      <v>390</v>
      <v>390</v>
      <v>390</v>
      <v>390</v>
      <v>390</v>
      <v>390</v>
      <v>390</v>
      <v>390</v>
      <v>390</v>
      <v>390</v>
    </spb>
    <spb s="0">
      <v xml:space="preserve">Wikipedia	</v>
      <v xml:space="preserve">CC BY-SA 3.0	</v>
      <v xml:space="preserve">https://en.wikipedia.org/wiki/Kilkenny	</v>
      <v xml:space="preserve">https://creativecommons.org/licenses/by-sa/3.0	</v>
    </spb>
    <spb s="11">
      <v>392</v>
      <v>392</v>
      <v>392</v>
      <v>392</v>
      <v>392</v>
      <v>392</v>
      <v>392</v>
      <v>392</v>
      <v>392</v>
    </spb>
    <spb s="2">
      <v>23</v>
      <v>Name</v>
      <v>LearnMoreOnLink</v>
    </spb>
    <spb s="0">
      <v xml:space="preserve">Wikipedia	</v>
      <v xml:space="preserve">CC BY-SA 3.0	</v>
      <v xml:space="preserve">https://en.wikipedia.org/wiki/Milwaukee	</v>
      <v xml:space="preserve">https://creativecommons.org/licenses/by-sa/3.0	</v>
    </spb>
    <spb s="1">
      <v>395</v>
      <v>395</v>
      <v>395</v>
      <v>395</v>
      <v>395</v>
      <v>395</v>
      <v>395</v>
      <v>395</v>
      <v>395</v>
      <v>395</v>
    </spb>
    <spb s="0">
      <v xml:space="preserve">Wikipedia	</v>
      <v xml:space="preserve">CC BY-SA 3.0	</v>
      <v xml:space="preserve">https://en.wikipedia.org/wiki/Phoenix,_Arizona	</v>
      <v xml:space="preserve">https://creativecommons.org/licenses/by-sa/3.0	</v>
    </spb>
    <spb s="1">
      <v>397</v>
      <v>397</v>
      <v>397</v>
      <v>397</v>
      <v>397</v>
      <v>397</v>
      <v>397</v>
      <v>397</v>
      <v>397</v>
      <v>397</v>
    </spb>
    <spb s="0">
      <v xml:space="preserve">data.worldbank.org	</v>
      <v xml:space="preserve">	</v>
      <v xml:space="preserve">http://data.worldbank.org/indicator/FP.CPI.TOTL	</v>
      <v xml:space="preserve">	</v>
    </spb>
    <spb s="0">
      <v xml:space="preserve">Wikipedia	Cia	travel.state.gov	</v>
      <v xml:space="preserve">CC-BY-SA			</v>
      <v xml:space="preserve">http://en.wikipedia.org/wiki/Jamaica	https://www.cia.gov/library/publications/the-world-factbook/geos/jm.html?Transportation	https://travel.state.gov/content/travel/en/international-travel/International-Travel-Country-Information-Pages/Jamaica.html	</v>
      <v xml:space="preserve">http://creativecommons.org/licenses/by-sa/3.0/			</v>
    </spb>
    <spb s="0">
      <v xml:space="preserve">Wikipedia	</v>
      <v xml:space="preserve">CC BY-SA 3.0	</v>
      <v xml:space="preserve">https://en.wikipedia.org/wiki/Jamaica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http://en.wikipedia.org/wiki/Jamaica	</v>
      <v xml:space="preserve">http://creativecommons.org/licenses/by-sa/3.0/	</v>
    </spb>
    <spb s="0">
      <v xml:space="preserve">Cia	</v>
      <v xml:space="preserve">	</v>
      <v xml:space="preserve">https://www.cia.gov/library/publications/the-world-factbook/geos/jm.html?Transportation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28">
      <v>399</v>
      <v>400</v>
      <v>401</v>
      <v>401</v>
      <v>402</v>
      <v>401</v>
      <v>401</v>
      <v>401</v>
      <v>403</v>
      <v>401</v>
      <v>401</v>
      <v>403</v>
      <v>401</v>
      <v>401</v>
      <v>404</v>
      <v>405</v>
      <v>400</v>
      <v>404</v>
      <v>406</v>
      <v>401</v>
      <v>404</v>
      <v>407</v>
      <v>408</v>
      <v>409</v>
      <v>404</v>
      <v>404</v>
      <v>401</v>
      <v>404</v>
      <v>410</v>
      <v>411</v>
      <v>412</v>
      <v>413</v>
      <v>404</v>
      <v>400</v>
      <v>404</v>
      <v>404</v>
      <v>404</v>
      <v>404</v>
      <v>404</v>
      <v>404</v>
      <v>404</v>
      <v>404</v>
      <v>404</v>
      <v>404</v>
      <v>414</v>
    </spb>
    <spb s="2">
      <v>24</v>
      <v>Name</v>
      <v>LearnMoreOnLink</v>
    </spb>
    <spb s="29">
      <v>2019</v>
      <v>2019</v>
      <v>square km</v>
      <v>per thousand (2018)</v>
      <v>2021</v>
      <v>2019</v>
      <v>2018</v>
      <v>per liter (2016)</v>
      <v>2019</v>
      <v>years (2018)</v>
      <v>2018</v>
      <v>per thousand (2018)</v>
      <v>2019</v>
      <v>2017</v>
      <v>2016</v>
      <v>2019</v>
      <v>2016</v>
      <v>2017</v>
      <v>kilotons per year (2016)</v>
      <v>deaths per 100,000 (2017)</v>
      <v>kWh (2014)</v>
      <v>2014</v>
      <v>2019</v>
      <v>2004</v>
      <v>2004</v>
      <v>2004</v>
      <v>2004</v>
      <v>2004</v>
      <v>2015</v>
      <v>2004</v>
      <v>2004</v>
      <v>2018</v>
      <v>2015</v>
      <v>2019</v>
    </spb>
    <spb s="8">
      <v>9</v>
    </spb>
    <spb s="8">
      <v>10</v>
    </spb>
    <spb s="8">
      <v>11</v>
    </spb>
    <spb s="8">
      <v>12</v>
    </spb>
    <spb s="8">
      <v>13</v>
    </spb>
    <spb s="0">
      <v xml:space="preserve">Wikipedia	</v>
      <v xml:space="preserve">CC BY-SA 3.0	</v>
      <v xml:space="preserve">https://en.wikipedia.org/wiki/Champaign,_Illinois	</v>
      <v xml:space="preserve">https://creativecommons.org/licenses/by-sa/3.0	</v>
    </spb>
    <spb s="1">
      <v>423</v>
      <v>423</v>
      <v>423</v>
      <v>423</v>
      <v>423</v>
      <v>423</v>
      <v>423</v>
      <v>423</v>
      <v>423</v>
      <v>423</v>
    </spb>
    <spb s="0">
      <v xml:space="preserve">Wikipedia	</v>
      <v xml:space="preserve">CC BY-SA 3.0	</v>
      <v xml:space="preserve">https://en.wikipedia.org/wiki/Swindon	</v>
      <v xml:space="preserve">https://creativecommons.org/licenses/by-sa/3.0	</v>
    </spb>
    <spb s="12">
      <v>425</v>
      <v>425</v>
      <v>425</v>
      <v>425</v>
      <v>425</v>
      <v>425</v>
      <v>425</v>
      <v>425</v>
      <v>425</v>
    </spb>
    <spb s="7">
      <v>square km</v>
      <v>2019</v>
    </spb>
    <spb s="0">
      <v xml:space="preserve">Wikipedia	</v>
      <v xml:space="preserve">CC BY-SA 3.0	</v>
      <v xml:space="preserve">https://en.wikipedia.org/wiki/Pompano_Beach,_Florida	</v>
      <v xml:space="preserve">https://creativecommons.org/licenses/by-sa/3.0	</v>
    </spb>
    <spb s="1">
      <v>428</v>
      <v>428</v>
      <v>428</v>
      <v>428</v>
      <v>428</v>
      <v>428</v>
      <v>428</v>
      <v>428</v>
      <v>428</v>
      <v>428</v>
    </spb>
    <spb s="0">
      <v xml:space="preserve">Wikipedia	Wikipedia	</v>
      <v xml:space="preserve">CC-BY-SA	CC-BY-SA	</v>
      <v xml:space="preserve">http://en.wikipedia.org/wiki/Sheffield	http://es.wikipedia.org/wiki/Sheffield	</v>
      <v xml:space="preserve">http://creativecommons.org/licenses/by-sa/3.0/	http://creativecommons.org/licenses/by-sa/3.0/	</v>
    </spb>
    <spb s="0">
      <v xml:space="preserve">Wikipedia	</v>
      <v xml:space="preserve">CC BY-SA 3.0	</v>
      <v xml:space="preserve">https://en.wikipedia.org/wiki/Sheffield	</v>
      <v xml:space="preserve">https://creativecommons.org/licenses/by-sa/3.0	</v>
    </spb>
    <spb s="12">
      <v>430</v>
      <v>431</v>
      <v>431</v>
      <v>431</v>
      <v>431</v>
      <v>431</v>
      <v>431</v>
      <v>431</v>
      <v>431</v>
    </spb>
    <spb s="2">
      <v>25</v>
      <v>Name</v>
      <v>LearnMoreOnLink</v>
    </spb>
    <spb s="0">
      <v xml:space="preserve">Wikipedia	</v>
      <v xml:space="preserve">CC BY-SA 3.0	</v>
      <v xml:space="preserve">https://en.wikipedia.org/wiki/Erie,_Pennsylvania	</v>
      <v xml:space="preserve">https://creativecommons.org/licenses/by-sa/3.0	</v>
    </spb>
    <spb s="1">
      <v>434</v>
      <v>434</v>
      <v>434</v>
      <v>434</v>
      <v>434</v>
      <v>434</v>
      <v>434</v>
      <v>434</v>
      <v>434</v>
      <v>434</v>
    </spb>
    <spb s="0">
      <v xml:space="preserve">Wikipedia	</v>
      <v xml:space="preserve">CC BY-SA 3.0	</v>
      <v xml:space="preserve">https://en.wikipedia.org/wiki/Tacoma,_Washington	</v>
      <v xml:space="preserve">https://creativecommons.org/licenses/by-sa/3.0	</v>
    </spb>
    <spb s="1">
      <v>436</v>
      <v>436</v>
      <v>436</v>
      <v>436</v>
      <v>436</v>
      <v>436</v>
      <v>436</v>
      <v>436</v>
      <v>436</v>
      <v>436</v>
    </spb>
    <spb s="0">
      <v xml:space="preserve">Wikipedia	</v>
      <v xml:space="preserve">CC BY-SA 3.0	</v>
      <v xml:space="preserve">https://en.wikipedia.org/wiki/Swords,_Dublin	</v>
      <v xml:space="preserve">https://creativecommons.org/licenses/by-sa/3.0	</v>
    </spb>
    <spb s="12">
      <v>438</v>
      <v>438</v>
      <v>438</v>
      <v>438</v>
      <v>438</v>
      <v>438</v>
      <v>438</v>
      <v>438</v>
      <v>438</v>
    </spb>
    <spb s="0">
      <v xml:space="preserve">Wikipedia	</v>
      <v xml:space="preserve">CC BY-SA 3.0	</v>
      <v xml:space="preserve">https://en.wikipedia.org/wiki/Denton,_Texas	</v>
      <v xml:space="preserve">https://creativecommons.org/licenses/by-sa/3.0	</v>
    </spb>
    <spb s="1">
      <v>440</v>
      <v>440</v>
      <v>440</v>
      <v>440</v>
      <v>440</v>
      <v>440</v>
      <v>440</v>
      <v>440</v>
      <v>440</v>
      <v>440</v>
    </spb>
    <spb s="0">
      <v xml:space="preserve">Wikipedia	</v>
      <v xml:space="preserve">CC BY-SA 3.0	</v>
      <v xml:space="preserve">https://en.wikipedia.org/wiki/Tullamore	</v>
      <v xml:space="preserve">https://creativecommons.org/licenses/by-sa/3.0	</v>
    </spb>
    <spb s="9">
      <v>442</v>
      <v>442</v>
      <v>442</v>
      <v>442</v>
      <v>442</v>
      <v>442</v>
      <v>442</v>
      <v>442</v>
    </spb>
    <spb s="0">
      <v xml:space="preserve">Wikipedia	</v>
      <v xml:space="preserve">CC BY-SA 3.0	</v>
      <v xml:space="preserve">https://en.wikipedia.org/wiki/Raleigh,_North_Carolina	</v>
      <v xml:space="preserve">https://creativecommons.org/licenses/by-sa/3.0	</v>
    </spb>
    <spb s="1">
      <v>444</v>
      <v>444</v>
      <v>444</v>
      <v>444</v>
      <v>444</v>
      <v>444</v>
      <v>444</v>
      <v>444</v>
      <v>444</v>
      <v>444</v>
    </spb>
    <spb s="0">
      <v xml:space="preserve">Wikipedia	</v>
      <v xml:space="preserve">CC BY-SA 3.0	</v>
      <v xml:space="preserve">https://en.wikipedia.org/wiki/Shankill,_Dublin	</v>
      <v xml:space="preserve">https://creativecommons.org/licenses/by-sa/3.0	</v>
    </spb>
    <spb s="18">
      <v>446</v>
      <v>446</v>
      <v>446</v>
      <v>446</v>
      <v>446</v>
      <v>446</v>
      <v>446</v>
      <v>446</v>
    </spb>
    <spb s="0">
      <v xml:space="preserve">Wikipedia	</v>
      <v xml:space="preserve">CC BY-SA 3.0	</v>
      <v xml:space="preserve">https://en.wikipedia.org/wiki/Castleblayney	</v>
      <v xml:space="preserve">https://creativecommons.org/licenses/by-sa/3.0	</v>
    </spb>
    <spb s="0">
      <v xml:space="preserve">Wikipedia	</v>
      <v xml:space="preserve">CC-BY-SA	</v>
      <v xml:space="preserve">http://en.wikipedia.org/wiki/Castleblayney	</v>
      <v xml:space="preserve">http://creativecommons.org/licenses/by-sa/3.0/	</v>
    </spb>
    <spb s="9">
      <v>448</v>
      <v>448</v>
      <v>448</v>
      <v>449</v>
      <v>448</v>
      <v>448</v>
      <v>448</v>
      <v>448</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Wikipedia	</v>
      <v xml:space="preserve">CC BY-SA 3.0	</v>
      <v xml:space="preserve">https://en.wikipedia.org/wiki/Colombia	</v>
      <v xml:space="preserve">https://creativecommons.org/licenses/by-sa/3.0	</v>
    </spb>
    <spb s="0">
      <v xml:space="preserve">Wikipedia	</v>
      <v xml:space="preserve">CC-BY-SA	</v>
      <v xml:space="preserve">http://en.wikipedia.org/wiki/Colombia	</v>
      <v xml:space="preserve">http://creativecommons.org/licenses/by-sa/3.0/	</v>
    </spb>
    <spb s="0">
      <v xml:space="preserve">Cia	</v>
      <v xml:space="preserve">	</v>
      <v xml:space="preserve">https://www.cia.gov/library/publications/the-world-factbook/geos/co.html?Transportation	</v>
      <v xml:space="preserve">	</v>
    </spb>
    <spb s="28">
      <v>399</v>
      <v>451</v>
      <v>452</v>
      <v>452</v>
      <v>402</v>
      <v>452</v>
      <v>452</v>
      <v>452</v>
      <v>453</v>
      <v>452</v>
      <v>452</v>
      <v>453</v>
      <v>452</v>
      <v>452</v>
      <v>454</v>
      <v>405</v>
      <v>451</v>
      <v>454</v>
      <v>406</v>
      <v>452</v>
      <v>454</v>
      <v>407</v>
      <v>408</v>
      <v>409</v>
      <v>454</v>
      <v>454</v>
      <v>452</v>
      <v>454</v>
      <v>410</v>
      <v>411</v>
      <v>412</v>
      <v>413</v>
      <v>454</v>
      <v>451</v>
      <v>454</v>
      <v>454</v>
      <v>454</v>
      <v>454</v>
      <v>454</v>
      <v>454</v>
      <v>454</v>
      <v>454</v>
      <v>454</v>
      <v>454</v>
      <v>414</v>
    </spb>
    <spb s="29">
      <v>2019</v>
      <v>2019</v>
      <v>square km</v>
      <v>per thousand (2018)</v>
      <v>2021</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CC BY-SA 3.0	</v>
      <v xml:space="preserve">https://en.wikipedia.org/wiki/Boulder,_Colorado	</v>
      <v xml:space="preserve">https://creativecommons.org/licenses/by-sa/3.0	</v>
    </spb>
    <spb s="1">
      <v>457</v>
      <v>457</v>
      <v>457</v>
      <v>457</v>
      <v>457</v>
      <v>457</v>
      <v>457</v>
      <v>457</v>
      <v>457</v>
      <v>457</v>
    </spb>
    <spb s="0">
      <v xml:space="preserve">Wikipedia	</v>
      <v xml:space="preserve">CC BY-SA 3.0	</v>
      <v xml:space="preserve">https://en.wikipedia.org/wiki/Louisville,_Kentucky	</v>
      <v xml:space="preserve">https://creativecommons.org/licenses/by-sa/3.0	</v>
    </spb>
    <spb s="1">
      <v>459</v>
      <v>459</v>
      <v>459</v>
      <v>459</v>
      <v>459</v>
      <v>459</v>
      <v>459</v>
      <v>459</v>
      <v>459</v>
      <v>459</v>
    </spb>
    <spb s="0">
      <v xml:space="preserve">Wikipedia	</v>
      <v xml:space="preserve">CC BY-SA 3.0	</v>
      <v xml:space="preserve">https://en.wikipedia.org/wiki/Kinlough	</v>
      <v xml:space="preserve">https://creativecommons.org/licenses/by-sa/3.0	</v>
    </spb>
    <spb s="0">
      <v xml:space="preserve">Wikipedia	</v>
      <v xml:space="preserve">CC-BY-SA	</v>
      <v xml:space="preserve">http://en.wikipedia.org/wiki/Kinlough	</v>
      <v xml:space="preserve">http://creativecommons.org/licenses/by-sa/3.0/	</v>
    </spb>
    <spb s="24">
      <v>461</v>
      <v>461</v>
      <v>461</v>
      <v>462</v>
      <v>461</v>
      <v>461</v>
      <v>461</v>
      <v>461</v>
      <v>461</v>
    </spb>
    <spb s="0">
      <v xml:space="preserve">Wikipedia	</v>
      <v xml:space="preserve">CC BY-SA 3.0	</v>
      <v xml:space="preserve">https://en.wikipedia.org/wiki/Lynchburg,_Virginia	</v>
      <v xml:space="preserve">https://creativecommons.org/licenses/by-sa/3.0	</v>
    </spb>
    <spb s="15">
      <v>464</v>
      <v>464</v>
      <v>464</v>
      <v>464</v>
      <v>464</v>
      <v>464</v>
      <v>464</v>
    </spb>
    <spb s="0">
      <v xml:space="preserve">Wikipedia	</v>
      <v xml:space="preserve">CC BY-SA 3.0	</v>
      <v xml:space="preserve">https://en.wikipedia.org/wiki/Danbury,_Connecticut	</v>
      <v xml:space="preserve">https://creativecommons.org/licenses/by-sa/3.0	</v>
    </spb>
    <spb s="1">
      <v>466</v>
      <v>466</v>
      <v>466</v>
      <v>466</v>
      <v>466</v>
      <v>466</v>
      <v>466</v>
      <v>466</v>
      <v>466</v>
      <v>466</v>
    </spb>
    <spb s="0">
      <v xml:space="preserve">Wikipedia	</v>
      <v xml:space="preserve">CC BY-SA 3.0	</v>
      <v xml:space="preserve">https://en.wikipedia.org/wiki/Miami_Beach,_Florida	</v>
      <v xml:space="preserve">https://creativecommons.org/licenses/by-sa/3.0	</v>
    </spb>
    <spb s="1">
      <v>468</v>
      <v>468</v>
      <v>468</v>
      <v>468</v>
      <v>468</v>
      <v>468</v>
      <v>468</v>
      <v>468</v>
      <v>468</v>
      <v>468</v>
    </spb>
    <spb s="0">
      <v xml:space="preserve">Wikipedia	</v>
      <v xml:space="preserve">CC BY-SA 3.0	</v>
      <v xml:space="preserve">https://en.wikipedia.org/wiki/Corpus_Christi,_Texas	</v>
      <v xml:space="preserve">https://creativecommons.org/licenses/by-sa/3.0	</v>
    </spb>
    <spb s="1">
      <v>470</v>
      <v>470</v>
      <v>470</v>
      <v>470</v>
      <v>470</v>
      <v>470</v>
      <v>470</v>
      <v>470</v>
      <v>470</v>
      <v>470</v>
    </spb>
    <spb s="0">
      <v xml:space="preserve">Wikipedia	</v>
      <v xml:space="preserve">CC BY-SA 3.0	</v>
      <v xml:space="preserve">https://en.wikipedia.org/wiki/Baltimore	</v>
      <v xml:space="preserve">https://creativecommons.org/licenses/by-sa/3.0	</v>
    </spb>
    <spb s="12">
      <v>472</v>
      <v>472</v>
      <v>472</v>
      <v>472</v>
      <v>472</v>
      <v>472</v>
      <v>472</v>
      <v>472</v>
      <v>472</v>
    </spb>
    <spb s="0">
      <v xml:space="preserve">Wikipedia	</v>
      <v xml:space="preserve">CC BY-SA 3.0	</v>
      <v xml:space="preserve">https://en.wikipedia.org/wiki/Lexington,_Kentucky	</v>
      <v xml:space="preserve">https://creativecommons.org/licenses/by-sa/3.0	</v>
    </spb>
    <spb s="1">
      <v>474</v>
      <v>474</v>
      <v>474</v>
      <v>474</v>
      <v>474</v>
      <v>474</v>
      <v>474</v>
      <v>474</v>
      <v>474</v>
      <v>474</v>
    </spb>
    <spb s="0">
      <v xml:space="preserve">Wikipedia	</v>
      <v xml:space="preserve">CC BY-SA 3.0	</v>
      <v xml:space="preserve">https://en.wikipedia.org/wiki/Lincoln,_Nebraska	</v>
      <v xml:space="preserve">https://creativecommons.org/licenses/by-sa/3.0	</v>
    </spb>
    <spb s="1">
      <v>476</v>
      <v>476</v>
      <v>476</v>
      <v>476</v>
      <v>476</v>
      <v>476</v>
      <v>476</v>
      <v>476</v>
      <v>476</v>
      <v>476</v>
    </spb>
    <spb s="0">
      <v xml:space="preserve">Wikipedia	</v>
      <v xml:space="preserve">CC BY-SA 3.0	</v>
      <v xml:space="preserve">https://en.wikipedia.org/wiki/West_Hartford,_Connecticut	</v>
      <v xml:space="preserve">https://creativecommons.org/licenses/by-sa/3.0	</v>
    </spb>
    <spb s="1">
      <v>478</v>
      <v>478</v>
      <v>478</v>
      <v>478</v>
      <v>478</v>
      <v>478</v>
      <v>478</v>
      <v>478</v>
      <v>478</v>
      <v>478</v>
    </spb>
    <spb s="0">
      <v xml:space="preserve">Wikipedia	</v>
      <v xml:space="preserve">CC BY-SA 3.0	</v>
      <v xml:space="preserve">https://en.wikipedia.org/wiki/Belfast	</v>
      <v xml:space="preserve">https://creativecommons.org/licenses/by-sa/3.0	</v>
    </spb>
    <spb s="1">
      <v>480</v>
      <v>480</v>
      <v>480</v>
      <v>480</v>
      <v>480</v>
      <v>480</v>
      <v>480</v>
      <v>480</v>
      <v>480</v>
      <v>480</v>
    </spb>
    <spb s="0">
      <v xml:space="preserve">Wikipedia	</v>
      <v xml:space="preserve">CC BY-SA 3.0	</v>
      <v xml:space="preserve">https://en.wikipedia.org/wiki/Las_Vegas	</v>
      <v xml:space="preserve">https://creativecommons.org/licenses/by-sa/3.0	</v>
    </spb>
    <spb s="1">
      <v>482</v>
      <v>482</v>
      <v>482</v>
      <v>482</v>
      <v>482</v>
      <v>482</v>
      <v>482</v>
      <v>482</v>
      <v>482</v>
      <v>482</v>
    </spb>
    <spb s="0">
      <v xml:space="preserve">Wikipedia	</v>
      <v xml:space="preserve">CC BY-SA 3.0	</v>
      <v xml:space="preserve">https://en.wikipedia.org/wiki/Akron,_Ohio	</v>
      <v xml:space="preserve">https://creativecommons.org/licenses/by-sa/3.0	</v>
    </spb>
    <spb s="1">
      <v>484</v>
      <v>484</v>
      <v>484</v>
      <v>484</v>
      <v>484</v>
      <v>484</v>
      <v>484</v>
      <v>484</v>
      <v>484</v>
      <v>484</v>
    </spb>
    <spb s="0">
      <v xml:space="preserve">Wikipedia	</v>
      <v xml:space="preserve">CC BY-SA 3.0	</v>
      <v xml:space="preserve">https://en.wikipedia.org/wiki/West_Palm_Beach,_Florida	</v>
      <v xml:space="preserve">https://creativecommons.org/licenses/by-sa/3.0	</v>
    </spb>
    <spb s="1">
      <v>486</v>
      <v>486</v>
      <v>486</v>
      <v>486</v>
      <v>486</v>
      <v>486</v>
      <v>486</v>
      <v>486</v>
      <v>486</v>
      <v>486</v>
    </spb>
    <spb s="0">
      <v xml:space="preserve">Wikipedia	</v>
      <v xml:space="preserve">CC BY-SA 3.0	</v>
      <v xml:space="preserve">https://en.wikipedia.org/wiki/Sandyford	</v>
      <v xml:space="preserve">https://creativecommons.org/licenses/by-sa/3.0	</v>
    </spb>
    <spb s="30">
      <v>488</v>
      <v>488</v>
      <v>488</v>
      <v>488</v>
      <v>488</v>
      <v>488</v>
      <v>488</v>
      <v>488</v>
    </spb>
    <spb s="2">
      <v>26</v>
      <v>Name</v>
      <v>LearnMoreOnLink</v>
    </spb>
    <spb s="0">
      <v xml:space="preserve">Wikipedia	</v>
      <v xml:space="preserve">CC BY-SA 3.0	</v>
      <v xml:space="preserve">https://en.wikipedia.org/wiki/Knoxville,_Tennessee	</v>
      <v xml:space="preserve">https://creativecommons.org/licenses/by-sa/3.0	</v>
    </spb>
    <spb s="1">
      <v>491</v>
      <v>491</v>
      <v>491</v>
      <v>491</v>
      <v>491</v>
      <v>491</v>
      <v>491</v>
      <v>491</v>
      <v>491</v>
      <v>491</v>
    </spb>
    <spb s="0">
      <v xml:space="preserve">Wikipedia	</v>
      <v xml:space="preserve">CC BY-SA 3.0	</v>
      <v xml:space="preserve">https://en.wikipedia.org/wiki/San_Francisco	</v>
      <v xml:space="preserve">https://creativecommons.org/licenses/by-sa/3.0	</v>
    </spb>
    <spb s="12">
      <v>493</v>
      <v>493</v>
      <v>493</v>
      <v>493</v>
      <v>493</v>
      <v>493</v>
      <v>493</v>
      <v>493</v>
      <v>493</v>
    </spb>
    <spb s="0">
      <v xml:space="preserve">Wikipedia	</v>
      <v xml:space="preserve">CC BY-SA 3.0	</v>
      <v xml:space="preserve">https://en.wikipedia.org/wiki/Boynton_Beach,_Florida	</v>
      <v xml:space="preserve">https://creativecommons.org/licenses/by-sa/3.0	</v>
    </spb>
    <spb s="1">
      <v>495</v>
      <v>495</v>
      <v>495</v>
      <v>495</v>
      <v>495</v>
      <v>495</v>
      <v>495</v>
      <v>495</v>
      <v>495</v>
      <v>495</v>
    </spb>
    <spb s="0">
      <v xml:space="preserve">Wikipedia	</v>
      <v xml:space="preserve">CC BY-SA 3.0	</v>
      <v xml:space="preserve">https://en.wikipedia.org/wiki/Coventry	</v>
      <v xml:space="preserve">https://creativecommons.org/licenses/by-sa/3.0	</v>
    </spb>
    <spb s="12">
      <v>497</v>
      <v>497</v>
      <v>497</v>
      <v>497</v>
      <v>497</v>
      <v>497</v>
      <v>497</v>
      <v>497</v>
      <v>497</v>
    </spb>
    <spb s="7">
      <v>square km</v>
      <v>2018</v>
    </spb>
    <spb s="0">
      <v xml:space="preserve">Wikipedia	</v>
      <v xml:space="preserve">CC BY-SA 3.0	</v>
      <v xml:space="preserve">https://en.wikipedia.org/wiki/Indianapolis	</v>
      <v xml:space="preserve">https://creativecommons.org/licenses/by-sa/3.0	</v>
    </spb>
    <spb s="1">
      <v>500</v>
      <v>500</v>
      <v>500</v>
      <v>500</v>
      <v>500</v>
      <v>500</v>
      <v>500</v>
      <v>500</v>
      <v>500</v>
      <v>500</v>
    </spb>
    <spb s="0">
      <v xml:space="preserve">Wikipedia	</v>
      <v xml:space="preserve">CC BY-SA 3.0	</v>
      <v xml:space="preserve">https://en.wikipedia.org/wiki/Dunmanway	</v>
      <v xml:space="preserve">https://creativecommons.org/licenses/by-sa/3.0	</v>
    </spb>
    <spb s="0">
      <v xml:space="preserve">Wikipedia	</v>
      <v xml:space="preserve">CC-BY-SA	</v>
      <v xml:space="preserve">http://en.wikipedia.org/wiki/Dunmanway	</v>
      <v xml:space="preserve">http://creativecommons.org/licenses/by-sa/3.0/	</v>
    </spb>
    <spb s="11">
      <v>502</v>
      <v>502</v>
      <v>502</v>
      <v>502</v>
      <v>503</v>
      <v>502</v>
      <v>502</v>
      <v>502</v>
      <v>502</v>
    </spb>
    <spb s="0">
      <v xml:space="preserve">Wikipedia	</v>
      <v xml:space="preserve">CC BY-SA 3.0	</v>
      <v xml:space="preserve">https://en.wikipedia.org/wiki/Topeka,_Kansas	</v>
      <v xml:space="preserve">https://creativecommons.org/licenses/by-sa/3.0	</v>
    </spb>
    <spb s="1">
      <v>505</v>
      <v>505</v>
      <v>505</v>
      <v>505</v>
      <v>505</v>
      <v>505</v>
      <v>505</v>
      <v>505</v>
      <v>505</v>
      <v>505</v>
    </spb>
    <spb s="0">
      <v xml:space="preserve">Wikipedia	</v>
      <v xml:space="preserve">CC BY-SA 3.0	</v>
      <v xml:space="preserve">https://en.wikipedia.org/wiki/Tyler,_Texas	</v>
      <v xml:space="preserve">https://creativecommons.org/licenses/by-sa/3.0	</v>
    </spb>
    <spb s="1">
      <v>507</v>
      <v>507</v>
      <v>507</v>
      <v>507</v>
      <v>507</v>
      <v>507</v>
      <v>507</v>
      <v>507</v>
      <v>507</v>
      <v>507</v>
    </spb>
    <spb s="0">
      <v xml:space="preserve">Wikipedia	</v>
      <v xml:space="preserve">CC BY-SA 3.0	</v>
      <v xml:space="preserve">https://en.wikipedia.org/wiki/Shreveport,_Louisiana	</v>
      <v xml:space="preserve">https://creativecommons.org/licenses/by-sa/3.0	</v>
    </spb>
    <spb s="1">
      <v>509</v>
      <v>509</v>
      <v>509</v>
      <v>509</v>
      <v>509</v>
      <v>509</v>
      <v>509</v>
      <v>509</v>
      <v>509</v>
      <v>509</v>
    </spb>
    <spb s="0">
      <v xml:space="preserve">Wikipedia	</v>
      <v xml:space="preserve">CC BY-SA 3.0	</v>
      <v xml:space="preserve">https://en.wikipedia.org/wiki/Boise,_Idaho	</v>
      <v xml:space="preserve">https://creativecommons.org/licenses/by-sa/3.0	</v>
    </spb>
    <spb s="1">
      <v>511</v>
      <v>511</v>
      <v>511</v>
      <v>511</v>
      <v>511</v>
      <v>511</v>
      <v>511</v>
      <v>511</v>
      <v>511</v>
      <v>511</v>
    </spb>
    <spb s="0">
      <v xml:space="preserve">Wikipedia	</v>
      <v xml:space="preserve">CC BY-SA 3.0	</v>
      <v xml:space="preserve">https://en.wikipedia.org/wiki/Fort_Pierce,_Florida	</v>
      <v xml:space="preserve">https://creativecommons.org/licenses/by-sa/3.0	</v>
    </spb>
    <spb s="1">
      <v>513</v>
      <v>513</v>
      <v>513</v>
      <v>513</v>
      <v>513</v>
      <v>513</v>
      <v>513</v>
      <v>513</v>
      <v>513</v>
      <v>513</v>
    </spb>
    <spb s="0">
      <v xml:space="preserve">Wikipedia	</v>
      <v xml:space="preserve">CC BY-SA 3.0	</v>
      <v xml:space="preserve">https://en.wikipedia.org/wiki/Round_Rock,_Texas	</v>
      <v xml:space="preserve">https://creativecommons.org/licenses/by-sa/3.0	</v>
    </spb>
    <spb s="1">
      <v>515</v>
      <v>515</v>
      <v>515</v>
      <v>515</v>
      <v>515</v>
      <v>515</v>
      <v>515</v>
      <v>515</v>
      <v>515</v>
      <v>515</v>
    </spb>
    <spb s="0">
      <v xml:space="preserve">Wikipedia	</v>
      <v xml:space="preserve">CC BY-SA 3.0	</v>
      <v xml:space="preserve">https://en.wikipedia.org/wiki/Reston,_Virginia	</v>
      <v xml:space="preserve">https://creativecommons.org/licenses/by-sa/3.0	</v>
    </spb>
    <spb s="1">
      <v>517</v>
      <v>517</v>
      <v>517</v>
      <v>517</v>
      <v>517</v>
      <v>517</v>
      <v>517</v>
      <v>517</v>
      <v>517</v>
      <v>517</v>
    </spb>
    <spb s="0">
      <v xml:space="preserve">Wikipedia	</v>
      <v xml:space="preserve">CC BY-SA 3.0	</v>
      <v xml:space="preserve">https://en.wikipedia.org/wiki/Miami	</v>
      <v xml:space="preserve">https://creativecommons.org/licenses/by-sa/3.0	</v>
    </spb>
    <spb s="1">
      <v>519</v>
      <v>519</v>
      <v>519</v>
      <v>519</v>
      <v>519</v>
      <v>519</v>
      <v>519</v>
      <v>519</v>
      <v>519</v>
      <v>519</v>
    </spb>
    <spb s="0">
      <v xml:space="preserve">Wikipedia	</v>
      <v xml:space="preserve">CC BY-SA 3.0	</v>
      <v xml:space="preserve">https://en.wikipedia.org/wiki/Anaheim,_California	</v>
      <v xml:space="preserve">https://creativecommons.org/licenses/by-sa/3.0	</v>
    </spb>
    <spb s="1">
      <v>521</v>
      <v>521</v>
      <v>521</v>
      <v>521</v>
      <v>521</v>
      <v>521</v>
      <v>521</v>
      <v>521</v>
      <v>521</v>
      <v>521</v>
    </spb>
    <spb s="0">
      <v xml:space="preserve">Wikipedia	</v>
      <v xml:space="preserve">CC BY-SA 3.0	</v>
      <v xml:space="preserve">https://en.wikipedia.org/wiki/Odesa	</v>
      <v xml:space="preserve">https://creativecommons.org/licenses/by-sa/3.0	</v>
    </spb>
    <spb s="12">
      <v>523</v>
      <v>523</v>
      <v>523</v>
      <v>523</v>
      <v>523</v>
      <v>523</v>
      <v>523</v>
      <v>523</v>
      <v>523</v>
    </spb>
    <spb s="0">
      <v xml:space="preserve">Wikipedia	</v>
      <v xml:space="preserve">CC BY-SA 3.0	</v>
      <v xml:space="preserve">https://en.wikipedia.org/wiki/Castleknock	</v>
      <v xml:space="preserve">https://creativecommons.org/licenses/by-sa/3.0	</v>
    </spb>
    <spb s="26">
      <v>525</v>
      <v>525</v>
      <v>525</v>
      <v>525</v>
      <v>525</v>
      <v>525</v>
      <v>525</v>
    </spb>
    <spb s="2">
      <v>27</v>
      <v>Name</v>
      <v>LearnMoreOnLink</v>
    </spb>
    <spb s="0">
      <v xml:space="preserve">Wikipedia	</v>
      <v xml:space="preserve">CC BY-SA 3.0	</v>
      <v xml:space="preserve">https://en.wikipedia.org/wiki/Irving,_Texas	</v>
      <v xml:space="preserve">https://creativecommons.org/licenses/by-sa/3.0	</v>
    </spb>
    <spb s="1">
      <v>528</v>
      <v>528</v>
      <v>528</v>
      <v>528</v>
      <v>528</v>
      <v>528</v>
      <v>528</v>
      <v>528</v>
      <v>528</v>
      <v>528</v>
    </spb>
    <spb s="0">
      <v xml:space="preserve">Wikipedia	</v>
      <v xml:space="preserve">CC BY-SA 3.0	</v>
      <v xml:space="preserve">https://en.wikipedia.org/wiki/Tullyallen,_County_Louth	</v>
      <v xml:space="preserve">https://creativecommons.org/licenses/by-sa/3.0	</v>
    </spb>
    <spb s="0">
      <v xml:space="preserve">Wikipedia	</v>
      <v xml:space="preserve">CC-BY-SA	</v>
      <v xml:space="preserve">http://en.wikipedia.org/wiki/Tullyallen,_County_Louth	</v>
      <v xml:space="preserve">http://creativecommons.org/licenses/by-sa/3.0/	</v>
    </spb>
    <spb s="9">
      <v>530</v>
      <v>530</v>
      <v>530</v>
      <v>531</v>
      <v>530</v>
      <v>530</v>
      <v>530</v>
      <v>530</v>
    </spb>
    <spb s="0">
      <v xml:space="preserve">Wikipedia	</v>
      <v xml:space="preserve">CC BY-SA 3.0	</v>
      <v xml:space="preserve">https://en.wikipedia.org/wiki/Harrisburg,_Pennsylvania	</v>
      <v xml:space="preserve">https://creativecommons.org/licenses/by-sa/3.0	</v>
    </spb>
    <spb s="1">
      <v>533</v>
      <v>533</v>
      <v>533</v>
      <v>533</v>
      <v>533</v>
      <v>533</v>
      <v>533</v>
      <v>533</v>
      <v>533</v>
      <v>533</v>
    </spb>
    <spb s="0">
      <v xml:space="preserve">Wikipedia	</v>
      <v xml:space="preserve">CC BY-SA 3.0	</v>
      <v xml:space="preserve">https://en.wikipedia.org/wiki/New_Haven,_Connecticut	</v>
      <v xml:space="preserve">https://creativecommons.org/licenses/by-sa/3.0	</v>
    </spb>
    <spb s="1">
      <v>535</v>
      <v>535</v>
      <v>535</v>
      <v>535</v>
      <v>535</v>
      <v>535</v>
      <v>535</v>
      <v>535</v>
      <v>535</v>
      <v>535</v>
    </spb>
    <spb s="0">
      <v xml:space="preserve">Wikipedia	</v>
      <v xml:space="preserve">CC BY-SA 3.0	</v>
      <v xml:space="preserve">https://en.wikipedia.org/wiki/Lawrenceville,_New_Jersey	</v>
      <v xml:space="preserve">https://creativecommons.org/licenses/by-sa/3.0	</v>
    </spb>
    <spb s="1">
      <v>537</v>
      <v>537</v>
      <v>537</v>
      <v>537</v>
      <v>537</v>
      <v>537</v>
      <v>537</v>
      <v>537</v>
      <v>537</v>
      <v>537</v>
    </spb>
    <spb s="0">
      <v xml:space="preserve">Wikipedia	</v>
      <v xml:space="preserve">CC BY-SA 3.0	</v>
      <v xml:space="preserve">https://en.wikipedia.org/wiki/Asheville,_North_Carolina	</v>
      <v xml:space="preserve">https://creativecommons.org/licenses/by-sa/3.0	</v>
    </spb>
    <spb s="1">
      <v>539</v>
      <v>539</v>
      <v>539</v>
      <v>539</v>
      <v>539</v>
      <v>539</v>
      <v>539</v>
      <v>539</v>
      <v>539</v>
      <v>539</v>
    </spb>
    <spb s="0">
      <v xml:space="preserve">Wikipedia	</v>
      <v xml:space="preserve">CC BY-SA 3.0	</v>
      <v xml:space="preserve">https://en.wikipedia.org/wiki/Preston,_Lancashire	</v>
      <v xml:space="preserve">https://creativecommons.org/licenses/by-sa/3.0	</v>
    </spb>
    <spb s="11">
      <v>541</v>
      <v>541</v>
      <v>541</v>
      <v>541</v>
      <v>541</v>
      <v>541</v>
      <v>541</v>
      <v>541</v>
      <v>541</v>
    </spb>
    <spb s="0">
      <v xml:space="preserve">Wikipedia	</v>
      <v xml:space="preserve">CC BY-SA 3.0	</v>
      <v xml:space="preserve">https://en.wikipedia.org/wiki/Whitegate,_County_Clare	</v>
      <v xml:space="preserve">https://creativecommons.org/licenses/by-sa/3.0	</v>
    </spb>
    <spb s="0">
      <v xml:space="preserve">Wikipedia	</v>
      <v xml:space="preserve">CC-BY-SA	</v>
      <v xml:space="preserve">http://en.wikipedia.org/wiki/Whitegate,_County_Clare	</v>
      <v xml:space="preserve">http://creativecommons.org/licenses/by-sa/3.0/	</v>
    </spb>
    <spb s="9">
      <v>543</v>
      <v>543</v>
      <v>543</v>
      <v>544</v>
      <v>543</v>
      <v>543</v>
      <v>543</v>
      <v>543</v>
    </spb>
    <spb s="0">
      <v xml:space="preserve">Wikipedia	</v>
      <v xml:space="preserve">CC BY-SA 3.0	</v>
      <v xml:space="preserve">https://en.wikipedia.org/wiki/Chico,_California	</v>
      <v xml:space="preserve">https://creativecommons.org/licenses/by-sa/3.0	</v>
    </spb>
    <spb s="1">
      <v>546</v>
      <v>546</v>
      <v>546</v>
      <v>546</v>
      <v>546</v>
      <v>546</v>
      <v>546</v>
      <v>546</v>
      <v>546</v>
      <v>546</v>
    </spb>
    <spb s="0">
      <v xml:space="preserve">Wikipedia	</v>
      <v xml:space="preserve">CC BY-SA 3.0	</v>
      <v xml:space="preserve">https://en.wikipedia.org/wiki/Balrothery	</v>
      <v xml:space="preserve">https://creativecommons.org/licenses/by-sa/3.0	</v>
    </spb>
    <spb s="0">
      <v xml:space="preserve">Wikipedia	</v>
      <v xml:space="preserve">CC-BY-SA	</v>
      <v xml:space="preserve">http://en.wikipedia.org/wiki/Balrothery	</v>
      <v xml:space="preserve">http://creativecommons.org/licenses/by-sa/3.0/	</v>
    </spb>
    <spb s="23">
      <v>548</v>
      <v>548</v>
      <v>548</v>
      <v>549</v>
      <v>548</v>
      <v>548</v>
      <v>548</v>
    </spb>
    <spb s="0">
      <v xml:space="preserve">Wikipedia	</v>
      <v xml:space="preserve">CC BY-SA 3.0	</v>
      <v xml:space="preserve">https://en.wikipedia.org/wiki/New_Brunswick	</v>
      <v xml:space="preserve">https://creativecommons.org/licenses/by-sa/3.0	</v>
    </spb>
    <spb s="0">
      <v xml:space="preserve">Wikipedia	</v>
      <v xml:space="preserve">CC-BY-SA	</v>
      <v xml:space="preserve">https://en.wikipedia.org/wiki/New_Brunswick	</v>
      <v xml:space="preserve">http://creativecommons.org/licenses/by-sa/3.0/	</v>
    </spb>
    <spb s="0">
      <v xml:space="preserve">Wikipedia	</v>
      <v xml:space="preserve">CC-BY-SA	</v>
      <v xml:space="preserve">http://en.wikipedia.org/wiki/New_Brunswick	</v>
      <v xml:space="preserve">http://creativecommons.org/licenses/by-sa/3.0/	</v>
    </spb>
    <spb s="0">
      <v xml:space="preserve">Wikipedia	Wikipedia	</v>
      <v xml:space="preserve">CC-BY-SA	CC-BY-SA	</v>
      <v xml:space="preserve">http://en.wikipedia.org/wiki/New_Brunswick	https://en.wikipedia.org/wiki/New_Brunswick	</v>
      <v xml:space="preserve">http://creativecommons.org/licenses/by-sa/3.0/	http://creativecommons.org/licenses/by-sa/3.0/	</v>
    </spb>
    <spb s="31">
      <v>551</v>
      <v>551</v>
      <v>552</v>
      <v>551</v>
      <v>551</v>
      <v>551</v>
      <v>553</v>
      <v>551</v>
      <v>552</v>
      <v>551</v>
      <v>552</v>
      <v>551</v>
      <v>552</v>
      <v>554</v>
    </spb>
    <spb s="2">
      <v>28</v>
      <v>Name</v>
      <v>LearnMoreOnLink</v>
    </spb>
    <spb s="32">
      <v>square km</v>
      <v>2016</v>
      <v>2017</v>
      <v>2016</v>
      <v>2017-12</v>
      <v>2016</v>
      <v>2016</v>
    </spb>
    <spb s="8">
      <v>14</v>
    </spb>
    <spb s="0">
      <v xml:space="preserve">Wikipedia	</v>
      <v xml:space="preserve">CC BY-SA 3.0	</v>
      <v xml:space="preserve">https://en.wikipedia.org/wiki/Valleymount	</v>
      <v xml:space="preserve">https://creativecommons.org/licenses/by-sa/3.0	</v>
    </spb>
    <spb s="25">
      <v>559</v>
      <v>559</v>
      <v>559</v>
      <v>559</v>
      <v>559</v>
      <v>559</v>
      <v>559</v>
    </spb>
    <spb s="0">
      <v xml:space="preserve">Wikipedia	</v>
      <v xml:space="preserve">CC BY-SA 3.0	</v>
      <v xml:space="preserve">https://en.wikipedia.org/wiki/Lafayette,_Louisiana	</v>
      <v xml:space="preserve">https://creativecommons.org/licenses/by-sa/3.0	</v>
    </spb>
    <spb s="1">
      <v>561</v>
      <v>561</v>
      <v>561</v>
      <v>561</v>
      <v>561</v>
      <v>561</v>
      <v>561</v>
      <v>561</v>
      <v>561</v>
      <v>561</v>
    </spb>
    <spb s="0">
      <v xml:space="preserve">Wikipedia	</v>
      <v xml:space="preserve">CC BY-SA 3.0	</v>
      <v xml:space="preserve">https://en.wikipedia.org/wiki/San_Diego	</v>
      <v xml:space="preserve">https://creativecommons.org/licenses/by-sa/3.0	</v>
    </spb>
    <spb s="1">
      <v>563</v>
      <v>563</v>
      <v>563</v>
      <v>563</v>
      <v>563</v>
      <v>563</v>
      <v>563</v>
      <v>563</v>
      <v>563</v>
      <v>563</v>
    </spb>
    <spb s="0">
      <v xml:space="preserve">Wikipedia	</v>
      <v xml:space="preserve">CC BY-SA 3.0	</v>
      <v xml:space="preserve">https://en.wikipedia.org/wiki/Alhambra,_California	</v>
      <v xml:space="preserve">https://creativecommons.org/licenses/by-sa/3.0	</v>
    </spb>
    <spb s="1">
      <v>565</v>
      <v>565</v>
      <v>565</v>
      <v>565</v>
      <v>565</v>
      <v>565</v>
      <v>565</v>
      <v>565</v>
      <v>565</v>
      <v>565</v>
    </spb>
    <spb s="0">
      <v xml:space="preserve">Wikipedia	</v>
      <v xml:space="preserve">CC BY-SA 3.0	</v>
      <v xml:space="preserve">https://en.wikipedia.org/wiki/Madison,_Wisconsin	</v>
      <v xml:space="preserve">https://creativecommons.org/licenses/by-sa/3.0	</v>
    </spb>
    <spb s="1">
      <v>567</v>
      <v>567</v>
      <v>567</v>
      <v>567</v>
      <v>567</v>
      <v>567</v>
      <v>567</v>
      <v>567</v>
      <v>567</v>
      <v>567</v>
    </spb>
    <spb s="0">
      <v xml:space="preserve">Wikipedia	</v>
      <v xml:space="preserve">CC BY-SA 3.0	</v>
      <v xml:space="preserve">https://en.wikipedia.org/wiki/Longwood,_County_Meath	</v>
      <v xml:space="preserve">https://creativecommons.org/licenses/by-sa/3.0	</v>
    </spb>
    <spb s="0">
      <v xml:space="preserve">Wikipedia	</v>
      <v xml:space="preserve">CC-BY-SA	</v>
      <v xml:space="preserve">http://en.wikipedia.org/wiki/Longwood,_County_Meath	</v>
      <v xml:space="preserve">http://creativecommons.org/licenses/by-sa/3.0/	</v>
    </spb>
    <spb s="9">
      <v>569</v>
      <v>569</v>
      <v>569</v>
      <v>570</v>
      <v>569</v>
      <v>569</v>
      <v>569</v>
      <v>569</v>
    </spb>
    <spb s="0">
      <v xml:space="preserve">Wikipedia	</v>
      <v xml:space="preserve">CC BY-SA 3.0	</v>
      <v xml:space="preserve">https://en.wikipedia.org/wiki/Jackson,_Mississippi	</v>
      <v xml:space="preserve">https://creativecommons.org/licenses/by-sa/3.0	</v>
    </spb>
    <spb s="1">
      <v>572</v>
      <v>572</v>
      <v>572</v>
      <v>572</v>
      <v>572</v>
      <v>572</v>
      <v>572</v>
      <v>572</v>
      <v>572</v>
      <v>572</v>
    </spb>
    <spb s="0">
      <v xml:space="preserve">Wikipedia	</v>
      <v xml:space="preserve">CC-BY-SA	</v>
      <v xml:space="preserve">http://en.wikipedia.org/wiki/Kildare	</v>
      <v xml:space="preserve">http://creativecommons.org/licenses/by-sa/3.0/	</v>
    </spb>
    <spb s="0">
      <v xml:space="preserve">Wikipedia	</v>
      <v xml:space="preserve">CC BY-SA 3.0	</v>
      <v xml:space="preserve">https://en.wikipedia.org/wiki/Kildare	</v>
      <v xml:space="preserve">https://creativecommons.org/licenses/by-sa/3.0	</v>
    </spb>
    <spb s="11">
      <v>574</v>
      <v>575</v>
      <v>575</v>
      <v>575</v>
      <v>575</v>
      <v>575</v>
      <v>575</v>
      <v>575</v>
      <v>575</v>
    </spb>
    <spb s="0">
      <v xml:space="preserve">Wikipedia	</v>
      <v xml:space="preserve">CC BY-SA 3.0	</v>
      <v xml:space="preserve">https://en.wikipedia.org/wiki/Watergrasshill	</v>
      <v xml:space="preserve">https://creativecommons.org/licenses/by-sa/3.0	</v>
    </spb>
    <spb s="9">
      <v>577</v>
      <v>577</v>
      <v>577</v>
      <v>577</v>
      <v>577</v>
      <v>577</v>
      <v>577</v>
      <v>577</v>
    </spb>
    <spb s="0">
      <v xml:space="preserve">Wikipedia	</v>
      <v xml:space="preserve">CC BY-SA 3.0	</v>
      <v xml:space="preserve">https://en.wikipedia.org/wiki/Monasterevin	</v>
      <v xml:space="preserve">https://creativecommons.org/licenses/by-sa/3.0	</v>
    </spb>
    <spb s="11">
      <v>579</v>
      <v>579</v>
      <v>579</v>
      <v>579</v>
      <v>579</v>
      <v>579</v>
      <v>579</v>
      <v>579</v>
      <v>579</v>
    </spb>
    <spb s="0">
      <v xml:space="preserve">Wikipedia	</v>
      <v xml:space="preserve">CC BY-SA 3.0	</v>
      <v xml:space="preserve">https://en.wikipedia.org/wiki/Longford	</v>
      <v xml:space="preserve">https://creativecommons.org/licenses/by-sa/3.0	</v>
    </spb>
    <spb s="25">
      <v>581</v>
      <v>581</v>
      <v>581</v>
      <v>581</v>
      <v>581</v>
      <v>581</v>
      <v>581</v>
    </spb>
    <spb s="0">
      <v xml:space="preserve">Wikipedia	</v>
      <v xml:space="preserve">CC BY-SA 3.0	</v>
      <v xml:space="preserve">https://en.wikipedia.org/wiki/Ballylinan	</v>
      <v xml:space="preserve">https://creativecommons.org/licenses/by-sa/3.0	</v>
    </spb>
    <spb s="0">
      <v xml:space="preserve">Wikipedia	</v>
      <v xml:space="preserve">CC-BY-SA	</v>
      <v xml:space="preserve">http://en.wikipedia.org/wiki/Ballylinan	</v>
      <v xml:space="preserve">http://creativecommons.org/licenses/by-sa/3.0/	</v>
    </spb>
    <spb s="9">
      <v>583</v>
      <v>583</v>
      <v>583</v>
      <v>584</v>
      <v>583</v>
      <v>583</v>
      <v>583</v>
      <v>583</v>
    </spb>
    <spb s="0">
      <v xml:space="preserve">Wikipedia	</v>
      <v xml:space="preserve">CC BY-SA 3.0	</v>
      <v xml:space="preserve">https://en.wikipedia.org/wiki/Ballyboden	</v>
      <v xml:space="preserve">https://creativecommons.org/licenses/by-sa/3.0	</v>
    </spb>
    <spb s="19">
      <v>586</v>
      <v>586</v>
      <v>586</v>
      <v>586</v>
      <v>586</v>
      <v>586</v>
    </spb>
    <spb s="0">
      <v xml:space="preserve">Wikipedia	</v>
      <v xml:space="preserve">CC BY-SA 3.0	</v>
      <v xml:space="preserve">https://en.wikipedia.org/wiki/Bagenalstown	</v>
      <v xml:space="preserve">https://creativecommons.org/licenses/by-sa/3.0	</v>
    </spb>
    <spb s="0">
      <v xml:space="preserve">Wikipedia	</v>
      <v xml:space="preserve">CC-BY-SA	</v>
      <v xml:space="preserve">http://en.wikipedia.org/wiki/Muine_Bheag	</v>
      <v xml:space="preserve">http://creativecommons.org/licenses/by-sa/3.0/	</v>
    </spb>
    <spb s="11">
      <v>588</v>
      <v>588</v>
      <v>588</v>
      <v>588</v>
      <v>589</v>
      <v>588</v>
      <v>588</v>
      <v>588</v>
      <v>588</v>
    </spb>
    <spb s="0">
      <v xml:space="preserve">Wikipedia	</v>
      <v xml:space="preserve">CC BY-SA 3.0	</v>
      <v xml:space="preserve">https://en.wikipedia.org/wiki/Ashbourne,_County_Meath	</v>
      <v xml:space="preserve">https://creativecommons.org/licenses/by-sa/3.0	</v>
    </spb>
    <spb s="0">
      <v xml:space="preserve">Wikipedia	</v>
      <v xml:space="preserve">CC-BY-SA	</v>
      <v xml:space="preserve">http://en.wikipedia.org/wiki/Ashbourne,_County_Meath	</v>
      <v xml:space="preserve">http://creativecommons.org/licenses/by-sa/3.0/	</v>
    </spb>
    <spb s="9">
      <v>591</v>
      <v>591</v>
      <v>591</v>
      <v>592</v>
      <v>591</v>
      <v>591</v>
      <v>591</v>
      <v>591</v>
    </spb>
    <spb s="0">
      <v xml:space="preserve">Wikipedia	</v>
      <v xml:space="preserve">CC BY-SA 3.0	</v>
      <v xml:space="preserve">https://en.wikipedia.org/wiki/Bristol	</v>
      <v xml:space="preserve">https://creativecommons.org/licenses/by-sa/3.0	</v>
    </spb>
    <spb s="15">
      <v>594</v>
      <v>594</v>
      <v>594</v>
      <v>594</v>
      <v>594</v>
      <v>594</v>
      <v>594</v>
    </spb>
    <spb s="0">
      <v xml:space="preserve">Wikipedia	</v>
      <v xml:space="preserve">CC BY-SA 3.0	</v>
      <v xml:space="preserve">https://en.wikipedia.org/wiki/Glasgow	</v>
      <v xml:space="preserve">https://creativecommons.org/licenses/by-sa/3.0	</v>
    </spb>
    <spb s="12">
      <v>596</v>
      <v>596</v>
      <v>596</v>
      <v>596</v>
      <v>596</v>
      <v>596</v>
      <v>596</v>
      <v>596</v>
      <v>596</v>
    </spb>
    <spb s="0">
      <v xml:space="preserve">Wikipedia	</v>
      <v xml:space="preserve">CC BY-SA 3.0	</v>
      <v xml:space="preserve">https://en.wikipedia.org/wiki/Saginaw,_Michigan	</v>
      <v xml:space="preserve">https://creativecommons.org/licenses/by-sa/3.0	</v>
    </spb>
    <spb s="1">
      <v>598</v>
      <v>598</v>
      <v>598</v>
      <v>598</v>
      <v>598</v>
      <v>598</v>
      <v>598</v>
      <v>598</v>
      <v>598</v>
      <v>598</v>
    </spb>
    <spb s="0">
      <v xml:space="preserve">Wikipedia	</v>
      <v xml:space="preserve">CC BY-SA 3.0	</v>
      <v xml:space="preserve">https://en.wikipedia.org/wiki/St._Augustine,_Florida	</v>
      <v xml:space="preserve">https://creativecommons.org/licenses/by-sa/3.0	</v>
    </spb>
    <spb s="1">
      <v>600</v>
      <v>600</v>
      <v>600</v>
      <v>600</v>
      <v>600</v>
      <v>600</v>
      <v>600</v>
      <v>600</v>
      <v>600</v>
      <v>600</v>
    </spb>
    <spb s="0">
      <v xml:space="preserve">Wikipedia	</v>
      <v xml:space="preserve">CC BY-SA 3.0	</v>
      <v xml:space="preserve">https://en.wikipedia.org/wiki/San_Rafael,_California	</v>
      <v xml:space="preserve">https://creativecommons.org/licenses/by-sa/3.0	</v>
    </spb>
    <spb s="1">
      <v>602</v>
      <v>602</v>
      <v>602</v>
      <v>602</v>
      <v>602</v>
      <v>602</v>
      <v>602</v>
      <v>602</v>
      <v>602</v>
      <v>602</v>
    </spb>
    <spb s="0">
      <v xml:space="preserve">Wikipedia	</v>
      <v xml:space="preserve">CC BY-SA 3.0	</v>
      <v xml:space="preserve">https://en.wikipedia.org/wiki/Flushing,_Queens	</v>
      <v xml:space="preserve">https://creativecommons.org/licenses/by-sa/3.0	</v>
    </spb>
    <spb s="24">
      <v>604</v>
      <v>604</v>
      <v>604</v>
      <v>604</v>
      <v>604</v>
      <v>604</v>
      <v>604</v>
      <v>604</v>
      <v>604</v>
    </spb>
    <spb s="2">
      <v>29</v>
      <v>Name</v>
      <v>LearnMoreOnLink</v>
    </spb>
    <spb s="10">
      <v>2010</v>
    </spb>
    <spb s="0">
      <v xml:space="preserve">Wikipedia	</v>
      <v xml:space="preserve">CC BY-SA 3.0	</v>
      <v xml:space="preserve">https://en.wikipedia.org/wiki/Kissimmee,_Florida	</v>
      <v xml:space="preserve">https://creativecommons.org/licenses/by-sa/3.0	</v>
    </spb>
    <spb s="1">
      <v>608</v>
      <v>608</v>
      <v>608</v>
      <v>608</v>
      <v>608</v>
      <v>608</v>
      <v>608</v>
      <v>608</v>
      <v>608</v>
      <v>608</v>
    </spb>
    <spb s="0">
      <v xml:space="preserve">Wikipedia	</v>
      <v xml:space="preserve">CC BY-SA 3.0	</v>
      <v xml:space="preserve">https://en.wikipedia.org/wiki/Coolock	</v>
      <v xml:space="preserve">https://creativecommons.org/licenses/by-sa/3.0	</v>
    </spb>
    <spb s="19">
      <v>610</v>
      <v>610</v>
      <v>610</v>
      <v>610</v>
      <v>610</v>
      <v>610</v>
    </spb>
    <spb s="0">
      <v xml:space="preserve">Wikipedia	</v>
      <v xml:space="preserve">CC BY-SA 3.0	</v>
      <v xml:space="preserve">https://en.wikipedia.org/wiki/Kinnegad	</v>
      <v xml:space="preserve">https://creativecommons.org/licenses/by-sa/3.0	</v>
    </spb>
    <spb s="0">
      <v xml:space="preserve">Wikipedia	</v>
      <v xml:space="preserve">CC-BY-SA	</v>
      <v xml:space="preserve">http://en.wikipedia.org/wiki/Kinnegad	</v>
      <v xml:space="preserve">http://creativecommons.org/licenses/by-sa/3.0/	</v>
    </spb>
    <spb s="9">
      <v>612</v>
      <v>612</v>
      <v>612</v>
      <v>613</v>
      <v>612</v>
      <v>612</v>
      <v>612</v>
      <v>612</v>
    </spb>
    <spb s="0">
      <v xml:space="preserve">Wikipedia	</v>
      <v xml:space="preserve">CC BY-SA 3.0	</v>
      <v xml:space="preserve">https://en.wikipedia.org/wiki/Milltown,_Dublin	</v>
      <v xml:space="preserve">https://creativecommons.org/licenses/by-sa/3.0	</v>
    </spb>
    <spb s="17">
      <v>615</v>
      <v>615</v>
      <v>615</v>
      <v>615</v>
      <v>615</v>
      <v>615</v>
      <v>615</v>
      <v>615</v>
    </spb>
    <spb s="0">
      <v xml:space="preserve">Wikipedia	</v>
      <v xml:space="preserve">CC BY-SA 3.0	</v>
      <v xml:space="preserve">https://en.wikipedia.org/wiki/High_Point,_North_Carolina	</v>
      <v xml:space="preserve">https://creativecommons.org/licenses/by-sa/3.0	</v>
    </spb>
    <spb s="1">
      <v>617</v>
      <v>617</v>
      <v>617</v>
      <v>617</v>
      <v>617</v>
      <v>617</v>
      <v>617</v>
      <v>617</v>
      <v>617</v>
      <v>617</v>
    </spb>
    <spb s="0">
      <v xml:space="preserve">Wikipedia	</v>
      <v xml:space="preserve">CC BY-SA 3.0	</v>
      <v xml:space="preserve">https://en.wikipedia.org/wiki/Cleveland	</v>
      <v xml:space="preserve">https://creativecommons.org/licenses/by-sa/3.0	</v>
    </spb>
    <spb s="1">
      <v>619</v>
      <v>619</v>
      <v>619</v>
      <v>619</v>
      <v>619</v>
      <v>619</v>
      <v>619</v>
      <v>619</v>
      <v>619</v>
      <v>619</v>
    </spb>
    <spb s="0">
      <v xml:space="preserve">Wikipedia	</v>
      <v xml:space="preserve">CC BY-SA 3.0	</v>
      <v xml:space="preserve">https://en.wikipedia.org/wiki/Ballymahon	</v>
      <v xml:space="preserve">https://creativecommons.org/licenses/by-sa/3.0	</v>
    </spb>
    <spb s="0">
      <v xml:space="preserve">Wikipedia	</v>
      <v xml:space="preserve">CC-BY-SA	</v>
      <v xml:space="preserve">http://en.wikipedia.org/wiki/Ballymahon	</v>
      <v xml:space="preserve">http://creativecommons.org/licenses/by-sa/3.0/	</v>
    </spb>
    <spb s="9">
      <v>621</v>
      <v>621</v>
      <v>621</v>
      <v>622</v>
      <v>621</v>
      <v>621</v>
      <v>621</v>
      <v>621</v>
    </spb>
    <spb s="0">
      <v xml:space="preserve">Wikipedia	</v>
      <v xml:space="preserve">CC BY-SA 3.0	</v>
      <v xml:space="preserve">https://en.wikipedia.org/wiki/St._Cloud,_Minnesota	</v>
      <v xml:space="preserve">https://creativecommons.org/licenses/by-sa/3.0	</v>
    </spb>
    <spb s="1">
      <v>624</v>
      <v>624</v>
      <v>624</v>
      <v>624</v>
      <v>624</v>
      <v>624</v>
      <v>624</v>
      <v>624</v>
      <v>624</v>
      <v>624</v>
    </spb>
    <spb s="0">
      <v xml:space="preserve">Wikipedia	</v>
      <v xml:space="preserve">CC BY-SA 3.0	</v>
      <v xml:space="preserve">https://en.wikipedia.org/wiki/Schenectady,_New_York	</v>
      <v xml:space="preserve">https://creativecommons.org/licenses/by-sa/3.0	</v>
    </spb>
    <spb s="1">
      <v>626</v>
      <v>626</v>
      <v>626</v>
      <v>626</v>
      <v>626</v>
      <v>626</v>
      <v>626</v>
      <v>626</v>
      <v>626</v>
      <v>626</v>
    </spb>
    <spb s="0">
      <v xml:space="preserve">Wikipedia	</v>
      <v xml:space="preserve">CC BY-SA 3.0	</v>
      <v xml:space="preserve">https://en.wikipedia.org/wiki/Lakeland,_Florida	</v>
      <v xml:space="preserve">https://creativecommons.org/licenses/by-sa/3.0	</v>
    </spb>
    <spb s="1">
      <v>628</v>
      <v>628</v>
      <v>628</v>
      <v>628</v>
      <v>628</v>
      <v>628</v>
      <v>628</v>
      <v>628</v>
      <v>628</v>
      <v>628</v>
    </spb>
    <spb s="0">
      <v xml:space="preserve">Wikipedia	</v>
      <v xml:space="preserve">CC BY-SA 3.0	</v>
      <v xml:space="preserve">https://en.wikipedia.org/wiki/Melbourne	</v>
      <v xml:space="preserve">https://creativecommons.org/licenses/by-sa/3.0	</v>
    </spb>
    <spb s="12">
      <v>630</v>
      <v>630</v>
      <v>630</v>
      <v>630</v>
      <v>630</v>
      <v>630</v>
      <v>630</v>
      <v>630</v>
      <v>630</v>
    </spb>
    <spb s="7">
      <v>square km</v>
      <v>2015</v>
    </spb>
    <spb s="0">
      <v xml:space="preserve">Wikipedia	</v>
      <v xml:space="preserve">CC BY-SA 3.0	</v>
      <v xml:space="preserve">https://en.wikipedia.org/wiki/Lucan,_Minnesota	</v>
      <v xml:space="preserve">https://creativecommons.org/licenses/by-sa/3.0	</v>
    </spb>
    <spb s="1">
      <v>633</v>
      <v>633</v>
      <v>633</v>
      <v>633</v>
      <v>633</v>
      <v>633</v>
      <v>633</v>
      <v>633</v>
      <v>633</v>
      <v>633</v>
    </spb>
    <spb s="0">
      <v xml:space="preserve">Wikipedia	</v>
      <v xml:space="preserve">CC BY-SA 3.0	</v>
      <v xml:space="preserve">https://en.wikipedia.org/wiki/Camden,_New_Jersey	</v>
      <v xml:space="preserve">https://creativecommons.org/licenses/by-sa/3.0	</v>
    </spb>
    <spb s="1">
      <v>635</v>
      <v>635</v>
      <v>635</v>
      <v>635</v>
      <v>635</v>
      <v>635</v>
      <v>635</v>
      <v>635</v>
      <v>635</v>
      <v>635</v>
    </spb>
    <spb s="0">
      <v xml:space="preserve">Wikipedia	</v>
      <v xml:space="preserve">CC BY-SA 3.0	</v>
      <v xml:space="preserve">https://en.wikipedia.org/wiki/Winter_Haven,_Florida	</v>
      <v xml:space="preserve">https://creativecommons.org/licenses/by-sa/3.0	</v>
    </spb>
    <spb s="1">
      <v>637</v>
      <v>637</v>
      <v>637</v>
      <v>637</v>
      <v>637</v>
      <v>637</v>
      <v>637</v>
      <v>637</v>
      <v>637</v>
      <v>637</v>
    </spb>
    <spb s="0">
      <v xml:space="preserve">Wikipedia	</v>
      <v xml:space="preserve">CC BY-SA 3.0	</v>
      <v xml:space="preserve">https://en.wikipedia.org/wiki/Naperville,_Illinois	</v>
      <v xml:space="preserve">https://creativecommons.org/licenses/by-sa/3.0	</v>
    </spb>
    <spb s="1">
      <v>639</v>
      <v>639</v>
      <v>639</v>
      <v>639</v>
      <v>639</v>
      <v>639</v>
      <v>639</v>
      <v>639</v>
      <v>639</v>
      <v>639</v>
    </spb>
    <spb s="0">
      <v xml:space="preserve">Wikipedia	</v>
      <v xml:space="preserve">CC BY-SA 3.0	</v>
      <v xml:space="preserve">https://en.wikipedia.org/wiki/Boyle,_County_Roscommon	</v>
      <v xml:space="preserve">https://creativecommons.org/licenses/by-sa/3.0	</v>
    </spb>
    <spb s="0">
      <v xml:space="preserve">Wikipedia	</v>
      <v xml:space="preserve">CC-BY-SA	</v>
      <v xml:space="preserve">http://en.wikipedia.org/wiki/Boyle,_County_Roscommon	</v>
      <v xml:space="preserve">http://creativecommons.org/licenses/by-sa/3.0/	</v>
    </spb>
    <spb s="1">
      <v>641</v>
      <v>641</v>
      <v>641</v>
      <v>641</v>
      <v>642</v>
      <v>641</v>
      <v>641</v>
      <v>641</v>
      <v>641</v>
      <v>641</v>
    </spb>
    <spb s="0">
      <v xml:space="preserve">Wikipedia	</v>
      <v xml:space="preserve">CC BY-SA 3.0	</v>
      <v xml:space="preserve">https://en.wikipedia.org/wiki/Manorhamilton	</v>
      <v xml:space="preserve">https://creativecommons.org/licenses/by-sa/3.0	</v>
    </spb>
    <spb s="0">
      <v xml:space="preserve">Wikipedia	</v>
      <v xml:space="preserve">CC-BY-SA	</v>
      <v xml:space="preserve">http://en.wikipedia.org/wiki/Manorhamilton	</v>
      <v xml:space="preserve">http://creativecommons.org/licenses/by-sa/3.0/	</v>
    </spb>
    <spb s="24">
      <v>644</v>
      <v>644</v>
      <v>644</v>
      <v>645</v>
      <v>644</v>
      <v>644</v>
      <v>644</v>
      <v>644</v>
      <v>644</v>
    </spb>
    <spb s="0">
      <v xml:space="preserve">Wikipedia	</v>
      <v xml:space="preserve">CC BY-SA 3.0	</v>
      <v xml:space="preserve">https://en.wikipedia.org/wiki/Bantry	</v>
      <v xml:space="preserve">https://creativecommons.org/licenses/by-sa/3.0	</v>
    </spb>
    <spb s="9">
      <v>647</v>
      <v>647</v>
      <v>647</v>
      <v>647</v>
      <v>647</v>
      <v>647</v>
      <v>647</v>
      <v>647</v>
    </spb>
    <spb s="0">
      <v xml:space="preserve">Wikipedia	</v>
      <v xml:space="preserve">CC BY-SA 3.0	</v>
      <v xml:space="preserve">https://en.wikipedia.org/wiki/Amarillo,_Texas	</v>
      <v xml:space="preserve">https://creativecommons.org/licenses/by-sa/3.0	</v>
    </spb>
    <spb s="1">
      <v>649</v>
      <v>649</v>
      <v>649</v>
      <v>649</v>
      <v>649</v>
      <v>649</v>
      <v>649</v>
      <v>649</v>
      <v>649</v>
      <v>649</v>
    </spb>
    <spb s="0">
      <v xml:space="preserve">Wikipedia	</v>
      <v xml:space="preserve">CC BY-SA 3.0	</v>
      <v xml:space="preserve">https://en.wikipedia.org/wiki/Daingean	</v>
      <v xml:space="preserve">https://creativecommons.org/licenses/by-sa/3.0	</v>
    </spb>
    <spb s="0">
      <v xml:space="preserve">Wikipedia	</v>
      <v xml:space="preserve">CC-BY-SA	</v>
      <v xml:space="preserve">http://en.wikipedia.org/wiki/Daingean	</v>
      <v xml:space="preserve">http://creativecommons.org/licenses/by-sa/3.0/	</v>
    </spb>
    <spb s="9">
      <v>651</v>
      <v>651</v>
      <v>651</v>
      <v>652</v>
      <v>651</v>
      <v>651</v>
      <v>651</v>
      <v>651</v>
    </spb>
    <spb s="0">
      <v xml:space="preserve">Wikipedia	</v>
      <v xml:space="preserve">CC BY-SA 3.0	</v>
      <v xml:space="preserve">https://en.wikipedia.org/wiki/London	</v>
      <v xml:space="preserve">https://creativecommons.org/licenses/by-sa/3.0	</v>
    </spb>
    <spb s="1">
      <v>654</v>
      <v>654</v>
      <v>654</v>
      <v>654</v>
      <v>654</v>
      <v>654</v>
      <v>654</v>
      <v>654</v>
      <v>654</v>
      <v>654</v>
    </spb>
    <spb s="0">
      <v xml:space="preserve">Wikipedia	</v>
      <v xml:space="preserve">CC BY-SA 3.0	</v>
      <v xml:space="preserve">https://en.wikipedia.org/wiki/Hyattsville,_Maryland	</v>
      <v xml:space="preserve">https://creativecommons.org/licenses/by-sa/3.0	</v>
    </spb>
    <spb s="1">
      <v>656</v>
      <v>656</v>
      <v>656</v>
      <v>656</v>
      <v>656</v>
      <v>656</v>
      <v>656</v>
      <v>656</v>
      <v>656</v>
      <v>656</v>
    </spb>
    <spb s="0">
      <v xml:space="preserve">Wikipedia	</v>
      <v xml:space="preserve">CC BY-SA 3.0	</v>
      <v xml:space="preserve">https://en.wikipedia.org/wiki/Durham,_North_Carolina	</v>
      <v xml:space="preserve">https://creativecommons.org/licenses/by-sa/3.0	</v>
    </spb>
    <spb s="1">
      <v>658</v>
      <v>658</v>
      <v>658</v>
      <v>658</v>
      <v>658</v>
      <v>658</v>
      <v>658</v>
      <v>658</v>
      <v>658</v>
      <v>658</v>
    </spb>
    <spb s="0">
      <v xml:space="preserve">Wikipedia	</v>
      <v xml:space="preserve">CC BY-SA 3.0	</v>
      <v xml:space="preserve">https://en.wikipedia.org/wiki/Loughrea	</v>
      <v xml:space="preserve">https://creativecommons.org/licenses/by-sa/3.0	</v>
    </spb>
    <spb s="33">
      <v>660</v>
      <v>660</v>
      <v>660</v>
      <v>660</v>
      <v>660</v>
      <v>660</v>
      <v>660</v>
      <v>660</v>
      <v>660</v>
    </spb>
    <spb s="2">
      <v>30</v>
      <v>Name</v>
      <v>LearnMoreOnLink</v>
    </spb>
    <spb s="0">
      <v xml:space="preserve">Wikipedia	</v>
      <v xml:space="preserve">CC BY-SA 3.0	</v>
      <v xml:space="preserve">https://en.wikipedia.org/wiki/Decatur_County,_Georgia	</v>
      <v xml:space="preserve">https://creativecommons.org/licenses/by-sa/3.0	</v>
    </spb>
    <spb s="34">
      <v>663</v>
      <v>663</v>
      <v>663</v>
      <v>663</v>
      <v>663</v>
      <v>663</v>
      <v>663</v>
      <v>663</v>
    </spb>
    <spb s="2">
      <v>31</v>
      <v>Name</v>
      <v>LearnMoreOnLink</v>
    </spb>
    <spb s="0">
      <v xml:space="preserve">Wikipedia	</v>
      <v xml:space="preserve">CC BY-SA 3.0	</v>
      <v xml:space="preserve">https://en.wikipedia.org/wiki/Huntington_Beach,_California	</v>
      <v xml:space="preserve">https://creativecommons.org/licenses/by-sa/3.0	</v>
    </spb>
    <spb s="1">
      <v>666</v>
      <v>666</v>
      <v>666</v>
      <v>666</v>
      <v>666</v>
      <v>666</v>
      <v>666</v>
      <v>666</v>
      <v>666</v>
      <v>666</v>
    </spb>
    <spb s="0">
      <v xml:space="preserve">Wikipedia	</v>
      <v xml:space="preserve">CC BY-SA 3.0	</v>
      <v xml:space="preserve">https://en.wikipedia.org/wiki/Manchester	</v>
      <v xml:space="preserve">https://creativecommons.org/licenses/by-sa/3.0	</v>
    </spb>
    <spb s="12">
      <v>668</v>
      <v>668</v>
      <v>668</v>
      <v>668</v>
      <v>668</v>
      <v>668</v>
      <v>668</v>
      <v>668</v>
      <v>668</v>
    </spb>
    <spb s="0">
      <v xml:space="preserve">Wikipedia	</v>
      <v xml:space="preserve">CC BY-SA 3.0	</v>
      <v xml:space="preserve">https://en.wikipedia.org/wiki/Pittsburgh	</v>
      <v xml:space="preserve">https://creativecommons.org/licenses/by-sa/3.0	</v>
    </spb>
    <spb s="1">
      <v>670</v>
      <v>670</v>
      <v>670</v>
      <v>670</v>
      <v>670</v>
      <v>670</v>
      <v>670</v>
      <v>670</v>
      <v>670</v>
      <v>670</v>
    </spb>
    <spb s="0">
      <v xml:space="preserve">Wikipedia	</v>
      <v xml:space="preserve">CC BY-SA 3.0	</v>
      <v xml:space="preserve">https://en.wikipedia.org/wiki/Midleton	</v>
      <v xml:space="preserve">https://creativecommons.org/licenses/by-sa/3.0	</v>
    </spb>
    <spb s="0">
      <v xml:space="preserve">Wikipedia	</v>
      <v xml:space="preserve">CC-BY-SA	</v>
      <v xml:space="preserve">http://en.wikipedia.org/wiki/Midleton	</v>
      <v xml:space="preserve">http://creativecommons.org/licenses/by-sa/3.0/	</v>
    </spb>
    <spb s="11">
      <v>672</v>
      <v>672</v>
      <v>672</v>
      <v>672</v>
      <v>673</v>
      <v>672</v>
      <v>672</v>
      <v>672</v>
      <v>672</v>
    </spb>
    <spb s="0">
      <v xml:space="preserve">Wikipedia	</v>
      <v xml:space="preserve">CC BY-SA 3.0	</v>
      <v xml:space="preserve">https://en.wikipedia.org/wiki/Seminole,_Texas	</v>
      <v xml:space="preserve">https://creativecommons.org/licenses/by-sa/3.0	</v>
    </spb>
    <spb s="1">
      <v>675</v>
      <v>675</v>
      <v>675</v>
      <v>675</v>
      <v>675</v>
      <v>675</v>
      <v>675</v>
      <v>675</v>
      <v>675</v>
      <v>675</v>
    </spb>
    <spb s="0">
      <v xml:space="preserve">Wikipedia	</v>
      <v xml:space="preserve">CC BY-SA 3.0	</v>
      <v xml:space="preserve">https://en.wikipedia.org/wiki/London_Borough_of_Merton	</v>
      <v xml:space="preserve">https://creativecommons.org/licenses/by-sa/3.0	</v>
    </spb>
    <spb s="11">
      <v>677</v>
      <v>677</v>
      <v>677</v>
      <v>677</v>
      <v>677</v>
      <v>677</v>
      <v>677</v>
      <v>677</v>
      <v>677</v>
    </spb>
    <spb s="0">
      <v xml:space="preserve">Wikipedia	</v>
      <v xml:space="preserve">CC BY-SA 3.0	</v>
      <v xml:space="preserve">https://en.wikipedia.org/wiki/Ballybofey	</v>
      <v xml:space="preserve">https://creativecommons.org/licenses/by-sa/3.0	</v>
    </spb>
    <spb s="0">
      <v xml:space="preserve">Wikipedia	</v>
      <v xml:space="preserve">CC-BY-SA	</v>
      <v xml:space="preserve">http://en.wikipedia.org/wiki/Ballybofey	</v>
      <v xml:space="preserve">http://creativecommons.org/licenses/by-sa/3.0/	</v>
    </spb>
    <spb s="9">
      <v>679</v>
      <v>679</v>
      <v>679</v>
      <v>680</v>
      <v>679</v>
      <v>679</v>
      <v>679</v>
      <v>679</v>
    </spb>
    <spb s="0">
      <v xml:space="preserve">Wikipedia	</v>
      <v xml:space="preserve">CC BY-SA 3.0	</v>
      <v xml:space="preserve">https://en.wikipedia.org/wiki/Castlerea	</v>
      <v xml:space="preserve">https://creativecommons.org/licenses/by-sa/3.0	</v>
    </spb>
    <spb s="1">
      <v>682</v>
      <v>682</v>
      <v>682</v>
      <v>682</v>
      <v>682</v>
      <v>682</v>
      <v>682</v>
      <v>682</v>
      <v>682</v>
      <v>682</v>
    </spb>
    <spb s="0">
      <v xml:space="preserve">Wikipedia	</v>
      <v xml:space="preserve">CC BY-SA 3.0	</v>
      <v xml:space="preserve">https://en.wikipedia.org/wiki/Ballysadare	</v>
      <v xml:space="preserve">https://creativecommons.org/licenses/by-sa/3.0	</v>
    </spb>
    <spb s="0">
      <v xml:space="preserve">Wikipedia	</v>
      <v xml:space="preserve">CC-BY-SA	</v>
      <v xml:space="preserve">http://en.wikipedia.org/wiki/Ballysadare	</v>
      <v xml:space="preserve">http://creativecommons.org/licenses/by-sa/3.0/	</v>
    </spb>
    <spb s="24">
      <v>684</v>
      <v>684</v>
      <v>684</v>
      <v>685</v>
      <v>684</v>
      <v>684</v>
      <v>684</v>
      <v>684</v>
      <v>684</v>
    </spb>
    <spb s="0">
      <v xml:space="preserve">Wikipedia	</v>
      <v xml:space="preserve">CC BY-SA 3.0	</v>
      <v xml:space="preserve">https://en.wikipedia.org/wiki/San_Angelo,_Texas	</v>
      <v xml:space="preserve">https://creativecommons.org/licenses/by-sa/3.0	</v>
    </spb>
    <spb s="1">
      <v>687</v>
      <v>687</v>
      <v>687</v>
      <v>687</v>
      <v>687</v>
      <v>687</v>
      <v>687</v>
      <v>687</v>
      <v>687</v>
      <v>687</v>
    </spb>
    <spb s="0">
      <v xml:space="preserve">Wikipedia	</v>
      <v xml:space="preserve">CC BY-SA 3.0	</v>
      <v xml:space="preserve">https://en.wikipedia.org/wiki/Ballinteer	</v>
      <v xml:space="preserve">https://creativecommons.org/licenses/by-sa/3.0	</v>
    </spb>
    <spb s="26">
      <v>689</v>
      <v>689</v>
      <v>689</v>
      <v>689</v>
      <v>689</v>
      <v>689</v>
      <v>689</v>
    </spb>
    <spb s="0">
      <v xml:space="preserve">Wikipedia	</v>
      <v xml:space="preserve">CC BY-SA 3.0	</v>
      <v xml:space="preserve">https://en.wikipedia.org/wiki/Cedar_Rapids,_Iowa	</v>
      <v xml:space="preserve">https://creativecommons.org/licenses/by-sa/3.0	</v>
    </spb>
    <spb s="1">
      <v>691</v>
      <v>691</v>
      <v>691</v>
      <v>691</v>
      <v>691</v>
      <v>691</v>
      <v>691</v>
      <v>691</v>
      <v>691</v>
      <v>691</v>
    </spb>
    <spb s="0">
      <v xml:space="preserve">Wikipedia	</v>
      <v xml:space="preserve">CC BY-SA 3.0	</v>
      <v xml:space="preserve">https://en.wikipedia.org/wiki/Sunnyvale,_California	</v>
      <v xml:space="preserve">https://creativecommons.org/licenses/by-sa/3.0	</v>
    </spb>
    <spb s="1">
      <v>693</v>
      <v>693</v>
      <v>693</v>
      <v>693</v>
      <v>693</v>
      <v>693</v>
      <v>693</v>
      <v>693</v>
      <v>693</v>
      <v>693</v>
    </spb>
    <spb s="0">
      <v xml:space="preserve">Wikipedia	</v>
      <v xml:space="preserve">CC BY-SA 3.0	</v>
      <v xml:space="preserve">https://en.wikipedia.org/wiki/Clonmel	</v>
      <v xml:space="preserve">https://creativecommons.org/licenses/by-sa/3.0	</v>
    </spb>
    <spb s="0">
      <v xml:space="preserve">Wikipedia	</v>
      <v xml:space="preserve">CC-BY-SA	</v>
      <v xml:space="preserve">http://en.wikipedia.org/wiki/Clonmel	</v>
      <v xml:space="preserve">http://creativecommons.org/licenses/by-sa/3.0/	</v>
    </spb>
    <spb s="11">
      <v>695</v>
      <v>695</v>
      <v>695</v>
      <v>695</v>
      <v>696</v>
      <v>695</v>
      <v>695</v>
      <v>695</v>
      <v>695</v>
    </spb>
    <spb s="0">
      <v xml:space="preserve">Wikipedia	</v>
      <v xml:space="preserve">CC BY-SA 3.0	</v>
      <v xml:space="preserve">https://en.wikipedia.org/wiki/Murfreesboro,_Tennessee	</v>
      <v xml:space="preserve">https://creativecommons.org/licenses/by-sa/3.0	</v>
    </spb>
    <spb s="1">
      <v>698</v>
      <v>698</v>
      <v>698</v>
      <v>698</v>
      <v>698</v>
      <v>698</v>
      <v>698</v>
      <v>698</v>
      <v>698</v>
      <v>698</v>
    </spb>
    <spb s="0">
      <v xml:space="preserve">Wikipedia	</v>
      <v xml:space="preserve">CC BY-SA 3.0	</v>
      <v xml:space="preserve">https://en.wikipedia.org/wiki/Gorey	</v>
      <v xml:space="preserve">https://creativecommons.org/licenses/by-sa/3.0	</v>
    </spb>
    <spb s="9">
      <v>700</v>
      <v>700</v>
      <v>700</v>
      <v>700</v>
      <v>700</v>
      <v>700</v>
      <v>700</v>
      <v>700</v>
    </spb>
    <spb s="0">
      <v xml:space="preserve">Wikipedia	</v>
      <v xml:space="preserve">CC BY-SA 3.0	</v>
      <v xml:space="preserve">https://en.wikipedia.org/wiki/Florence	</v>
      <v xml:space="preserve">https://creativecommons.org/licenses/by-sa/3.0	</v>
    </spb>
    <spb s="1">
      <v>702</v>
      <v>702</v>
      <v>702</v>
      <v>702</v>
      <v>702</v>
      <v>702</v>
      <v>702</v>
      <v>702</v>
      <v>702</v>
      <v>702</v>
    </spb>
    <spb s="7">
      <v>square km</v>
      <v>2023</v>
    </spb>
    <spb s="0">
      <v xml:space="preserve">Wikipedia	</v>
      <v xml:space="preserve">CC BY-SA 3.0	</v>
      <v xml:space="preserve">https://en.wikipedia.org/wiki/Syracuse,_New_York	</v>
      <v xml:space="preserve">https://creativecommons.org/licenses/by-sa/3.0	</v>
    </spb>
    <spb s="1">
      <v>705</v>
      <v>705</v>
      <v>705</v>
      <v>705</v>
      <v>705</v>
      <v>705</v>
      <v>705</v>
      <v>705</v>
      <v>705</v>
      <v>705</v>
    </spb>
    <spb s="0">
      <v xml:space="preserve">Wikipedia	</v>
      <v xml:space="preserve">CC BY-SA 3.0	</v>
      <v xml:space="preserve">https://en.wikipedia.org/wiki/Bradenton,_Florida	</v>
      <v xml:space="preserve">https://creativecommons.org/licenses/by-sa/3.0	</v>
    </spb>
    <spb s="1">
      <v>707</v>
      <v>707</v>
      <v>707</v>
      <v>707</v>
      <v>707</v>
      <v>707</v>
      <v>707</v>
      <v>707</v>
      <v>707</v>
      <v>707</v>
    </spb>
    <spb s="0">
      <v xml:space="preserve">Wikipedia	</v>
      <v xml:space="preserve">CC BY-SA 3.0	</v>
      <v xml:space="preserve">https://en.wikipedia.org/wiki/Allentown,_Pennsylvania	</v>
      <v xml:space="preserve">https://creativecommons.org/licenses/by-sa/3.0	</v>
    </spb>
    <spb s="1">
      <v>709</v>
      <v>709</v>
      <v>709</v>
      <v>709</v>
      <v>709</v>
      <v>709</v>
      <v>709</v>
      <v>709</v>
      <v>709</v>
      <v>709</v>
    </spb>
    <spb s="0">
      <v xml:space="preserve">Wikipedia	</v>
      <v xml:space="preserve">CC BY-SA 3.0	</v>
      <v xml:space="preserve">https://en.wikipedia.org/wiki/Hampton,_Virginia	</v>
      <v xml:space="preserve">https://creativecommons.org/licenses/by-sa/3.0	</v>
    </spb>
    <spb s="15">
      <v>711</v>
      <v>711</v>
      <v>711</v>
      <v>711</v>
      <v>711</v>
      <v>711</v>
      <v>711</v>
    </spb>
    <spb s="0">
      <v xml:space="preserve">Wikipedia	</v>
      <v xml:space="preserve">CC BY-SA 3.0	</v>
      <v xml:space="preserve">https://en.wikipedia.org/wiki/Wichita,_Kansas	</v>
      <v xml:space="preserve">https://creativecommons.org/licenses/by-sa/3.0	</v>
    </spb>
    <spb s="1">
      <v>713</v>
      <v>713</v>
      <v>713</v>
      <v>713</v>
      <v>713</v>
      <v>713</v>
      <v>713</v>
      <v>713</v>
      <v>713</v>
      <v>713</v>
    </spb>
    <spb s="0">
      <v xml:space="preserve">Wikipedia	</v>
      <v xml:space="preserve">CC BY-SA 3.0	</v>
      <v xml:space="preserve">https://en.wikipedia.org/wiki/Jacksonville,_Florida	</v>
      <v xml:space="preserve">https://creativecommons.org/licenses/by-sa/3.0	</v>
    </spb>
    <spb s="1">
      <v>715</v>
      <v>715</v>
      <v>715</v>
      <v>715</v>
      <v>715</v>
      <v>715</v>
      <v>715</v>
      <v>715</v>
      <v>715</v>
      <v>715</v>
    </spb>
    <spb s="0">
      <v xml:space="preserve">Wikipedia	</v>
      <v xml:space="preserve">CC-BY-SA	</v>
      <v xml:space="preserve">http://en.wikipedia.org/wiki/Tallaght	</v>
      <v xml:space="preserve">http://creativecommons.org/licenses/by-sa/3.0/	</v>
    </spb>
    <spb s="0">
      <v xml:space="preserve">Wikipedia	</v>
      <v xml:space="preserve">CC BY-SA 3.0	</v>
      <v xml:space="preserve">https://en.wikipedia.org/wiki/Tallaght	</v>
      <v xml:space="preserve">https://creativecommons.org/licenses/by-sa/3.0	</v>
    </spb>
    <spb s="11">
      <v>717</v>
      <v>718</v>
      <v>718</v>
      <v>718</v>
      <v>717</v>
      <v>718</v>
      <v>718</v>
      <v>718</v>
      <v>718</v>
    </spb>
    <spb s="0">
      <v xml:space="preserve">Wikipedia	</v>
      <v xml:space="preserve">CC BY-SA 3.0	</v>
      <v xml:space="preserve">https://en.wikipedia.org/wiki/Yonkers,_New_York	</v>
      <v xml:space="preserve">https://creativecommons.org/licenses/by-sa/3.0	</v>
    </spb>
    <spb s="1">
      <v>720</v>
      <v>720</v>
      <v>720</v>
      <v>720</v>
      <v>720</v>
      <v>720</v>
      <v>720</v>
      <v>720</v>
      <v>720</v>
      <v>720</v>
    </spb>
    <spb s="0">
      <v xml:space="preserve">Wikipedia	</v>
      <v xml:space="preserve">CC BY-SA 3.0	</v>
      <v xml:space="preserve">https://en.wikipedia.org/wiki/Bayside,_Dublin	</v>
      <v xml:space="preserve">https://creativecommons.org/licenses/by-sa/3.0	</v>
    </spb>
    <spb s="26">
      <v>722</v>
      <v>722</v>
      <v>722</v>
      <v>722</v>
      <v>722</v>
      <v>722</v>
      <v>722</v>
    </spb>
    <spb s="0">
      <v xml:space="preserve">Wikipedia	</v>
      <v xml:space="preserve">CC BY-SA 3.0	</v>
      <v xml:space="preserve">https://en.wikipedia.org/wiki/Bakersfield,_California	</v>
      <v xml:space="preserve">https://creativecommons.org/licenses/by-sa/3.0	</v>
    </spb>
    <spb s="1">
      <v>724</v>
      <v>724</v>
      <v>724</v>
      <v>724</v>
      <v>724</v>
      <v>724</v>
      <v>724</v>
      <v>724</v>
      <v>724</v>
      <v>724</v>
    </spb>
    <spb s="0">
      <v xml:space="preserve">Wikipedia	</v>
      <v xml:space="preserve">CC BY-SA 3.0	</v>
      <v xml:space="preserve">https://en.wikipedia.org/wiki/Dungarvan	</v>
      <v xml:space="preserve">https://creativecommons.org/licenses/by-sa/3.0	</v>
    </spb>
    <spb s="11">
      <v>726</v>
      <v>726</v>
      <v>726</v>
      <v>726</v>
      <v>726</v>
      <v>726</v>
      <v>726</v>
      <v>726</v>
      <v>726</v>
    </spb>
    <spb s="0">
      <v xml:space="preserve">Wikipedia	</v>
      <v xml:space="preserve">CC BY-SA 3.0	</v>
      <v xml:space="preserve">https://en.wikipedia.org/wiki/Norwood_Young_America,_Minnesota	</v>
      <v xml:space="preserve">https://creativecommons.org/licenses/by-sa/3.0	</v>
    </spb>
    <spb s="1">
      <v>728</v>
      <v>728</v>
      <v>728</v>
      <v>728</v>
      <v>728</v>
      <v>728</v>
      <v>728</v>
      <v>728</v>
      <v>728</v>
      <v>728</v>
    </spb>
    <spb s="0">
      <v xml:space="preserve">Wikipedia	</v>
      <v xml:space="preserve">CC BY-SA 3.0	</v>
      <v xml:space="preserve">https://en.wikipedia.org/wiki/Fort_Smith,_Arkansas	</v>
      <v xml:space="preserve">https://creativecommons.org/licenses/by-sa/3.0	</v>
    </spb>
    <spb s="1">
      <v>730</v>
      <v>730</v>
      <v>730</v>
      <v>730</v>
      <v>730</v>
      <v>730</v>
      <v>730</v>
      <v>730</v>
      <v>730</v>
      <v>730</v>
    </spb>
    <spb s="0">
      <v xml:space="preserve">Wikipedia	</v>
      <v xml:space="preserve">CC BY-SA 3.0	</v>
      <v xml:space="preserve">https://en.wikipedia.org/wiki/Navan	</v>
      <v xml:space="preserve">https://creativecommons.org/licenses/by-sa/3.0	</v>
    </spb>
    <spb s="35">
      <v>732</v>
      <v>732</v>
      <v>732</v>
      <v>732</v>
      <v>732</v>
      <v>732</v>
      <v>732</v>
      <v>732</v>
    </spb>
    <spb s="2">
      <v>32</v>
      <v>Name</v>
      <v>LearnMoreOnLink</v>
    </spb>
    <spb s="0">
      <v xml:space="preserve">Wikipedia	</v>
      <v xml:space="preserve">CC BY-SA 3.0	</v>
      <v xml:space="preserve">https://en.wikipedia.org/wiki/Long_Beach,_California	</v>
      <v xml:space="preserve">https://creativecommons.org/licenses/by-sa/3.0	</v>
    </spb>
    <spb s="1">
      <v>735</v>
      <v>735</v>
      <v>735</v>
      <v>735</v>
      <v>735</v>
      <v>735</v>
      <v>735</v>
      <v>735</v>
      <v>735</v>
      <v>735</v>
    </spb>
    <spb s="0">
      <v xml:space="preserve">Wikipedia	</v>
      <v xml:space="preserve">CC BY-SA 3.0	</v>
      <v xml:space="preserve">https://en.wikipedia.org/wiki/Lusk,_Dublin	</v>
      <v xml:space="preserve">https://creativecommons.org/licenses/by-sa/3.0	</v>
    </spb>
    <spb s="0">
      <v xml:space="preserve">Wikipedia	</v>
      <v xml:space="preserve">CC-BY-SA	</v>
      <v xml:space="preserve">http://en.wikipedia.org/wiki/Lusk,_Dublin	</v>
      <v xml:space="preserve">http://creativecommons.org/licenses/by-sa/3.0/	</v>
    </spb>
    <spb s="30">
      <v>737</v>
      <v>737</v>
      <v>737</v>
      <v>738</v>
      <v>737</v>
      <v>737</v>
      <v>737</v>
      <v>737</v>
    </spb>
    <spb s="0">
      <v xml:space="preserve">Wikipedia	</v>
      <v xml:space="preserve">CC BY-SA 3.0	</v>
      <v xml:space="preserve">https://en.wikipedia.org/wiki/Wilmington,_Delaware	</v>
      <v xml:space="preserve">https://creativecommons.org/licenses/by-sa/3.0	</v>
    </spb>
    <spb s="1">
      <v>740</v>
      <v>740</v>
      <v>740</v>
      <v>740</v>
      <v>740</v>
      <v>740</v>
      <v>740</v>
      <v>740</v>
      <v>740</v>
      <v>740</v>
    </spb>
    <spb s="0">
      <v xml:space="preserve">Wikipedia	</v>
      <v xml:space="preserve">CC BY-SA 3.0	</v>
      <v xml:space="preserve">https://en.wikipedia.org/wiki/Garden_Grove,_California	</v>
      <v xml:space="preserve">https://creativecommons.org/licenses/by-sa/3.0	</v>
    </spb>
    <spb s="1">
      <v>742</v>
      <v>742</v>
      <v>742</v>
      <v>742</v>
      <v>742</v>
      <v>742</v>
      <v>742</v>
      <v>742</v>
      <v>742</v>
      <v>742</v>
    </spb>
    <spb s="0">
      <v xml:space="preserve">Wikipedia	</v>
      <v xml:space="preserve">CC BY-SA 3.0	</v>
      <v xml:space="preserve">https://en.wikipedia.org/wiki/Orlando,_Florida	</v>
      <v xml:space="preserve">https://creativecommons.org/licenses/by-sa/3.0	</v>
    </spb>
    <spb s="1">
      <v>744</v>
      <v>744</v>
      <v>744</v>
      <v>744</v>
      <v>744</v>
      <v>744</v>
      <v>744</v>
      <v>744</v>
      <v>744</v>
      <v>744</v>
    </spb>
    <spb s="0">
      <v xml:space="preserve">Wikipedia	</v>
      <v xml:space="preserve">CC BY-SA 3.0	</v>
      <v xml:space="preserve">https://en.wikipedia.org/wiki/Clones,_County_Monaghan	</v>
      <v xml:space="preserve">https://creativecommons.org/licenses/by-sa/3.0	</v>
    </spb>
    <spb s="0">
      <v xml:space="preserve">Wikipedia	</v>
      <v xml:space="preserve">CC-BY-SA	</v>
      <v xml:space="preserve">http://en.wikipedia.org/wiki/Clones,_County_Monaghan	</v>
      <v xml:space="preserve">http://creativecommons.org/licenses/by-sa/3.0/	</v>
    </spb>
    <spb s="9">
      <v>746</v>
      <v>746</v>
      <v>746</v>
      <v>747</v>
      <v>746</v>
      <v>746</v>
      <v>746</v>
      <v>746</v>
    </spb>
    <spb s="0">
      <v xml:space="preserve">Wikipedia	</v>
      <v xml:space="preserve">CC BY-SA 3.0	</v>
      <v xml:space="preserve">https://en.wikipedia.org/wiki/Stradbally	</v>
      <v xml:space="preserve">https://creativecommons.org/licenses/by-sa/3.0	</v>
    </spb>
    <spb s="0">
      <v xml:space="preserve">Wikipedia	</v>
      <v xml:space="preserve">CC-BY-SA	</v>
      <v xml:space="preserve">http://en.wikipedia.org/wiki/Stradbally	</v>
      <v xml:space="preserve">http://creativecommons.org/licenses/by-sa/3.0/	</v>
    </spb>
    <spb s="9">
      <v>749</v>
      <v>749</v>
      <v>749</v>
      <v>750</v>
      <v>749</v>
      <v>749</v>
      <v>749</v>
      <v>749</v>
    </spb>
    <spb s="0">
      <v xml:space="preserve">Wikipedia	</v>
      <v xml:space="preserve">CC BY-SA 3.0	</v>
      <v xml:space="preserve">https://en.wikipedia.org/wiki/Ballina,_County_Mayo	</v>
      <v xml:space="preserve">https://creativecommons.org/licenses/by-sa/3.0	</v>
    </spb>
    <spb s="0">
      <v xml:space="preserve">Wikipedia	</v>
      <v xml:space="preserve">CC-BY-SA	</v>
      <v xml:space="preserve">http://en.wikipedia.org/wiki/Ballina,_County_Mayo	</v>
      <v xml:space="preserve">http://creativecommons.org/licenses/by-sa/3.0/	</v>
    </spb>
    <spb s="1">
      <v>752</v>
      <v>752</v>
      <v>752</v>
      <v>752</v>
      <v>753</v>
      <v>752</v>
      <v>752</v>
      <v>752</v>
      <v>752</v>
      <v>752</v>
    </spb>
    <spb s="0">
      <v xml:space="preserve">Wikipedia	</v>
      <v xml:space="preserve">CC BY-SA 3.0	</v>
      <v xml:space="preserve">https://en.wikipedia.org/wiki/Glasnevin	</v>
      <v xml:space="preserve">https://creativecommons.org/licenses/by-sa/3.0	</v>
    </spb>
    <spb s="19">
      <v>755</v>
      <v>755</v>
      <v>755</v>
      <v>755</v>
      <v>755</v>
      <v>755</v>
    </spb>
    <spb s="0">
      <v xml:space="preserve">Wikipedia	</v>
      <v xml:space="preserve">CC BY-SA 3.0	</v>
      <v xml:space="preserve">https://en.wikipedia.org/wiki/Billings,_Montana	</v>
      <v xml:space="preserve">https://creativecommons.org/licenses/by-sa/3.0	</v>
    </spb>
    <spb s="1">
      <v>757</v>
      <v>757</v>
      <v>757</v>
      <v>757</v>
      <v>757</v>
      <v>757</v>
      <v>757</v>
      <v>757</v>
      <v>757</v>
      <v>757</v>
    </spb>
    <spb s="0">
      <v xml:space="preserve">Wikipedia	</v>
      <v xml:space="preserve">CC BY-SA 3.0	</v>
      <v xml:space="preserve">https://en.wikipedia.org/wiki/Independence,_Missouri	</v>
      <v xml:space="preserve">https://creativecommons.org/licenses/by-sa/3.0	</v>
    </spb>
    <spb s="1">
      <v>759</v>
      <v>759</v>
      <v>759</v>
      <v>759</v>
      <v>759</v>
      <v>759</v>
      <v>759</v>
      <v>759</v>
      <v>759</v>
      <v>759</v>
    </spb>
    <spb s="0">
      <v xml:space="preserve">Wikipedia	</v>
      <v xml:space="preserve">CC BY-SA 3.0	</v>
      <v xml:space="preserve">https://en.wikipedia.org/wiki/Littleton,_Colorado	</v>
      <v xml:space="preserve">https://creativecommons.org/licenses/by-sa/3.0	</v>
    </spb>
    <spb s="1">
      <v>761</v>
      <v>761</v>
      <v>761</v>
      <v>761</v>
      <v>761</v>
      <v>761</v>
      <v>761</v>
      <v>761</v>
      <v>761</v>
      <v>761</v>
    </spb>
    <spb s="0">
      <v xml:space="preserve">Wikipedia	</v>
      <v xml:space="preserve">CC BY-SA 3.0	</v>
      <v xml:space="preserve">https://en.wikipedia.org/wiki/Joliet,_Illinois	</v>
      <v xml:space="preserve">https://creativecommons.org/licenses/by-sa/3.0	</v>
    </spb>
    <spb s="1">
      <v>763</v>
      <v>763</v>
      <v>763</v>
      <v>763</v>
      <v>763</v>
      <v>763</v>
      <v>763</v>
      <v>763</v>
      <v>763</v>
      <v>763</v>
    </spb>
    <spb s="0">
      <v xml:space="preserve">Wikipedia	</v>
      <v xml:space="preserve">CC BY-SA 3.0	</v>
      <v xml:space="preserve">https://en.wikipedia.org/wiki/Malahide	</v>
      <v xml:space="preserve">https://creativecommons.org/licenses/by-sa/3.0	</v>
    </spb>
    <spb s="26">
      <v>765</v>
      <v>765</v>
      <v>765</v>
      <v>765</v>
      <v>765</v>
      <v>765</v>
      <v>765</v>
    </spb>
    <spb s="0">
      <v xml:space="preserve">Wikipedia	</v>
      <v xml:space="preserve">CC BY-SA 3.0	</v>
      <v xml:space="preserve">https://en.wikipedia.org/wiki/Arklow	</v>
      <v xml:space="preserve">https://creativecommons.org/licenses/by-sa/3.0	</v>
    </spb>
    <spb s="0">
      <v xml:space="preserve">Wikipedia	</v>
      <v xml:space="preserve">CC-BY-SA	</v>
      <v xml:space="preserve">http://en.wikipedia.org/wiki/Arklow	</v>
      <v xml:space="preserve">http://creativecommons.org/licenses/by-sa/3.0/	</v>
    </spb>
    <spb s="9">
      <v>767</v>
      <v>767</v>
      <v>767</v>
      <v>768</v>
      <v>767</v>
      <v>767</v>
      <v>767</v>
      <v>767</v>
    </spb>
    <spb s="0">
      <v xml:space="preserve">Wikipedia	</v>
      <v xml:space="preserve">CC BY-SA 3.0	</v>
      <v xml:space="preserve">https://en.wikipedia.org/wiki/Twyford,_Hampshire	</v>
      <v xml:space="preserve">https://creativecommons.org/licenses/by-sa/3.0	</v>
    </spb>
    <spb s="0">
      <v xml:space="preserve">Wikipedia	</v>
      <v xml:space="preserve">CC-BY-SA	</v>
      <v xml:space="preserve">http://en.wikipedia.org/wiki/Twyford,_Hampshire	</v>
      <v xml:space="preserve">http://creativecommons.org/licenses/by-sa/3.0/	</v>
    </spb>
    <spb s="23">
      <v>770</v>
      <v>770</v>
      <v>770</v>
      <v>771</v>
      <v>770</v>
      <v>770</v>
      <v>770</v>
    </spb>
    <spb s="0">
      <v xml:space="preserve">Wikipedia	</v>
      <v xml:space="preserve">CC BY-SA 3.0	</v>
      <v xml:space="preserve">https://en.wikipedia.org/wiki/New_Hyde_Park,_New_York	</v>
      <v xml:space="preserve">https://creativecommons.org/licenses/by-sa/3.0	</v>
    </spb>
    <spb s="1">
      <v>773</v>
      <v>773</v>
      <v>773</v>
      <v>773</v>
      <v>773</v>
      <v>773</v>
      <v>773</v>
      <v>773</v>
      <v>773</v>
      <v>773</v>
    </spb>
    <spb s="0">
      <v xml:space="preserve">Wikipedia	</v>
      <v xml:space="preserve">CC BY-SA 3.0	</v>
      <v xml:space="preserve">https://en.wikipedia.org/wiki/Mesquite,_Texas	</v>
      <v xml:space="preserve">https://creativecommons.org/licenses/by-sa/3.0	</v>
    </spb>
    <spb s="1">
      <v>775</v>
      <v>775</v>
      <v>775</v>
      <v>775</v>
      <v>775</v>
      <v>775</v>
      <v>775</v>
      <v>775</v>
      <v>775</v>
      <v>775</v>
    </spb>
    <spb s="0">
      <v xml:space="preserve">Wikipedia	</v>
      <v xml:space="preserve">CC BY-SA 3.0	</v>
      <v xml:space="preserve">https://en.wikipedia.org/wiki/Monticello,_New_York	</v>
      <v xml:space="preserve">https://creativecommons.org/licenses/by-sa/3.0	</v>
    </spb>
    <spb s="1">
      <v>777</v>
      <v>777</v>
      <v>777</v>
      <v>777</v>
      <v>777</v>
      <v>777</v>
      <v>777</v>
      <v>777</v>
      <v>777</v>
      <v>777</v>
    </spb>
    <spb s="0">
      <v xml:space="preserve">Wikipedia	</v>
      <v xml:space="preserve">CC BY-SA 3.0	</v>
      <v xml:space="preserve">https://en.wikipedia.org/wiki/Largo,_Florida	</v>
      <v xml:space="preserve">https://creativecommons.org/licenses/by-sa/3.0	</v>
    </spb>
    <spb s="1">
      <v>779</v>
      <v>779</v>
      <v>779</v>
      <v>779</v>
      <v>779</v>
      <v>779</v>
      <v>779</v>
      <v>779</v>
      <v>779</v>
      <v>779</v>
    </spb>
    <spb s="0">
      <v xml:space="preserve">Wikipedia	</v>
      <v xml:space="preserve">CC BY-SA 3.0	</v>
      <v xml:space="preserve">https://en.wikipedia.org/wiki/Foxrock	</v>
      <v xml:space="preserve">https://creativecommons.org/licenses/by-sa/3.0	</v>
    </spb>
    <spb s="0">
      <v xml:space="preserve">Wikipedia	</v>
      <v xml:space="preserve">CC-BY-SA	</v>
      <v xml:space="preserve">http://en.wikipedia.org/wiki/Foxrock	</v>
      <v xml:space="preserve">http://creativecommons.org/licenses/by-sa/3.0/	</v>
    </spb>
    <spb s="30">
      <v>781</v>
      <v>781</v>
      <v>781</v>
      <v>782</v>
      <v>781</v>
      <v>781</v>
      <v>781</v>
      <v>781</v>
    </spb>
    <spb s="0">
      <v xml:space="preserve">Wikipedia	</v>
      <v xml:space="preserve">CC BY-SA 3.0	</v>
      <v xml:space="preserve">https://en.wikipedia.org/wiki/Savannah,_Georgia	</v>
      <v xml:space="preserve">https://creativecommons.org/licenses/by-sa/3.0	</v>
    </spb>
    <spb s="1">
      <v>784</v>
      <v>784</v>
      <v>784</v>
      <v>784</v>
      <v>784</v>
      <v>784</v>
      <v>784</v>
      <v>784</v>
      <v>784</v>
      <v>784</v>
    </spb>
    <spb s="0">
      <v xml:space="preserve">Wikipedia	</v>
      <v xml:space="preserve">CC BY-SA 3.0	</v>
      <v xml:space="preserve">https://en.wikipedia.org/wiki/Albuquerque,_New_Mexico	</v>
      <v xml:space="preserve">https://creativecommons.org/licenses/by-sa/3.0	</v>
    </spb>
    <spb s="1">
      <v>786</v>
      <v>786</v>
      <v>786</v>
      <v>786</v>
      <v>786</v>
      <v>786</v>
      <v>786</v>
      <v>786</v>
      <v>786</v>
      <v>786</v>
    </spb>
    <spb s="0">
      <v xml:space="preserve">Wikipedia	</v>
      <v xml:space="preserve">CC BY-SA 3.0	</v>
      <v xml:space="preserve">https://en.wikipedia.org/wiki/Port_St._Lucie,_Florida	</v>
      <v xml:space="preserve">https://creativecommons.org/licenses/by-sa/3.0	</v>
    </spb>
    <spb s="1">
      <v>788</v>
      <v>788</v>
      <v>788</v>
      <v>788</v>
      <v>788</v>
      <v>788</v>
      <v>788</v>
      <v>788</v>
      <v>788</v>
      <v>788</v>
    </spb>
    <spb s="0">
      <v xml:space="preserve">Wikipedia	</v>
      <v xml:space="preserve">CC BY-SA 3.0	</v>
      <v xml:space="preserve">https://en.wikipedia.org/wiki/Omaha,_Nebraska	</v>
      <v xml:space="preserve">https://creativecommons.org/licenses/by-sa/3.0	</v>
    </spb>
    <spb s="1">
      <v>790</v>
      <v>790</v>
      <v>790</v>
      <v>790</v>
      <v>790</v>
      <v>790</v>
      <v>790</v>
      <v>790</v>
      <v>790</v>
      <v>790</v>
    </spb>
    <spb s="0">
      <v xml:space="preserve">Wikipedia	</v>
      <v xml:space="preserve">CC BY-SA 3.0	</v>
      <v xml:space="preserve">https://en.wikipedia.org/wiki/Salinas,_California	</v>
      <v xml:space="preserve">https://creativecommons.org/licenses/by-sa/3.0	</v>
    </spb>
    <spb s="1">
      <v>792</v>
      <v>792</v>
      <v>792</v>
      <v>792</v>
      <v>792</v>
      <v>792</v>
      <v>792</v>
      <v>792</v>
      <v>792</v>
      <v>792</v>
    </spb>
    <spb s="0">
      <v xml:space="preserve">Wikipedia	</v>
      <v xml:space="preserve">CC BY-SA 3.0	</v>
      <v xml:space="preserve">https://en.wikipedia.org/wiki/Mobile,_Alabama	</v>
      <v xml:space="preserve">https://creativecommons.org/licenses/by-sa/3.0	</v>
    </spb>
    <spb s="1">
      <v>794</v>
      <v>794</v>
      <v>794</v>
      <v>794</v>
      <v>794</v>
      <v>794</v>
      <v>794</v>
      <v>794</v>
      <v>794</v>
      <v>794</v>
    </spb>
    <spb s="0">
      <v xml:space="preserve">Wikipedia	</v>
      <v xml:space="preserve">CC BY-SA 3.0	</v>
      <v xml:space="preserve">https://en.wikipedia.org/wiki/Greystones	</v>
      <v xml:space="preserve">https://creativecommons.org/licenses/by-sa/3.0	</v>
    </spb>
    <spb s="9">
      <v>796</v>
      <v>796</v>
      <v>796</v>
      <v>796</v>
      <v>796</v>
      <v>796</v>
      <v>796</v>
      <v>796</v>
    </spb>
    <spb s="0">
      <v xml:space="preserve">Wikipedia	</v>
      <v xml:space="preserve">CC-BY-SA	</v>
      <v xml:space="preserve">http://en.wikipedia.org/wiki/Perth_South,_Ontario	</v>
      <v xml:space="preserve">http://creativecommons.org/licenses/by-sa/3.0/	</v>
    </spb>
    <spb s="0">
      <v xml:space="preserve">Wikipedia	</v>
      <v xml:space="preserve">CC BY-SA 3.0	</v>
      <v xml:space="preserve">https://en.wikipedia.org/wiki/Perth_South,_Ontario	</v>
      <v xml:space="preserve">https://creativecommons.org/licenses/by-sa/3.0	</v>
    </spb>
    <spb s="1">
      <v>798</v>
      <v>799</v>
      <v>799</v>
      <v>799</v>
      <v>798</v>
      <v>799</v>
      <v>799</v>
      <v>799</v>
      <v>799</v>
      <v>799</v>
    </spb>
    <spb s="0">
      <v xml:space="preserve">Wikipedia	</v>
      <v xml:space="preserve">CC BY-SA 3.0	</v>
      <v xml:space="preserve">https://en.wikipedia.org/wiki/Rockford,_Illinois	</v>
      <v xml:space="preserve">https://creativecommons.org/licenses/by-sa/3.0	</v>
    </spb>
    <spb s="1">
      <v>801</v>
      <v>801</v>
      <v>801</v>
      <v>801</v>
      <v>801</v>
      <v>801</v>
      <v>801</v>
      <v>801</v>
      <v>801</v>
      <v>801</v>
    </spb>
    <spb s="0">
      <v xml:space="preserve">Wikipedia	</v>
      <v xml:space="preserve">CC BY-SA 3.0	</v>
      <v xml:space="preserve">https://en.wikipedia.org/wiki/Mullagh,_County_Cavan	</v>
      <v xml:space="preserve">https://creativecommons.org/licenses/by-sa/3.0	</v>
    </spb>
    <spb s="9">
      <v>803</v>
      <v>803</v>
      <v>803</v>
      <v>803</v>
      <v>803</v>
      <v>803</v>
      <v>803</v>
      <v>803</v>
    </spb>
    <spb s="0">
      <v xml:space="preserve">Wikipedia	</v>
      <v xml:space="preserve">CC BY-SA 3.0	</v>
      <v xml:space="preserve">https://en.wikipedia.org/wiki/Cavan	</v>
      <v xml:space="preserve">https://creativecommons.org/licenses/by-sa/3.0	</v>
    </spb>
    <spb s="0">
      <v xml:space="preserve">Wikipedia	</v>
      <v xml:space="preserve">CC-BY-SA	</v>
      <v xml:space="preserve">http://en.wikipedia.org/wiki/Cavan	</v>
      <v xml:space="preserve">http://creativecommons.org/licenses/by-sa/3.0/	</v>
    </spb>
    <spb s="11">
      <v>805</v>
      <v>805</v>
      <v>805</v>
      <v>805</v>
      <v>806</v>
      <v>805</v>
      <v>805</v>
      <v>805</v>
      <v>805</v>
    </spb>
    <spb s="0">
      <v xml:space="preserve">Wikipedia	</v>
      <v xml:space="preserve">CC BY-SA 3.0	</v>
      <v xml:space="preserve">https://en.wikipedia.org/wiki/Battle_Creek,_Michigan	</v>
      <v xml:space="preserve">https://creativecommons.org/licenses/by-sa/3.0	</v>
    </spb>
    <spb s="1">
      <v>808</v>
      <v>808</v>
      <v>808</v>
      <v>808</v>
      <v>808</v>
      <v>808</v>
      <v>808</v>
      <v>808</v>
      <v>808</v>
      <v>808</v>
    </spb>
    <spb s="0">
      <v xml:space="preserve">Wikipedia	</v>
      <v xml:space="preserve">CC BY-SA 3.0	</v>
      <v xml:space="preserve">https://en.wikipedia.org/wiki/Ballymun	</v>
      <v xml:space="preserve">https://creativecommons.org/licenses/by-sa/3.0	</v>
    </spb>
    <spb s="0">
      <v xml:space="preserve">Wikipedia	</v>
      <v xml:space="preserve">CC-BY-SA	</v>
      <v xml:space="preserve">http://en.wikipedia.org/wiki/Ballymun	</v>
      <v xml:space="preserve">http://creativecommons.org/licenses/by-sa/3.0/	</v>
    </spb>
    <spb s="23">
      <v>810</v>
      <v>810</v>
      <v>810</v>
      <v>811</v>
      <v>810</v>
      <v>810</v>
      <v>810</v>
    </spb>
    <spb s="0">
      <v xml:space="preserve">Wikipedia	</v>
      <v xml:space="preserve">CC BY-SA 3.0	</v>
      <v xml:space="preserve">https://en.wikipedia.org/wiki/Fairbanks,_Alaska	</v>
      <v xml:space="preserve">https://creativecommons.org/licenses/by-sa/3.0	</v>
    </spb>
    <spb s="1">
      <v>813</v>
      <v>813</v>
      <v>813</v>
      <v>813</v>
      <v>813</v>
      <v>813</v>
      <v>813</v>
      <v>813</v>
      <v>813</v>
      <v>813</v>
    </spb>
    <spb s="0">
      <v xml:space="preserve">Wikipedia	</v>
      <v xml:space="preserve">CC BY-SA 3.0	</v>
      <v xml:space="preserve">https://en.wikipedia.org/wiki/Muskegon,_Michigan	</v>
      <v xml:space="preserve">https://creativecommons.org/licenses/by-sa/3.0	</v>
    </spb>
    <spb s="1">
      <v>815</v>
      <v>815</v>
      <v>815</v>
      <v>815</v>
      <v>815</v>
      <v>815</v>
      <v>815</v>
      <v>815</v>
      <v>815</v>
      <v>815</v>
    </spb>
    <spb s="0">
      <v xml:space="preserve">Wikipedia	</v>
      <v xml:space="preserve">CC BY-SA 3.0	</v>
      <v xml:space="preserve">https://en.wikipedia.org/wiki/Sallins	</v>
      <v xml:space="preserve">https://creativecommons.org/licenses/by-sa/3.0	</v>
    </spb>
    <spb s="0">
      <v xml:space="preserve">Wikipedia	</v>
      <v xml:space="preserve">CC-BY-SA	</v>
      <v xml:space="preserve">http://en.wikipedia.org/wiki/Sallins	</v>
      <v xml:space="preserve">http://creativecommons.org/licenses/by-sa/3.0/	</v>
    </spb>
    <spb s="11">
      <v>817</v>
      <v>817</v>
      <v>817</v>
      <v>817</v>
      <v>818</v>
      <v>817</v>
      <v>817</v>
      <v>817</v>
      <v>817</v>
    </spb>
    <spb s="0">
      <v xml:space="preserve">Wikipedia	</v>
      <v xml:space="preserve">CC BY-SA 3.0	</v>
      <v xml:space="preserve">https://en.wikipedia.org/wiki/Castlemartyr	</v>
      <v xml:space="preserve">https://creativecommons.org/licenses/by-sa/3.0	</v>
    </spb>
    <spb s="0">
      <v xml:space="preserve">Wikipedia	</v>
      <v xml:space="preserve">CC-BY-SA	</v>
      <v xml:space="preserve">http://en.wikipedia.org/wiki/Castlemartyr	</v>
      <v xml:space="preserve">http://creativecommons.org/licenses/by-sa/3.0/	</v>
    </spb>
    <spb s="9">
      <v>820</v>
      <v>820</v>
      <v>820</v>
      <v>821</v>
      <v>820</v>
      <v>820</v>
      <v>820</v>
      <v>820</v>
    </spb>
    <spb s="0">
      <v xml:space="preserve">Wikipedia	</v>
      <v xml:space="preserve">CC BY-SA 3.0	</v>
      <v xml:space="preserve">https://en.wikipedia.org/wiki/Hagerstown,_Maryland	</v>
      <v xml:space="preserve">https://creativecommons.org/licenses/by-sa/3.0	</v>
    </spb>
    <spb s="1">
      <v>823</v>
      <v>823</v>
      <v>823</v>
      <v>823</v>
      <v>823</v>
      <v>823</v>
      <v>823</v>
      <v>823</v>
      <v>823</v>
      <v>823</v>
    </spb>
    <spb s="0">
      <v xml:space="preserve">Wikipedia	</v>
      <v xml:space="preserve">CC BY-SA 3.0	</v>
      <v xml:space="preserve">https://en.wikipedia.org/wiki/Crossmolina	</v>
      <v xml:space="preserve">https://creativecommons.org/licenses/by-sa/3.0	</v>
    </spb>
    <spb s="0">
      <v xml:space="preserve">Wikipedia	</v>
      <v xml:space="preserve">CC-BY-SA	</v>
      <v xml:space="preserve">http://en.wikipedia.org/wiki/Crossmolina	</v>
      <v xml:space="preserve">http://creativecommons.org/licenses/by-sa/3.0/	</v>
    </spb>
    <spb s="24">
      <v>825</v>
      <v>825</v>
      <v>825</v>
      <v>826</v>
      <v>825</v>
      <v>825</v>
      <v>825</v>
      <v>825</v>
      <v>825</v>
    </spb>
    <spb s="0">
      <v xml:space="preserve">Wikipedia	</v>
      <v xml:space="preserve">CC BY-SA 3.0	</v>
      <v xml:space="preserve">https://en.wikipedia.org/wiki/Booterstown	</v>
      <v xml:space="preserve">https://creativecommons.org/licenses/by-sa/3.0	</v>
    </spb>
    <spb s="26">
      <v>828</v>
      <v>828</v>
      <v>828</v>
      <v>828</v>
      <v>828</v>
      <v>828</v>
      <v>828</v>
    </spb>
    <spb s="0">
      <v xml:space="preserve">Wikipedia	</v>
      <v xml:space="preserve">CC BY-SA 3.0	</v>
      <v xml:space="preserve">https://en.wikipedia.org/wiki/Gainesville,_Florida	</v>
      <v xml:space="preserve">https://creativecommons.org/licenses/by-sa/3.0	</v>
    </spb>
    <spb s="1">
      <v>830</v>
      <v>830</v>
      <v>830</v>
      <v>830</v>
      <v>830</v>
      <v>830</v>
      <v>830</v>
      <v>830</v>
      <v>830</v>
      <v>830</v>
    </spb>
    <spb s="0">
      <v xml:space="preserve">Wikipedia	</v>
      <v xml:space="preserve">CC BY-SA 3.0	</v>
      <v xml:space="preserve">https://en.wikipedia.org/wiki/Rathnew	</v>
      <v xml:space="preserve">https://creativecommons.org/licenses/by-sa/3.0	</v>
    </spb>
    <spb s="9">
      <v>832</v>
      <v>832</v>
      <v>832</v>
      <v>832</v>
      <v>832</v>
      <v>832</v>
      <v>832</v>
      <v>832</v>
    </spb>
    <spb s="0">
      <v xml:space="preserve">Wikipedia	</v>
      <v xml:space="preserve">CC BY-SA 3.0	</v>
      <v xml:space="preserve">https://en.wikipedia.org/wiki/Silver_Spring,_Maryland	</v>
      <v xml:space="preserve">https://creativecommons.org/licenses/by-sa/3.0	</v>
    </spb>
    <spb s="1">
      <v>834</v>
      <v>834</v>
      <v>834</v>
      <v>834</v>
      <v>834</v>
      <v>834</v>
      <v>834</v>
      <v>834</v>
      <v>834</v>
      <v>834</v>
    </spb>
    <spb s="0">
      <v xml:space="preserve">Wikipedia	</v>
      <v xml:space="preserve">CC BY-SA 3.0	</v>
      <v xml:space="preserve">https://en.wikipedia.org/wiki/Conroe,_Texas	</v>
      <v xml:space="preserve">https://creativecommons.org/licenses/by-sa/3.0	</v>
    </spb>
    <spb s="1">
      <v>836</v>
      <v>836</v>
      <v>836</v>
      <v>836</v>
      <v>836</v>
      <v>836</v>
      <v>836</v>
      <v>836</v>
      <v>836</v>
      <v>836</v>
    </spb>
    <spb s="0">
      <v xml:space="preserve">Wikipedia	</v>
      <v xml:space="preserve">CC BY-SA 3.0	</v>
      <v xml:space="preserve">https://en.wikipedia.org/wiki/Bundoran	</v>
      <v xml:space="preserve">https://creativecommons.org/licenses/by-sa/3.0	</v>
    </spb>
    <spb s="0">
      <v xml:space="preserve">Wikipedia	</v>
      <v xml:space="preserve">CC-BY-SA	</v>
      <v xml:space="preserve">http://en.wikipedia.org/wiki/Bundoran	</v>
      <v xml:space="preserve">http://creativecommons.org/licenses/by-sa/3.0/	</v>
    </spb>
    <spb s="11">
      <v>838</v>
      <v>838</v>
      <v>838</v>
      <v>838</v>
      <v>839</v>
      <v>838</v>
      <v>838</v>
      <v>838</v>
      <v>838</v>
    </spb>
    <spb s="0">
      <v xml:space="preserve">Wikipedia	</v>
      <v xml:space="preserve">CC BY-SA 3.0	</v>
      <v xml:space="preserve">https://en.wikipedia.org/wiki/Daytona_Beach,_Florida	</v>
      <v xml:space="preserve">https://creativecommons.org/licenses/by-sa/3.0	</v>
    </spb>
    <spb s="1">
      <v>841</v>
      <v>841</v>
      <v>841</v>
      <v>841</v>
      <v>841</v>
      <v>841</v>
      <v>841</v>
      <v>841</v>
      <v>841</v>
      <v>841</v>
    </spb>
    <spb s="0">
      <v xml:space="preserve">Wikipedia	</v>
      <v xml:space="preserve">CC-BY-SA	</v>
      <v xml:space="preserve">http://en.wikipedia.org/wiki/Wirral-Enniskillen	</v>
      <v xml:space="preserve">http://creativecommons.org/licenses/by-sa/3.0/	</v>
    </spb>
    <spb s="0">
      <v xml:space="preserve">Wikipedia	</v>
      <v xml:space="preserve">CC BY-SA 3.0	</v>
      <v xml:space="preserve">https://en.wikipedia.org/wiki/Wirral-Enniskillen	</v>
      <v xml:space="preserve">https://creativecommons.org/licenses/by-sa/3.0	</v>
    </spb>
    <spb s="12">
      <v>843</v>
      <v>844</v>
      <v>844</v>
      <v>844</v>
      <v>843</v>
      <v>844</v>
      <v>844</v>
      <v>844</v>
      <v>844</v>
    </spb>
    <spb s="2">
      <v>33</v>
      <v>Name</v>
      <v>LearnMoreOnLink</v>
    </spb>
    <spb s="36">
      <v>34</v>
    </spb>
  </spbData>
</supportingPropertyBags>
</file>

<file path=xl/richData/rdsupportingpropertybagstructure.xml><?xml version="1.0" encoding="utf-8"?>
<spbStructures xmlns="http://schemas.microsoft.com/office/spreadsheetml/2017/richdata2" count="37">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Name" t="spb"/>
    <k n="Latitude" t="spb"/>
    <k n="Longitude" t="spb"/>
    <k n="Population" t="spb"/>
    <k n="UniqueName" t="spb"/>
    <k n="Description" t="spb"/>
    <k n="Country/region" t="spb"/>
    <k n="Admin Division 2 (County/district/other)" t="spb"/>
  </s>
  <s>
    <k n="Population" t="s"/>
  </s>
  <s>
    <k n="Area" t="spb"/>
    <k n="Name" t="spb"/>
    <k n="Latitude" t="spb"/>
    <k n="Longitude" t="spb"/>
    <k n="Population" t="spb"/>
    <k n="UniqueName" t="spb"/>
    <k n="Description" t="spb"/>
    <k n="Country/region" t="spb"/>
    <k n="Admin Division 2 (County/district/other)" t="spb"/>
  </s>
  <s>
    <k n="Area" t="spb"/>
    <k n="Name" t="spb"/>
    <k n="Latitude" t="spb"/>
    <k n="Longitude" t="spb"/>
    <k n="Population" t="spb"/>
    <k n="UniqueName" t="spb"/>
    <k n="Description" t="spb"/>
    <k n="Country/region" t="spb"/>
    <k n="Admin Division 1 (State/province/other)" t="spb"/>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Population" t="spb"/>
    <k n="UniqueName" t="spb"/>
    <k n="Description" t="spb"/>
    <k n="Country/region" t="spb"/>
    <k n="Admin Division 1 (State/province/other)" t="spb"/>
  </s>
  <s>
    <k n="UniqueName" t="spb"/>
    <k n="VDPID/VSID" t="spb"/>
    <k n="Time zone(s)" t="spb"/>
    <k n="LearnMoreOnLink" t="spb"/>
  </s>
  <s>
    <k n="Name" t="spb"/>
    <k n="Latitude" t="spb"/>
    <k n="Longitude" t="spb"/>
    <k n="UniqueName" t="spb"/>
    <k n="Description" t="spb"/>
    <k n="Country/region" t="spb"/>
    <k n="Admin Division 1 (State/province/other)" t="spb"/>
    <k n="Admin Division 2 (County/district/other)" t="spb"/>
  </s>
  <s>
    <k n="Area" t="spb"/>
    <k n="Name" t="spb"/>
    <k n="Latitude" t="spb"/>
    <k n="Longitude" t="spb"/>
    <k n="Population" t="spb"/>
    <k n="UniqueName" t="spb"/>
    <k n="Description" t="spb"/>
    <k n="Country/region" t="spb"/>
  </s>
  <s>
    <k n="Name" t="spb"/>
    <k n="Latitude" t="spb"/>
    <k n="Longitude" t="spb"/>
    <k n="UniqueName" t="spb"/>
    <k n="Description" t="spb"/>
    <k n="Country/region" t="spb"/>
  </s>
  <s>
    <k n="Area" t="spb"/>
    <k n="Name" t="spb"/>
    <k n="Population" t="spb"/>
    <k n="UniqueName" t="spb"/>
    <k n="Description" t="spb"/>
    <k n="Abbreviation" t="spb"/>
    <k n="Country/region" t="spb"/>
  </s>
  <s>
    <k n="Area" t="spb"/>
    <k n="Name" t="spb"/>
    <k n="Latitude" t="spb"/>
    <k n="Longitude" t="spb"/>
    <k n="UniqueName" t="spb"/>
    <k n="Description" t="spb"/>
    <k n="Country/region" t="spb"/>
    <k n="Admin Division 2 (County/district/other)" t="spb"/>
  </s>
  <s>
    <k n="Area" t="s"/>
  </s>
  <s>
    <k n="Name" t="spb"/>
    <k n="Latitude" t="spb"/>
    <k n="Longitude" t="spb"/>
    <k n="Population" t="spb"/>
    <k n="UniqueName" t="spb"/>
    <k n="Description" t="spb"/>
    <k n="Country/region" t="spb"/>
  </s>
  <s>
    <k n="Name" t="spb"/>
    <k n="Latitude" t="spb"/>
    <k n="Longitude" t="spb"/>
    <k n="Population" t="spb"/>
    <k n="UniqueName" t="spb"/>
    <k n="Description" t="spb"/>
    <k n="Country/region" t="spb"/>
    <k n="Admin Division 1 (State/province/other)" t="spb"/>
    <k n="Admin Division 2 (County/district/other)" t="spb"/>
  </s>
  <s>
    <k n="Name" t="spb"/>
    <k n="Latitude" t="spb"/>
    <k n="Longitude" t="spb"/>
    <k n="UniqueName" t="spb"/>
    <k n="Description" t="spb"/>
    <k n="Country/region" t="spb"/>
    <k n="Admin Division 2 (County/district/other)" t="spb"/>
  </s>
  <s>
    <k n="Name" t="spb"/>
    <k n="Latitude" t="spb"/>
    <k n="Longitude" t="spb"/>
    <k n="UniqueName" t="spb"/>
    <k n="Description" t="spb"/>
    <k n="Country/region" t="spb"/>
    <k n="Admin Division 1 (State/province/other)" t="spb"/>
  </s>
  <s>
    <k n="Name"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Name" t="spb"/>
    <k n="Latitude" t="spb"/>
    <k n="Longitude" t="spb"/>
    <k n="Population" t="spb"/>
    <k n="UniqueName" t="spb"/>
    <k n="Description" t="spb"/>
    <k n="Country/region" t="spb"/>
    <k n="Admin Division 1 (State/province/other)" t="spb"/>
  </s>
  <s>
    <k n="Area" t="spb"/>
    <k n="Name" t="spb"/>
    <k n="Households" t="spb"/>
    <k n="Population" t="spb"/>
    <k n="UniqueName" t="spb"/>
    <k n="Description" t="spb"/>
    <k n="Abbreviation" t="spb"/>
    <k n="Largest city" t="spb"/>
    <k n="Housing units" t="spb"/>
    <k n="Country/region" t="spb"/>
    <k n="Building permits" t="spb"/>
    <k n="Capital/Major City" t="spb"/>
    <k n="Persons per household" t="spb"/>
    <k n="Median household income" t="spb"/>
  </s>
  <s>
    <k n="Area" t="s"/>
    <k n="Households" t="s"/>
    <k n="Population" t="s"/>
    <k n="Housing units" t="s"/>
    <k n="Building permits" t="s"/>
    <k n="Persons per household" t="s"/>
    <k n="Median household income" t="s"/>
  </s>
  <s>
    <k n="Area" t="spb"/>
    <k n="Name" t="spb"/>
    <k n="Latitude" t="spb"/>
    <k n="Longitude" t="spb"/>
    <k n="UniqueName" t="spb"/>
    <k n="Description" t="spb"/>
    <k n="Country/region" t="spb"/>
    <k n="Admin Division 1 (State/province/other)" t="spb"/>
    <k n="Admin Division 2 (County/district/other)" t="spb"/>
  </s>
  <s>
    <k n="Area" t="spb"/>
    <k n="Name" t="spb"/>
    <k n="Population" t="spb"/>
    <k n="UniqueName" t="spb"/>
    <k n="Description" t="spb"/>
    <k n="Largest city" t="spb"/>
    <k n="Country/region" t="spb"/>
    <k n="Admin Division 1 (State/province/other)" t="spb"/>
  </s>
  <s>
    <k n="Area" t="spb"/>
    <k n="Name" t="spb"/>
    <k n="Latitude" t="spb"/>
    <k n="Longitude" t="spb"/>
    <k n="UniqueName" t="spb"/>
    <k n="Description" t="spb"/>
    <k n="Country/region" t="spb"/>
    <k n="Admin Division 1 (State/province/other)" t="spb"/>
  </s>
  <s>
    <k n="^Order" t="spba"/>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0" formatCode="General"/>
    </x:dxf>
    <x:dxf>
      <x:numFmt numFmtId="2" formatCode="0.00"/>
    </x:dxf>
    <x:dxf>
      <x:numFmt numFmtId="14" formatCode="0.00%"/>
    </x:dxf>
    <x:dxf>
      <x:numFmt numFmtId="13" formatCode="0%"/>
    </x:dxf>
    <x:dxf>
      <x:numFmt numFmtId="4" formatCode="#,##0.00"/>
    </x:dxf>
    <x:dxf>
      <x:numFmt numFmtId="1" formatCode="0"/>
    </x:dxf>
  </dxfs>
  <richProperties>
    <rPr n="IsTitleField" t="b"/>
    <rPr n="IsHeroField" t="b"/>
    <rPr n="NumberFormat" t="s"/>
  </richProperties>
  <richStyles>
    <rSty>
      <rpv i="0">1</rpv>
    </rSty>
    <rSty>
      <rpv i="1">1</rpv>
    </rSty>
    <rSty dxfid="0">
      <rpv i="2">#,##0</rpv>
    </rSty>
    <rSty dxfid="1">
      <rpv i="2">0.0000</rpv>
    </rSty>
    <rSty dxfid="1">
      <rpv i="2">_([$$-en-US]* #,##0_);_([$$-en-US]* (#,##0);_([$$-en-US]* "-"_);_(@_)</rpv>
    </rSty>
    <rSty dxfid="2">
      <rpv i="2">0.00</rpv>
    </rSty>
    <rSty dxfid="3">
      <rpv i="2">0.0%</rpv>
    </rSty>
    <rSty dxfid="4"/>
    <rSty dxfid="6">
      <rpv i="2">0</rpv>
    </rSty>
    <rSty dxfid="5">
      <rpv i="2">#,##0.00</rpv>
    </rSty>
    <rSty dxfid="1">
      <rpv i="2">0.0</rpv>
    </rSty>
    <rSty dxfid="1">
      <rpv i="2">_([$$-en-US]* #,##0.00_);_([$$-en-US]* (#,##0.00);_([$$-en-US]* "-"??_);_(@_)</rpv>
    </rSty>
    <rSty dxfid="3"/>
    <rSty dxfid="1">
      <rpv i="2">_([$$-en-CA]* #,##0_);_([$$-en-CA]* (#,##0);_([$$-en-CA]* "-"_);_(@_)</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_full" xr10:uid="{3F284835-8AAD-7E4C-AC67-43A818687F1C}" sourceName="Roast Type (full)">
  <pivotTables>
    <pivotTable tabId="19" name="TotalSales"/>
    <pivotTable tabId="22" name="PivotTable3"/>
    <pivotTable tabId="25" name="PivotTable1"/>
  </pivotTables>
  <data>
    <tabular pivotCacheId="11107388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7D12D3F-26D7-E84C-B149-041255FD446A}" sourceName="Size">
  <pivotTables>
    <pivotTable tabId="19" name="TotalSales"/>
    <pivotTable tabId="22" name="PivotTable3"/>
    <pivotTable tabId="25" name="PivotTable1"/>
  </pivotTables>
  <data>
    <tabular pivotCacheId="11107388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5D007BB-FCDE-694B-8E84-802652A83CCD}" sourceName="Loyalty Card">
  <pivotTables>
    <pivotTable tabId="19" name="TotalSales"/>
    <pivotTable tabId="22" name="PivotTable3"/>
    <pivotTable tabId="25" name="PivotTable1"/>
  </pivotTables>
  <data>
    <tabular pivotCacheId="111073881">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_full" xr10:uid="{27E125D1-2B66-8148-8CE4-B830117C3484}" sourceName="Coffee Type (full)">
  <pivotTables>
    <pivotTable tabId="19" name="TotalSales"/>
    <pivotTable tabId="22" name="PivotTable3"/>
    <pivotTable tabId="25" name="PivotTable1"/>
  </pivotTables>
  <data>
    <tabular pivotCacheId="11107388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full)" xr10:uid="{FAD5D4C2-4C8C-1545-8D2C-2D0469799D9F}" cache="Slicer_Roast_Type__full" caption="Roast Type (full)" style="SlicerStyleDark1" rowHeight="230716"/>
  <slicer name="Size" xr10:uid="{09E91DB1-AD3A-E341-8917-606DF9DEF599}" cache="Slicer_Size" caption="Size" style="SlicerStyleDark1" rowHeight="230716"/>
  <slicer name="Loyalty Card" xr10:uid="{86484DEC-DADF-3442-BCE5-4CD9BC53A8D4}" cache="Slicer_Loyalty_Card" caption="Loyalty Card" style="SlicerStyleDark1" rowHeight="230716"/>
  <slicer name="Coffee Type (full)" xr10:uid="{B6F66052-C271-5941-B7E9-30AFBCA79B5C}" cache="Slicer_Coffee_Type__full" caption="Coffee Type (full)"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BC8A01-0513-0544-8364-986EA9473216}" name="Table1" displayName="Table1" ref="A1:T1001" totalsRowShown="0" headerRowDxfId="86">
  <autoFilter ref="A1:T1001" xr:uid="{DCBC8A01-0513-0544-8364-986EA9473216}"/>
  <tableColumns count="20">
    <tableColumn id="1" xr3:uid="{3A1D0865-8D56-C345-A16A-47E8EDAB4406}" name="Order ID" dataDxfId="85"/>
    <tableColumn id="2" xr3:uid="{C8E760B2-9EA0-0E44-A22D-7BEFBF60B9D0}" name="Order Date" dataDxfId="84"/>
    <tableColumn id="3" xr3:uid="{385D5B5B-CA73-EB40-A77E-AFB56978BA08}" name="Customer ID" dataDxfId="83"/>
    <tableColumn id="4" xr3:uid="{6AF15E81-5997-B548-A78C-EB24D0B0B717}" name="Product ID"/>
    <tableColumn id="5" xr3:uid="{30BBAC4D-469E-4E4B-AF53-22637B7C67C3}" name="Quantity" dataDxfId="82"/>
    <tableColumn id="6" xr3:uid="{17822C0E-96B7-A544-86B6-25A062219911}" name="Customer Name" dataDxfId="81">
      <calculatedColumnFormula>_xlfn.XLOOKUP(C2,customers!$A$1:$A$1001,customers!$B$1:$B$1001,0)</calculatedColumnFormula>
    </tableColumn>
    <tableColumn id="7" xr3:uid="{5048D814-660B-0644-B248-730D7114964D}" name="Email" dataDxfId="80">
      <calculatedColumnFormula>IF(_xlfn.XLOOKUP(C2,customers!$A$1:$A$1001,customers!$C$1:$C$1001,0) = 0, "NONE", _xlfn.XLOOKUP(C2,customers!$A$1:$A$1001,customers!$C$1:$C$1001,0) )</calculatedColumnFormula>
    </tableColumn>
    <tableColumn id="8" xr3:uid="{BBAD2A19-24E3-3347-81EA-8F2F3F726D0C}" name="Country" dataDxfId="79">
      <calculatedColumnFormula>_xlfn.XLOOKUP(C2,customers!$A$1:$A$1001,customers!$G$1:$G$1001,0)</calculatedColumnFormula>
    </tableColumn>
    <tableColumn id="20" xr3:uid="{91CA4378-474E-F546-A531-9EE077E0A803}" name="City" dataDxfId="78"/>
    <tableColumn id="19" xr3:uid="{565FDF06-FF16-FA41-9760-45DAB71169F9}" name="City2" dataDxfId="77">
      <calculatedColumnFormula>_xlfn.XLOOKUP(Table1[[#This Row],[Customer ID]],customers!A1:A1001,customers!F1:F1001,FALSE)</calculatedColumnFormula>
    </tableColumn>
    <tableColumn id="9" xr3:uid="{AF37BB33-D83B-5546-9FD8-4CF8E49C7312}" name="Coffee Type (full)" dataDxfId="76">
      <calculatedColumnFormula>VLOOKUP(M2,'coffee (more)'!$A$1:$B$5,2,FALSE)</calculatedColumnFormula>
    </tableColumn>
    <tableColumn id="10" xr3:uid="{EBCA7962-47C7-C74C-A8F8-13777A5851D6}" name="Roast Type (full)" dataDxfId="75">
      <calculatedColumnFormula>VLOOKUP(N2,'coffee (more)'!$A$7:$B$10,2,FALSE)</calculatedColumnFormula>
    </tableColumn>
    <tableColumn id="11" xr3:uid="{4BF17611-F3EE-8D40-A25C-C1DCB61F8372}" name="Coffee Type">
      <calculatedColumnFormula>INDEX(products!$A$1:$G$49,MATCH(orders!$D2,products!$A$1:$A$49,0),MATCH(orders!M$1,products!$A$1:$G$1,0))</calculatedColumnFormula>
    </tableColumn>
    <tableColumn id="12" xr3:uid="{72FF1B7F-0544-8444-9037-87BBD9E5271C}" name="Roast Type">
      <calculatedColumnFormula>INDEX(products!$A$1:$G$49,MATCH(orders!$D2,products!$A$1:$A$49,0),MATCH(orders!N$1,products!$A$1:$G$1,0))</calculatedColumnFormula>
    </tableColumn>
    <tableColumn id="13" xr3:uid="{3D7F5758-F693-7F48-A93E-244B2A29C606}" name="Size" dataDxfId="74" dataCellStyle="Currency">
      <calculatedColumnFormula>INDEX(products!$A$1:$G$49,MATCH(orders!$D2,products!$A$1:$A$49,0),MATCH(orders!O$1,products!$A$1:$G$1,0))</calculatedColumnFormula>
    </tableColumn>
    <tableColumn id="14" xr3:uid="{4E021F24-FDA3-CF4A-8D3A-C74CB3C23135}" name="Unit Price" dataDxfId="73" dataCellStyle="Currency">
      <calculatedColumnFormula>INDEX(products!$A$1:$G$49,MATCH(orders!$D2,products!$A$1:$A$49,0),MATCH(orders!P$1,products!$A$1:$G$1,0))</calculatedColumnFormula>
    </tableColumn>
    <tableColumn id="17" xr3:uid="{10C6D79D-7906-D540-849E-D4B5E0FB5A9C}" name="Profit" dataDxfId="72" dataCellStyle="Currency">
      <calculatedColumnFormula>INDEX(products!$A$1:$G$49,MATCH(orders!$D2,products!$A$1:$A$49,0),MATCH(orders!Q$1,products!$A$1:$G$1,0))</calculatedColumnFormula>
    </tableColumn>
    <tableColumn id="15" xr3:uid="{53D08BAC-962D-2E41-82DD-B15778C66A25}" name="Sales" dataDxfId="71">
      <calculatedColumnFormula>E2*P2</calculatedColumnFormula>
    </tableColumn>
    <tableColumn id="18" xr3:uid="{E6110D9E-84AA-9741-AA39-A83C8AF68D17}" name="Total Profit" dataDxfId="70">
      <calculatedColumnFormula xml:space="preserve"> Q2*E2</calculatedColumnFormula>
    </tableColumn>
    <tableColumn id="16" xr3:uid="{A06F112E-8CD6-1844-AEC7-C290C7B44F5B}" name="Loyalty Card" dataDxfId="69">
      <calculatedColumnFormula>_xlfn.XLOOKUP(C2,customers!A1:A1001,customers!I1:I1001,FALSE)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54FF605-2769-464A-8218-1494C35C4D16}" sourceName="Order Date">
  <pivotTables>
    <pivotTable tabId="19" name="TotalSales"/>
    <pivotTable tabId="22" name="PivotTable3"/>
    <pivotTable tabId="24" name="PivotTable5"/>
    <pivotTable tabId="20" name="PivotTable7"/>
    <pivotTable tabId="25" name="PivotTable1"/>
  </pivotTables>
  <state minimalRefreshVersion="6" lastRefreshVersion="6" pivotCacheId="1110738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FFFCEF-DB6B-F344-B1A9-B4C6EE7123D9}" cache="NativeTimeline_Order_Date" caption="CHOOSE ORDER DATE TO DISPLAY" showSelectionLabel="0" showTimeLevel="0" showHorizontalScrollbar="0" level="1" selectionLevel="1"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0801C-F6EE-3F42-A533-2696DED96FA0}">
  <dimension ref="A1:V38"/>
  <sheetViews>
    <sheetView showGridLines="0" tabSelected="1" zoomScale="89" zoomScaleNormal="89" workbookViewId="0">
      <selection activeCell="T25" sqref="T25"/>
    </sheetView>
  </sheetViews>
  <sheetFormatPr baseColWidth="10" defaultRowHeight="15" x14ac:dyDescent="0.2"/>
  <cols>
    <col min="1" max="1" width="1.83203125" customWidth="1"/>
    <col min="10" max="12" width="0.33203125" customWidth="1"/>
    <col min="13" max="14" width="10.83203125" customWidth="1"/>
    <col min="15" max="17" width="20.83203125" customWidth="1"/>
    <col min="18" max="18" width="1.83203125" customWidth="1"/>
  </cols>
  <sheetData>
    <row r="1" spans="1:22" ht="10" customHeight="1" x14ac:dyDescent="0.2">
      <c r="A1" s="17"/>
      <c r="B1" s="17"/>
      <c r="C1" s="17"/>
      <c r="D1" s="17"/>
      <c r="E1" s="17"/>
      <c r="F1" s="17"/>
      <c r="G1" s="17"/>
      <c r="H1" s="17"/>
      <c r="I1" s="17"/>
      <c r="J1" s="17"/>
      <c r="K1" s="17"/>
      <c r="L1" s="17"/>
      <c r="M1" s="17"/>
      <c r="N1" s="17"/>
      <c r="O1" s="17"/>
      <c r="P1" s="17"/>
      <c r="Q1" s="17"/>
      <c r="R1" s="17"/>
    </row>
    <row r="2" spans="1:22" ht="16" customHeight="1" x14ac:dyDescent="0.2">
      <c r="A2" s="17"/>
      <c r="B2" s="21" t="s">
        <v>6225</v>
      </c>
      <c r="C2" s="22"/>
      <c r="D2" s="22"/>
      <c r="E2" s="22"/>
      <c r="F2" s="22"/>
      <c r="G2" s="22"/>
      <c r="H2" s="22"/>
      <c r="I2" s="22"/>
      <c r="J2" s="22"/>
      <c r="K2" s="22"/>
      <c r="L2" s="22"/>
      <c r="M2" s="22"/>
      <c r="N2" s="23"/>
      <c r="O2" s="30" t="s">
        <v>6231</v>
      </c>
      <c r="P2" s="31" t="s">
        <v>6230</v>
      </c>
      <c r="Q2" s="20" t="s">
        <v>6232</v>
      </c>
      <c r="R2" s="17"/>
    </row>
    <row r="3" spans="1:22" ht="24" x14ac:dyDescent="0.2">
      <c r="A3" s="17"/>
      <c r="B3" s="24"/>
      <c r="C3" s="25"/>
      <c r="D3" s="25"/>
      <c r="E3" s="25"/>
      <c r="F3" s="25"/>
      <c r="G3" s="25"/>
      <c r="H3" s="25"/>
      <c r="I3" s="25"/>
      <c r="J3" s="25"/>
      <c r="K3" s="25"/>
      <c r="L3" s="25"/>
      <c r="M3" s="25"/>
      <c r="N3" s="26"/>
      <c r="O3" s="29">
        <v>45134.254999999997</v>
      </c>
      <c r="P3" s="28">
        <v>4520.2174000000014</v>
      </c>
      <c r="Q3" s="19">
        <f xml:space="preserve"> GETPIVOTDATA("WHOLE PROFIT",$O$2)/GETPIVOTDATA("WHOLE SALES",$O$2)</f>
        <v>0.10015048215595897</v>
      </c>
      <c r="R3" s="17"/>
    </row>
    <row r="4" spans="1:22" ht="6" customHeight="1" x14ac:dyDescent="0.2">
      <c r="A4" s="17"/>
      <c r="B4" s="15"/>
      <c r="C4" s="15"/>
      <c r="D4" s="15"/>
      <c r="E4" s="15"/>
      <c r="F4" s="15"/>
      <c r="G4" s="15"/>
      <c r="H4" s="15"/>
      <c r="I4" s="15"/>
      <c r="J4" s="15"/>
      <c r="K4" s="15"/>
      <c r="L4" s="15"/>
      <c r="M4" s="15"/>
      <c r="N4" s="15"/>
      <c r="O4" s="15"/>
      <c r="P4" s="15"/>
      <c r="Q4" s="15"/>
      <c r="R4" s="18"/>
      <c r="S4" s="13"/>
    </row>
    <row r="5" spans="1:22" ht="15" customHeight="1" x14ac:dyDescent="0.2">
      <c r="A5" s="17"/>
      <c r="B5" s="16"/>
      <c r="C5" s="16"/>
      <c r="D5" s="16"/>
      <c r="E5" s="16"/>
      <c r="F5" s="16"/>
      <c r="G5" s="16"/>
      <c r="H5" s="16"/>
      <c r="I5" s="16"/>
      <c r="J5" s="16"/>
      <c r="K5" s="16"/>
      <c r="L5" s="16"/>
      <c r="M5" s="16"/>
      <c r="N5" s="16"/>
      <c r="O5" s="16"/>
      <c r="P5" s="16"/>
      <c r="Q5" s="16"/>
      <c r="R5" s="17"/>
    </row>
    <row r="6" spans="1:22" ht="15" customHeight="1" x14ac:dyDescent="0.2">
      <c r="A6" s="17"/>
      <c r="B6" s="16"/>
      <c r="C6" s="16"/>
      <c r="D6" s="16"/>
      <c r="E6" s="16"/>
      <c r="F6" s="16"/>
      <c r="G6" s="16"/>
      <c r="H6" s="16"/>
      <c r="I6" s="16"/>
      <c r="J6" s="16"/>
      <c r="K6" s="16"/>
      <c r="L6" s="16"/>
      <c r="M6" s="16"/>
      <c r="N6" s="16"/>
      <c r="O6" s="16"/>
      <c r="P6" s="16"/>
      <c r="Q6" s="16"/>
      <c r="R6" s="17"/>
    </row>
    <row r="7" spans="1:22" ht="15" customHeight="1" x14ac:dyDescent="0.2">
      <c r="A7" s="17"/>
      <c r="B7" s="16"/>
      <c r="C7" s="16"/>
      <c r="D7" s="16"/>
      <c r="E7" s="16"/>
      <c r="F7" s="16"/>
      <c r="G7" s="16"/>
      <c r="H7" s="16"/>
      <c r="I7" s="16"/>
      <c r="J7" s="16"/>
      <c r="K7" s="16"/>
      <c r="L7" s="16"/>
      <c r="M7" s="16"/>
      <c r="N7" s="16"/>
      <c r="O7" s="16"/>
      <c r="P7" s="16"/>
      <c r="Q7" s="16"/>
      <c r="R7" s="17"/>
    </row>
    <row r="8" spans="1:22" ht="15" customHeight="1" x14ac:dyDescent="0.2">
      <c r="A8" s="17"/>
      <c r="B8" s="16"/>
      <c r="C8" s="16"/>
      <c r="D8" s="16"/>
      <c r="E8" s="16"/>
      <c r="F8" s="16"/>
      <c r="G8" s="16"/>
      <c r="H8" s="16"/>
      <c r="I8" s="16"/>
      <c r="J8" s="16"/>
      <c r="K8" s="16"/>
      <c r="L8" s="16"/>
      <c r="M8" s="16"/>
      <c r="N8" s="16"/>
      <c r="O8" s="16"/>
      <c r="P8" s="16"/>
      <c r="Q8" s="16"/>
      <c r="R8" s="17"/>
    </row>
    <row r="9" spans="1:22" ht="15" customHeight="1" x14ac:dyDescent="0.2">
      <c r="A9" s="17"/>
      <c r="B9" s="16"/>
      <c r="C9" s="16"/>
      <c r="D9" s="16"/>
      <c r="E9" s="16"/>
      <c r="F9" s="16"/>
      <c r="G9" s="16"/>
      <c r="H9" s="16"/>
      <c r="I9" s="16"/>
      <c r="J9" s="16"/>
      <c r="K9" s="16"/>
      <c r="L9" s="16"/>
      <c r="M9" s="16"/>
      <c r="N9" s="16"/>
      <c r="O9" s="16"/>
      <c r="P9" s="16"/>
      <c r="Q9" s="16"/>
      <c r="R9" s="17"/>
    </row>
    <row r="10" spans="1:22" ht="6" customHeight="1" x14ac:dyDescent="0.2">
      <c r="A10" s="17"/>
      <c r="B10" s="16"/>
      <c r="C10" s="16"/>
      <c r="D10" s="16"/>
      <c r="E10" s="16"/>
      <c r="F10" s="16"/>
      <c r="G10" s="16"/>
      <c r="H10" s="16"/>
      <c r="I10" s="16"/>
      <c r="J10" s="16"/>
      <c r="K10" s="16"/>
      <c r="L10" s="16"/>
      <c r="M10" s="16"/>
      <c r="N10" s="16"/>
      <c r="O10" s="16"/>
      <c r="P10" s="16"/>
      <c r="Q10" s="16"/>
      <c r="R10" s="17"/>
    </row>
    <row r="11" spans="1:22" ht="15" customHeight="1" x14ac:dyDescent="0.2">
      <c r="A11" s="17"/>
      <c r="B11" s="16"/>
      <c r="C11" s="16"/>
      <c r="D11" s="16"/>
      <c r="E11" s="16"/>
      <c r="F11" s="16"/>
      <c r="G11" s="16"/>
      <c r="H11" s="16"/>
      <c r="I11" s="16"/>
      <c r="J11" s="16"/>
      <c r="K11" s="16"/>
      <c r="L11" s="16"/>
      <c r="M11" s="16"/>
      <c r="N11" s="16"/>
      <c r="O11" s="16"/>
      <c r="P11" s="16"/>
      <c r="Q11" s="16"/>
      <c r="R11" s="17"/>
      <c r="V11" s="27"/>
    </row>
    <row r="12" spans="1:22" ht="15" customHeight="1" x14ac:dyDescent="0.2">
      <c r="A12" s="17"/>
      <c r="B12" s="16"/>
      <c r="C12" s="16"/>
      <c r="D12" s="16"/>
      <c r="E12" s="16"/>
      <c r="F12" s="16"/>
      <c r="G12" s="16"/>
      <c r="H12" s="16"/>
      <c r="I12" s="16"/>
      <c r="J12" s="16"/>
      <c r="K12" s="16"/>
      <c r="L12" s="16"/>
      <c r="M12" s="16"/>
      <c r="N12" s="16"/>
      <c r="O12" s="16"/>
      <c r="P12" s="16"/>
      <c r="Q12" s="16"/>
      <c r="R12" s="17"/>
    </row>
    <row r="13" spans="1:22" ht="10" customHeight="1" x14ac:dyDescent="0.2">
      <c r="A13" s="17"/>
      <c r="B13" s="16"/>
      <c r="C13" s="16"/>
      <c r="D13" s="16"/>
      <c r="E13" s="16"/>
      <c r="F13" s="16"/>
      <c r="G13" s="16"/>
      <c r="H13" s="16"/>
      <c r="I13" s="16"/>
      <c r="J13" s="16"/>
      <c r="K13" s="16"/>
      <c r="L13" s="16"/>
      <c r="M13" s="16"/>
      <c r="N13" s="16"/>
      <c r="O13" s="16"/>
      <c r="P13" s="16"/>
      <c r="Q13" s="16"/>
      <c r="R13" s="17"/>
    </row>
    <row r="14" spans="1:22" ht="15" customHeight="1" x14ac:dyDescent="0.2">
      <c r="A14" s="17"/>
      <c r="B14" s="16"/>
      <c r="C14" s="16"/>
      <c r="D14" s="16"/>
      <c r="E14" s="16"/>
      <c r="F14" s="16"/>
      <c r="G14" s="16"/>
      <c r="H14" s="16"/>
      <c r="I14" s="16"/>
      <c r="J14" s="16"/>
      <c r="K14" s="16"/>
      <c r="L14" s="16"/>
      <c r="M14" s="16"/>
      <c r="N14" s="16"/>
      <c r="O14" s="16"/>
      <c r="P14" s="16"/>
      <c r="Q14" s="16"/>
      <c r="R14" s="17"/>
    </row>
    <row r="15" spans="1:22" ht="15" customHeight="1" x14ac:dyDescent="0.2">
      <c r="A15" s="17"/>
      <c r="B15" s="16"/>
      <c r="C15" s="16"/>
      <c r="D15" s="16"/>
      <c r="E15" s="16"/>
      <c r="F15" s="16"/>
      <c r="G15" s="16"/>
      <c r="H15" s="16"/>
      <c r="I15" s="16"/>
      <c r="J15" s="16"/>
      <c r="K15" s="16"/>
      <c r="L15" s="16"/>
      <c r="M15" s="16"/>
      <c r="N15" s="16"/>
      <c r="O15" s="16"/>
      <c r="P15" s="16"/>
      <c r="Q15" s="16"/>
      <c r="R15" s="17"/>
    </row>
    <row r="16" spans="1:22" ht="15" customHeight="1" x14ac:dyDescent="0.2">
      <c r="A16" s="17"/>
      <c r="B16" s="16"/>
      <c r="C16" s="16"/>
      <c r="D16" s="16"/>
      <c r="E16" s="16"/>
      <c r="F16" s="16"/>
      <c r="G16" s="16"/>
      <c r="H16" s="16"/>
      <c r="I16" s="16"/>
      <c r="J16" s="16"/>
      <c r="K16" s="16"/>
      <c r="L16" s="16"/>
      <c r="M16" s="16"/>
      <c r="N16" s="16"/>
      <c r="O16" s="16"/>
      <c r="P16" s="16"/>
      <c r="Q16" s="16"/>
      <c r="R16" s="17"/>
    </row>
    <row r="17" spans="1:18" x14ac:dyDescent="0.2">
      <c r="A17" s="17"/>
      <c r="B17" s="16"/>
      <c r="C17" s="16"/>
      <c r="D17" s="16"/>
      <c r="E17" s="16"/>
      <c r="F17" s="16"/>
      <c r="G17" s="16"/>
      <c r="H17" s="16"/>
      <c r="I17" s="16"/>
      <c r="J17" s="16"/>
      <c r="K17" s="16"/>
      <c r="L17" s="16"/>
      <c r="M17" s="16"/>
      <c r="N17" s="16"/>
      <c r="O17" s="16"/>
      <c r="P17" s="16"/>
      <c r="Q17" s="16"/>
      <c r="R17" s="17"/>
    </row>
    <row r="18" spans="1:18" x14ac:dyDescent="0.2">
      <c r="A18" s="17"/>
      <c r="B18" s="16"/>
      <c r="C18" s="16"/>
      <c r="D18" s="16"/>
      <c r="E18" s="16"/>
      <c r="F18" s="16"/>
      <c r="G18" s="16"/>
      <c r="H18" s="16"/>
      <c r="I18" s="16"/>
      <c r="J18" s="16"/>
      <c r="K18" s="16"/>
      <c r="L18" s="16"/>
      <c r="M18" s="16"/>
      <c r="N18" s="16"/>
      <c r="O18" s="16"/>
      <c r="P18" s="16"/>
      <c r="Q18" s="16"/>
      <c r="R18" s="17"/>
    </row>
    <row r="19" spans="1:18" x14ac:dyDescent="0.2">
      <c r="A19" s="17"/>
      <c r="B19" s="16"/>
      <c r="C19" s="16"/>
      <c r="D19" s="16"/>
      <c r="E19" s="16"/>
      <c r="F19" s="16"/>
      <c r="G19" s="16"/>
      <c r="H19" s="16"/>
      <c r="I19" s="16"/>
      <c r="J19" s="16"/>
      <c r="K19" s="16"/>
      <c r="L19" s="16"/>
      <c r="M19" s="16"/>
      <c r="N19" s="16"/>
      <c r="O19" s="16"/>
      <c r="P19" s="16"/>
      <c r="Q19" s="16"/>
      <c r="R19" s="17"/>
    </row>
    <row r="20" spans="1:18" x14ac:dyDescent="0.2">
      <c r="A20" s="17"/>
      <c r="B20" s="16"/>
      <c r="C20" s="16"/>
      <c r="D20" s="16"/>
      <c r="E20" s="16"/>
      <c r="F20" s="16"/>
      <c r="G20" s="16"/>
      <c r="H20" s="16"/>
      <c r="I20" s="16"/>
      <c r="J20" s="16"/>
      <c r="K20" s="16"/>
      <c r="L20" s="16"/>
      <c r="M20" s="16"/>
      <c r="N20" s="16"/>
      <c r="O20" s="16"/>
      <c r="P20" s="16"/>
      <c r="Q20" s="16"/>
      <c r="R20" s="17"/>
    </row>
    <row r="21" spans="1:18" x14ac:dyDescent="0.2">
      <c r="A21" s="17"/>
      <c r="B21" s="16"/>
      <c r="C21" s="16"/>
      <c r="D21" s="16"/>
      <c r="E21" s="16"/>
      <c r="F21" s="16"/>
      <c r="G21" s="16"/>
      <c r="H21" s="16"/>
      <c r="I21" s="16"/>
      <c r="J21" s="16"/>
      <c r="K21" s="16"/>
      <c r="L21" s="16"/>
      <c r="M21" s="16"/>
      <c r="N21" s="16"/>
      <c r="O21" s="16"/>
      <c r="P21" s="16"/>
      <c r="Q21" s="16"/>
      <c r="R21" s="17"/>
    </row>
    <row r="22" spans="1:18" ht="6" customHeight="1" x14ac:dyDescent="0.2">
      <c r="A22" s="17"/>
      <c r="B22" s="16"/>
      <c r="C22" s="16"/>
      <c r="D22" s="16"/>
      <c r="E22" s="16"/>
      <c r="F22" s="16"/>
      <c r="G22" s="16"/>
      <c r="H22" s="16"/>
      <c r="I22" s="16"/>
      <c r="J22" s="16"/>
      <c r="K22" s="16"/>
      <c r="L22" s="16"/>
      <c r="M22" s="16"/>
      <c r="N22" s="16"/>
      <c r="O22" s="16"/>
      <c r="P22" s="16"/>
      <c r="Q22" s="16"/>
      <c r="R22" s="17"/>
    </row>
    <row r="23" spans="1:18" ht="15" customHeight="1" x14ac:dyDescent="0.2">
      <c r="A23" s="17"/>
      <c r="B23" s="16"/>
      <c r="C23" s="16"/>
      <c r="D23" s="16"/>
      <c r="E23" s="16"/>
      <c r="F23" s="16"/>
      <c r="G23" s="16"/>
      <c r="H23" s="16"/>
      <c r="I23" s="16"/>
      <c r="J23" s="16"/>
      <c r="K23" s="16"/>
      <c r="L23" s="16"/>
      <c r="M23" s="16"/>
      <c r="N23" s="16"/>
      <c r="O23" s="16"/>
      <c r="P23" s="16"/>
      <c r="Q23" s="16"/>
      <c r="R23" s="17"/>
    </row>
    <row r="24" spans="1:18" ht="15" customHeight="1" x14ac:dyDescent="0.2">
      <c r="A24" s="17"/>
      <c r="B24" s="16"/>
      <c r="C24" s="16"/>
      <c r="D24" s="16"/>
      <c r="E24" s="16"/>
      <c r="F24" s="16"/>
      <c r="G24" s="16"/>
      <c r="H24" s="16"/>
      <c r="I24" s="16"/>
      <c r="J24" s="16"/>
      <c r="K24" s="16"/>
      <c r="L24" s="16"/>
      <c r="M24" s="16"/>
      <c r="N24" s="16"/>
      <c r="O24" s="16"/>
      <c r="P24" s="16"/>
      <c r="Q24" s="16"/>
      <c r="R24" s="17"/>
    </row>
    <row r="25" spans="1:18" x14ac:dyDescent="0.2">
      <c r="A25" s="17"/>
      <c r="B25" s="16"/>
      <c r="C25" s="16"/>
      <c r="D25" s="16"/>
      <c r="E25" s="16"/>
      <c r="F25" s="16"/>
      <c r="G25" s="16"/>
      <c r="H25" s="16"/>
      <c r="I25" s="16"/>
      <c r="J25" s="16"/>
      <c r="K25" s="16"/>
      <c r="L25" s="16"/>
      <c r="M25" s="16"/>
      <c r="N25" s="16"/>
      <c r="O25" s="16"/>
      <c r="P25" s="16"/>
      <c r="Q25" s="16"/>
      <c r="R25" s="17"/>
    </row>
    <row r="26" spans="1:18" x14ac:dyDescent="0.2">
      <c r="A26" s="17"/>
      <c r="B26" s="16"/>
      <c r="C26" s="16"/>
      <c r="D26" s="16"/>
      <c r="E26" s="16"/>
      <c r="F26" s="16"/>
      <c r="G26" s="16"/>
      <c r="H26" s="16"/>
      <c r="I26" s="16"/>
      <c r="J26" s="16"/>
      <c r="K26" s="16"/>
      <c r="L26" s="16"/>
      <c r="M26" s="16"/>
      <c r="N26" s="16"/>
      <c r="O26" s="16"/>
      <c r="P26" s="16"/>
      <c r="Q26" s="16"/>
      <c r="R26" s="17"/>
    </row>
    <row r="27" spans="1:18" x14ac:dyDescent="0.2">
      <c r="A27" s="17"/>
      <c r="B27" s="16"/>
      <c r="C27" s="16"/>
      <c r="D27" s="16"/>
      <c r="E27" s="16"/>
      <c r="F27" s="16"/>
      <c r="G27" s="16"/>
      <c r="H27" s="16"/>
      <c r="I27" s="16"/>
      <c r="J27" s="16"/>
      <c r="K27" s="16"/>
      <c r="L27" s="16"/>
      <c r="M27" s="16"/>
      <c r="N27" s="16"/>
      <c r="O27" s="16"/>
      <c r="P27" s="16"/>
      <c r="Q27" s="16"/>
      <c r="R27" s="17"/>
    </row>
    <row r="28" spans="1:18" x14ac:dyDescent="0.2">
      <c r="A28" s="17"/>
      <c r="B28" s="16"/>
      <c r="C28" s="16"/>
      <c r="D28" s="16"/>
      <c r="E28" s="16"/>
      <c r="F28" s="16"/>
      <c r="G28" s="16"/>
      <c r="H28" s="16"/>
      <c r="I28" s="16"/>
      <c r="J28" s="16"/>
      <c r="K28" s="16"/>
      <c r="L28" s="16"/>
      <c r="M28" s="16"/>
      <c r="N28" s="16"/>
      <c r="O28" s="16"/>
      <c r="P28" s="16"/>
      <c r="Q28" s="16"/>
      <c r="R28" s="17"/>
    </row>
    <row r="29" spans="1:18" x14ac:dyDescent="0.2">
      <c r="A29" s="17"/>
      <c r="B29" s="16"/>
      <c r="C29" s="16"/>
      <c r="D29" s="16"/>
      <c r="E29" s="16"/>
      <c r="F29" s="16"/>
      <c r="G29" s="16"/>
      <c r="H29" s="16"/>
      <c r="I29" s="16"/>
      <c r="J29" s="16"/>
      <c r="K29" s="16"/>
      <c r="L29" s="16"/>
      <c r="M29" s="16"/>
      <c r="N29" s="16"/>
      <c r="O29" s="16"/>
      <c r="P29" s="16"/>
      <c r="Q29" s="16"/>
      <c r="R29" s="17"/>
    </row>
    <row r="30" spans="1:18" x14ac:dyDescent="0.2">
      <c r="A30" s="17"/>
      <c r="B30" s="16"/>
      <c r="C30" s="16"/>
      <c r="D30" s="16"/>
      <c r="E30" s="16"/>
      <c r="F30" s="16"/>
      <c r="G30" s="16"/>
      <c r="H30" s="16"/>
      <c r="I30" s="16"/>
      <c r="J30" s="16"/>
      <c r="K30" s="16"/>
      <c r="L30" s="16"/>
      <c r="M30" s="16"/>
      <c r="N30" s="16"/>
      <c r="O30" s="16"/>
      <c r="P30" s="16"/>
      <c r="Q30" s="16"/>
      <c r="R30" s="17"/>
    </row>
    <row r="31" spans="1:18" x14ac:dyDescent="0.2">
      <c r="A31" s="17"/>
      <c r="B31" s="16"/>
      <c r="C31" s="16"/>
      <c r="D31" s="16"/>
      <c r="E31" s="16"/>
      <c r="F31" s="16"/>
      <c r="G31" s="16"/>
      <c r="H31" s="16"/>
      <c r="I31" s="16"/>
      <c r="J31" s="16"/>
      <c r="K31" s="16"/>
      <c r="L31" s="16"/>
      <c r="M31" s="16"/>
      <c r="N31" s="16"/>
      <c r="O31" s="16"/>
      <c r="P31" s="16"/>
      <c r="Q31" s="16"/>
      <c r="R31" s="17"/>
    </row>
    <row r="32" spans="1:18" x14ac:dyDescent="0.2">
      <c r="A32" s="17"/>
      <c r="B32" s="16"/>
      <c r="C32" s="16"/>
      <c r="D32" s="16"/>
      <c r="E32" s="16"/>
      <c r="F32" s="16"/>
      <c r="G32" s="16"/>
      <c r="H32" s="16"/>
      <c r="I32" s="16"/>
      <c r="J32" s="16"/>
      <c r="K32" s="16"/>
      <c r="L32" s="16"/>
      <c r="M32" s="16"/>
      <c r="N32" s="16"/>
      <c r="O32" s="16"/>
      <c r="P32" s="16"/>
      <c r="Q32" s="16"/>
      <c r="R32" s="17"/>
    </row>
    <row r="33" spans="1:18" x14ac:dyDescent="0.2">
      <c r="A33" s="17"/>
      <c r="B33" s="16"/>
      <c r="C33" s="16"/>
      <c r="D33" s="16"/>
      <c r="E33" s="16"/>
      <c r="F33" s="16"/>
      <c r="G33" s="16"/>
      <c r="H33" s="16"/>
      <c r="I33" s="16"/>
      <c r="J33" s="16"/>
      <c r="K33" s="16"/>
      <c r="L33" s="16"/>
      <c r="M33" s="16"/>
      <c r="N33" s="16"/>
      <c r="O33" s="16"/>
      <c r="P33" s="16"/>
      <c r="Q33" s="16"/>
      <c r="R33" s="17"/>
    </row>
    <row r="34" spans="1:18" x14ac:dyDescent="0.2">
      <c r="A34" s="17"/>
      <c r="B34" s="16"/>
      <c r="C34" s="16"/>
      <c r="D34" s="16"/>
      <c r="E34" s="16"/>
      <c r="F34" s="16"/>
      <c r="G34" s="16"/>
      <c r="H34" s="16"/>
      <c r="I34" s="16"/>
      <c r="J34" s="16"/>
      <c r="K34" s="16"/>
      <c r="L34" s="16"/>
      <c r="M34" s="16"/>
      <c r="N34" s="16"/>
      <c r="O34" s="16"/>
      <c r="P34" s="16"/>
      <c r="Q34" s="16"/>
      <c r="R34" s="17"/>
    </row>
    <row r="35" spans="1:18" x14ac:dyDescent="0.2">
      <c r="A35" s="17"/>
      <c r="B35" s="16"/>
      <c r="C35" s="16"/>
      <c r="D35" s="16"/>
      <c r="E35" s="16"/>
      <c r="F35" s="16"/>
      <c r="G35" s="16"/>
      <c r="H35" s="16"/>
      <c r="I35" s="16"/>
      <c r="J35" s="16"/>
      <c r="K35" s="16"/>
      <c r="L35" s="16"/>
      <c r="M35" s="16"/>
      <c r="N35" s="16"/>
      <c r="O35" s="16"/>
      <c r="P35" s="16"/>
      <c r="Q35" s="16"/>
      <c r="R35" s="17"/>
    </row>
    <row r="36" spans="1:18" x14ac:dyDescent="0.2">
      <c r="A36" s="17"/>
      <c r="B36" s="16"/>
      <c r="C36" s="16"/>
      <c r="D36" s="16"/>
      <c r="E36" s="16"/>
      <c r="F36" s="16"/>
      <c r="G36" s="16"/>
      <c r="H36" s="16"/>
      <c r="I36" s="16"/>
      <c r="J36" s="16"/>
      <c r="K36" s="16"/>
      <c r="L36" s="16"/>
      <c r="M36" s="16"/>
      <c r="N36" s="16"/>
      <c r="O36" s="16"/>
      <c r="P36" s="16"/>
      <c r="Q36" s="16"/>
      <c r="R36" s="17"/>
    </row>
    <row r="37" spans="1:18" x14ac:dyDescent="0.2">
      <c r="A37" s="17"/>
      <c r="B37" s="16"/>
      <c r="C37" s="16"/>
      <c r="D37" s="16"/>
      <c r="E37" s="16"/>
      <c r="F37" s="16"/>
      <c r="G37" s="16"/>
      <c r="H37" s="16"/>
      <c r="I37" s="16"/>
      <c r="J37" s="16"/>
      <c r="K37" s="16"/>
      <c r="L37" s="16"/>
      <c r="M37" s="16"/>
      <c r="N37" s="16"/>
      <c r="O37" s="16"/>
      <c r="P37" s="16"/>
      <c r="Q37" s="16"/>
      <c r="R37" s="17"/>
    </row>
    <row r="38" spans="1:18" ht="10" customHeight="1" x14ac:dyDescent="0.2">
      <c r="A38" s="17"/>
      <c r="B38" s="17"/>
      <c r="C38" s="17"/>
      <c r="D38" s="17"/>
      <c r="E38" s="17"/>
      <c r="F38" s="17"/>
      <c r="G38" s="17"/>
      <c r="H38" s="17"/>
      <c r="I38" s="17"/>
      <c r="J38" s="17"/>
      <c r="K38" s="17"/>
      <c r="L38" s="17"/>
      <c r="M38" s="17"/>
      <c r="N38" s="17"/>
      <c r="O38" s="17"/>
      <c r="P38" s="17"/>
      <c r="Q38" s="17"/>
      <c r="R38" s="17"/>
    </row>
  </sheetData>
  <mergeCells count="1">
    <mergeCell ref="B2:N3"/>
  </mergeCells>
  <pageMargins left="0.7" right="0.7" top="0.75" bottom="0.75" header="0.3" footer="0.3"/>
  <pageSetup scale="48"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C859F-05F8-9449-B234-316B4E939322}">
  <dimension ref="A1:B10"/>
  <sheetViews>
    <sheetView workbookViewId="0">
      <selection activeCell="B11" sqref="B11"/>
    </sheetView>
  </sheetViews>
  <sheetFormatPr baseColWidth="10" defaultRowHeight="15" x14ac:dyDescent="0.2"/>
  <sheetData>
    <row r="1" spans="1:2" x14ac:dyDescent="0.2">
      <c r="A1" t="s">
        <v>6197</v>
      </c>
      <c r="B1" t="s">
        <v>6198</v>
      </c>
    </row>
    <row r="2" spans="1:2" x14ac:dyDescent="0.2">
      <c r="A2" t="s">
        <v>6192</v>
      </c>
      <c r="B2" t="s">
        <v>6199</v>
      </c>
    </row>
    <row r="3" spans="1:2" x14ac:dyDescent="0.2">
      <c r="A3" t="s">
        <v>6194</v>
      </c>
      <c r="B3" t="s">
        <v>6200</v>
      </c>
    </row>
    <row r="4" spans="1:2" x14ac:dyDescent="0.2">
      <c r="A4" t="s">
        <v>6193</v>
      </c>
      <c r="B4" t="s">
        <v>6201</v>
      </c>
    </row>
    <row r="5" spans="1:2" x14ac:dyDescent="0.2">
      <c r="A5" t="s">
        <v>6195</v>
      </c>
      <c r="B5" t="s">
        <v>6202</v>
      </c>
    </row>
    <row r="7" spans="1:2" x14ac:dyDescent="0.2">
      <c r="A7" t="s">
        <v>6197</v>
      </c>
      <c r="B7" t="s">
        <v>6198</v>
      </c>
    </row>
    <row r="8" spans="1:2" x14ac:dyDescent="0.2">
      <c r="A8" t="s">
        <v>6188</v>
      </c>
      <c r="B8" t="s">
        <v>6204</v>
      </c>
    </row>
    <row r="9" spans="1:2" x14ac:dyDescent="0.2">
      <c r="A9" t="s">
        <v>6186</v>
      </c>
      <c r="B9" t="s">
        <v>6205</v>
      </c>
    </row>
    <row r="10" spans="1:2" x14ac:dyDescent="0.2">
      <c r="A10" t="s">
        <v>6187</v>
      </c>
      <c r="B10" t="s">
        <v>6206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D2A2D-A0BB-EF4D-BF45-B3B38681600A}">
  <dimension ref="A3:F53"/>
  <sheetViews>
    <sheetView workbookViewId="0">
      <selection activeCell="B2" sqref="B2:N3"/>
    </sheetView>
  </sheetViews>
  <sheetFormatPr baseColWidth="10" defaultRowHeight="14" x14ac:dyDescent="0.2"/>
  <cols>
    <col min="1" max="1" width="12.1640625" bestFit="1" customWidth="1"/>
    <col min="2" max="2" width="15.1640625" bestFit="1" customWidth="1"/>
    <col min="3" max="4" width="7.6640625" bestFit="1" customWidth="1"/>
    <col min="5" max="5" width="7.5" bestFit="1" customWidth="1"/>
    <col min="6" max="6" width="10" bestFit="1" customWidth="1"/>
  </cols>
  <sheetData>
    <row r="3" spans="1:6" ht="15" x14ac:dyDescent="0.2">
      <c r="A3" s="6" t="s">
        <v>6224</v>
      </c>
      <c r="B3" s="6" t="s">
        <v>6223</v>
      </c>
    </row>
    <row r="4" spans="1:6" ht="15" x14ac:dyDescent="0.2">
      <c r="A4" s="6" t="s">
        <v>6207</v>
      </c>
      <c r="B4" t="s">
        <v>6201</v>
      </c>
      <c r="C4" t="s">
        <v>6200</v>
      </c>
      <c r="D4" t="s">
        <v>6202</v>
      </c>
      <c r="E4" t="s">
        <v>6199</v>
      </c>
      <c r="F4" t="s">
        <v>6208</v>
      </c>
    </row>
    <row r="5" spans="1:6" ht="15" x14ac:dyDescent="0.2">
      <c r="A5" s="7" t="s">
        <v>6234</v>
      </c>
      <c r="B5" s="1">
        <v>2926.63</v>
      </c>
      <c r="C5" s="1">
        <v>3481.4599999999996</v>
      </c>
      <c r="D5" s="1">
        <v>3378.0049999999997</v>
      </c>
      <c r="E5" s="1">
        <v>2401.0700000000002</v>
      </c>
      <c r="F5" s="1">
        <v>12187.164999999999</v>
      </c>
    </row>
    <row r="6" spans="1:6" ht="15" x14ac:dyDescent="0.2">
      <c r="A6" s="8" t="s">
        <v>6211</v>
      </c>
      <c r="B6" s="1">
        <v>186.85499999999999</v>
      </c>
      <c r="C6" s="1">
        <v>305.97000000000003</v>
      </c>
      <c r="D6" s="1">
        <v>213.15999999999997</v>
      </c>
      <c r="E6" s="1">
        <v>123</v>
      </c>
      <c r="F6" s="1">
        <v>828.98500000000001</v>
      </c>
    </row>
    <row r="7" spans="1:6" ht="15" x14ac:dyDescent="0.2">
      <c r="A7" s="8" t="s">
        <v>6212</v>
      </c>
      <c r="B7" s="1">
        <v>251.96499999999997</v>
      </c>
      <c r="C7" s="1">
        <v>129.46</v>
      </c>
      <c r="D7" s="1">
        <v>434.03999999999996</v>
      </c>
      <c r="E7" s="1">
        <v>171.93999999999997</v>
      </c>
      <c r="F7" s="1">
        <v>987.40499999999986</v>
      </c>
    </row>
    <row r="8" spans="1:6" ht="15" x14ac:dyDescent="0.2">
      <c r="A8" s="8" t="s">
        <v>6213</v>
      </c>
      <c r="B8" s="1">
        <v>224.94499999999999</v>
      </c>
      <c r="C8" s="1">
        <v>349.12</v>
      </c>
      <c r="D8" s="1">
        <v>321.04000000000002</v>
      </c>
      <c r="E8" s="1">
        <v>126.035</v>
      </c>
      <c r="F8" s="1">
        <v>1021.14</v>
      </c>
    </row>
    <row r="9" spans="1:6" ht="15" x14ac:dyDescent="0.2">
      <c r="A9" s="8" t="s">
        <v>6214</v>
      </c>
      <c r="B9" s="1">
        <v>307.12</v>
      </c>
      <c r="C9" s="1">
        <v>681.07499999999993</v>
      </c>
      <c r="D9" s="1">
        <v>533.70499999999993</v>
      </c>
      <c r="E9" s="1">
        <v>158.85</v>
      </c>
      <c r="F9" s="1">
        <v>1680.7499999999998</v>
      </c>
    </row>
    <row r="10" spans="1:6" ht="15" x14ac:dyDescent="0.2">
      <c r="A10" s="8" t="s">
        <v>6215</v>
      </c>
      <c r="B10" s="1">
        <v>53.664999999999992</v>
      </c>
      <c r="C10" s="1">
        <v>83.025000000000006</v>
      </c>
      <c r="D10" s="1">
        <v>193.83499999999998</v>
      </c>
      <c r="E10" s="1">
        <v>68.039999999999992</v>
      </c>
      <c r="F10" s="1">
        <v>398.56499999999994</v>
      </c>
    </row>
    <row r="11" spans="1:6" ht="15" x14ac:dyDescent="0.2">
      <c r="A11" s="8" t="s">
        <v>6216</v>
      </c>
      <c r="B11" s="1">
        <v>163.01999999999998</v>
      </c>
      <c r="C11" s="1">
        <v>678.3599999999999</v>
      </c>
      <c r="D11" s="1">
        <v>171.04500000000002</v>
      </c>
      <c r="E11" s="1">
        <v>372.255</v>
      </c>
      <c r="F11" s="1">
        <v>1384.6799999999998</v>
      </c>
    </row>
    <row r="12" spans="1:6" ht="15" x14ac:dyDescent="0.2">
      <c r="A12" s="8" t="s">
        <v>6217</v>
      </c>
      <c r="B12" s="1">
        <v>345.02</v>
      </c>
      <c r="C12" s="1">
        <v>273.86999999999995</v>
      </c>
      <c r="D12" s="1">
        <v>184.12999999999997</v>
      </c>
      <c r="E12" s="1">
        <v>201.11499999999998</v>
      </c>
      <c r="F12" s="1">
        <v>1004.1349999999999</v>
      </c>
    </row>
    <row r="13" spans="1:6" ht="15" x14ac:dyDescent="0.2">
      <c r="A13" s="8" t="s">
        <v>6218</v>
      </c>
      <c r="B13" s="1">
        <v>334.89</v>
      </c>
      <c r="C13" s="1">
        <v>70.95</v>
      </c>
      <c r="D13" s="1">
        <v>134.23000000000002</v>
      </c>
      <c r="E13" s="1">
        <v>166.27499999999998</v>
      </c>
      <c r="F13" s="1">
        <v>706.34499999999991</v>
      </c>
    </row>
    <row r="14" spans="1:6" ht="15" x14ac:dyDescent="0.2">
      <c r="A14" s="8" t="s">
        <v>6219</v>
      </c>
      <c r="B14" s="1">
        <v>178.70999999999998</v>
      </c>
      <c r="C14" s="1">
        <v>166.1</v>
      </c>
      <c r="D14" s="1">
        <v>439.30999999999995</v>
      </c>
      <c r="E14" s="1">
        <v>492.9</v>
      </c>
      <c r="F14" s="1">
        <v>1277.02</v>
      </c>
    </row>
    <row r="15" spans="1:6" ht="15" x14ac:dyDescent="0.2">
      <c r="A15" s="8" t="s">
        <v>6220</v>
      </c>
      <c r="B15" s="1">
        <v>301.98500000000001</v>
      </c>
      <c r="C15" s="1">
        <v>153.76499999999999</v>
      </c>
      <c r="D15" s="1">
        <v>215.55499999999998</v>
      </c>
      <c r="E15" s="1">
        <v>213.66499999999999</v>
      </c>
      <c r="F15" s="1">
        <v>884.96999999999991</v>
      </c>
    </row>
    <row r="16" spans="1:6" ht="15" x14ac:dyDescent="0.2">
      <c r="A16" s="8" t="s">
        <v>6221</v>
      </c>
      <c r="B16" s="1">
        <v>312.83499999999998</v>
      </c>
      <c r="C16" s="1">
        <v>63.249999999999993</v>
      </c>
      <c r="D16" s="1">
        <v>350.89500000000004</v>
      </c>
      <c r="E16" s="1">
        <v>96.405000000000001</v>
      </c>
      <c r="F16" s="1">
        <v>823.38499999999999</v>
      </c>
    </row>
    <row r="17" spans="1:6" ht="15" x14ac:dyDescent="0.2">
      <c r="A17" s="8" t="s">
        <v>6222</v>
      </c>
      <c r="B17" s="1">
        <v>265.62</v>
      </c>
      <c r="C17" s="1">
        <v>526.51499999999987</v>
      </c>
      <c r="D17" s="1">
        <v>187.06</v>
      </c>
      <c r="E17" s="1">
        <v>210.58999999999997</v>
      </c>
      <c r="F17" s="1">
        <v>1189.7849999999999</v>
      </c>
    </row>
    <row r="18" spans="1:6" ht="15" x14ac:dyDescent="0.2">
      <c r="A18" s="7" t="s">
        <v>6233</v>
      </c>
      <c r="B18" s="1">
        <v>3356.415</v>
      </c>
      <c r="C18" s="1">
        <v>3663.41</v>
      </c>
      <c r="D18" s="1">
        <v>2604.4550000000004</v>
      </c>
      <c r="E18" s="1">
        <v>2493.2649999999999</v>
      </c>
      <c r="F18" s="1">
        <v>12117.544999999998</v>
      </c>
    </row>
    <row r="19" spans="1:6" ht="15" x14ac:dyDescent="0.2">
      <c r="A19" s="8" t="s">
        <v>6211</v>
      </c>
      <c r="B19" s="1">
        <v>47.25</v>
      </c>
      <c r="C19" s="1">
        <v>65.805000000000007</v>
      </c>
      <c r="D19" s="1">
        <v>274.67500000000001</v>
      </c>
      <c r="E19" s="1">
        <v>179.22</v>
      </c>
      <c r="F19" s="1">
        <v>566.95000000000005</v>
      </c>
    </row>
    <row r="20" spans="1:6" ht="15" x14ac:dyDescent="0.2">
      <c r="A20" s="8" t="s">
        <v>6212</v>
      </c>
      <c r="B20" s="1">
        <v>745.44999999999993</v>
      </c>
      <c r="C20" s="1">
        <v>428.88499999999999</v>
      </c>
      <c r="D20" s="1">
        <v>194.17499999999998</v>
      </c>
      <c r="E20" s="1">
        <v>429.82999999999993</v>
      </c>
      <c r="F20" s="1">
        <v>1798.34</v>
      </c>
    </row>
    <row r="21" spans="1:6" ht="15" x14ac:dyDescent="0.2">
      <c r="A21" s="8" t="s">
        <v>6213</v>
      </c>
      <c r="B21" s="1">
        <v>130.47</v>
      </c>
      <c r="C21" s="1">
        <v>271.48500000000001</v>
      </c>
      <c r="D21" s="1">
        <v>281.20499999999998</v>
      </c>
      <c r="E21" s="1">
        <v>231.63000000000002</v>
      </c>
      <c r="F21" s="1">
        <v>914.79000000000008</v>
      </c>
    </row>
    <row r="22" spans="1:6" ht="15" x14ac:dyDescent="0.2">
      <c r="A22" s="8" t="s">
        <v>6214</v>
      </c>
      <c r="B22" s="1">
        <v>27</v>
      </c>
      <c r="C22" s="1">
        <v>347.26</v>
      </c>
      <c r="D22" s="1">
        <v>147.51</v>
      </c>
      <c r="E22" s="1">
        <v>240.04</v>
      </c>
      <c r="F22" s="1">
        <v>761.81</v>
      </c>
    </row>
    <row r="23" spans="1:6" ht="15" x14ac:dyDescent="0.2">
      <c r="A23" s="8" t="s">
        <v>6215</v>
      </c>
      <c r="B23" s="1">
        <v>255.11499999999995</v>
      </c>
      <c r="C23" s="1">
        <v>541.73</v>
      </c>
      <c r="D23" s="1">
        <v>83.43</v>
      </c>
      <c r="E23" s="1">
        <v>59.079999999999991</v>
      </c>
      <c r="F23" s="1">
        <v>939.35500000000013</v>
      </c>
    </row>
    <row r="24" spans="1:6" ht="15" x14ac:dyDescent="0.2">
      <c r="A24" s="8" t="s">
        <v>6216</v>
      </c>
      <c r="B24" s="1">
        <v>584.78999999999985</v>
      </c>
      <c r="C24" s="1">
        <v>357.42999999999995</v>
      </c>
      <c r="D24" s="1">
        <v>355.34</v>
      </c>
      <c r="E24" s="1">
        <v>140.88</v>
      </c>
      <c r="F24" s="1">
        <v>1438.4399999999996</v>
      </c>
    </row>
    <row r="25" spans="1:6" ht="15" x14ac:dyDescent="0.2">
      <c r="A25" s="8" t="s">
        <v>6217</v>
      </c>
      <c r="B25" s="1">
        <v>430.62</v>
      </c>
      <c r="C25" s="1">
        <v>227.42500000000001</v>
      </c>
      <c r="D25" s="1">
        <v>236.315</v>
      </c>
      <c r="E25" s="1">
        <v>414.58499999999992</v>
      </c>
      <c r="F25" s="1">
        <v>1308.9450000000002</v>
      </c>
    </row>
    <row r="26" spans="1:6" ht="15" x14ac:dyDescent="0.2">
      <c r="A26" s="8" t="s">
        <v>6218</v>
      </c>
      <c r="B26" s="1">
        <v>22.5</v>
      </c>
      <c r="C26" s="1">
        <v>77.72</v>
      </c>
      <c r="D26" s="1">
        <v>60.5</v>
      </c>
      <c r="E26" s="1">
        <v>139.67999999999998</v>
      </c>
      <c r="F26" s="1">
        <v>300.39999999999998</v>
      </c>
    </row>
    <row r="27" spans="1:6" ht="15" x14ac:dyDescent="0.2">
      <c r="A27" s="8" t="s">
        <v>6219</v>
      </c>
      <c r="B27" s="1">
        <v>126.14999999999999</v>
      </c>
      <c r="C27" s="1">
        <v>195.11</v>
      </c>
      <c r="D27" s="1">
        <v>89.13</v>
      </c>
      <c r="E27" s="1">
        <v>302.65999999999997</v>
      </c>
      <c r="F27" s="1">
        <v>713.05</v>
      </c>
    </row>
    <row r="28" spans="1:6" ht="15" x14ac:dyDescent="0.2">
      <c r="A28" s="8" t="s">
        <v>6220</v>
      </c>
      <c r="B28" s="1">
        <v>376.03</v>
      </c>
      <c r="C28" s="1">
        <v>523.24</v>
      </c>
      <c r="D28" s="1">
        <v>440.96499999999997</v>
      </c>
      <c r="E28" s="1">
        <v>174.46999999999997</v>
      </c>
      <c r="F28" s="1">
        <v>1514.7049999999999</v>
      </c>
    </row>
    <row r="29" spans="1:6" ht="15" x14ac:dyDescent="0.2">
      <c r="A29" s="8" t="s">
        <v>6221</v>
      </c>
      <c r="B29" s="1">
        <v>515.17999999999995</v>
      </c>
      <c r="C29" s="1">
        <v>142.56</v>
      </c>
      <c r="D29" s="1">
        <v>347.03999999999996</v>
      </c>
      <c r="E29" s="1">
        <v>104.08499999999999</v>
      </c>
      <c r="F29" s="1">
        <v>1108.865</v>
      </c>
    </row>
    <row r="30" spans="1:6" ht="15" x14ac:dyDescent="0.2">
      <c r="A30" s="8" t="s">
        <v>6222</v>
      </c>
      <c r="B30" s="1">
        <v>95.859999999999985</v>
      </c>
      <c r="C30" s="1">
        <v>484.76</v>
      </c>
      <c r="D30" s="1">
        <v>94.17</v>
      </c>
      <c r="E30" s="1">
        <v>77.10499999999999</v>
      </c>
      <c r="F30" s="1">
        <v>751.89499999999998</v>
      </c>
    </row>
    <row r="31" spans="1:6" ht="15" x14ac:dyDescent="0.2">
      <c r="A31" s="7" t="s">
        <v>6209</v>
      </c>
      <c r="B31" s="1">
        <v>4045.63</v>
      </c>
      <c r="C31" s="1">
        <v>3469.64</v>
      </c>
      <c r="D31" s="1">
        <v>3836.6949999999997</v>
      </c>
      <c r="E31" s="1">
        <v>2414.145</v>
      </c>
      <c r="F31" s="1">
        <v>13766.109999999999</v>
      </c>
    </row>
    <row r="32" spans="1:6" ht="15" x14ac:dyDescent="0.2">
      <c r="A32" s="8" t="s">
        <v>6211</v>
      </c>
      <c r="B32" s="1">
        <v>258.34500000000003</v>
      </c>
      <c r="C32" s="1">
        <v>139.625</v>
      </c>
      <c r="D32" s="1">
        <v>279.52000000000004</v>
      </c>
      <c r="E32" s="1">
        <v>160.19499999999999</v>
      </c>
      <c r="F32" s="1">
        <v>837.68499999999995</v>
      </c>
    </row>
    <row r="33" spans="1:6" ht="15" x14ac:dyDescent="0.2">
      <c r="A33" s="8" t="s">
        <v>6212</v>
      </c>
      <c r="B33" s="1">
        <v>342.2</v>
      </c>
      <c r="C33" s="1">
        <v>284.24999999999994</v>
      </c>
      <c r="D33" s="1">
        <v>251.83</v>
      </c>
      <c r="E33" s="1">
        <v>80.550000000000011</v>
      </c>
      <c r="F33" s="1">
        <v>958.82999999999993</v>
      </c>
    </row>
    <row r="34" spans="1:6" ht="15" x14ac:dyDescent="0.2">
      <c r="A34" s="8" t="s">
        <v>6213</v>
      </c>
      <c r="B34" s="1">
        <v>418.30499999999989</v>
      </c>
      <c r="C34" s="1">
        <v>468.125</v>
      </c>
      <c r="D34" s="1">
        <v>405.05500000000006</v>
      </c>
      <c r="E34" s="1">
        <v>253.15499999999997</v>
      </c>
      <c r="F34" s="1">
        <v>1544.6399999999999</v>
      </c>
    </row>
    <row r="35" spans="1:6" ht="15" x14ac:dyDescent="0.2">
      <c r="A35" s="8" t="s">
        <v>6214</v>
      </c>
      <c r="B35" s="1">
        <v>102.32999999999998</v>
      </c>
      <c r="C35" s="1">
        <v>242.14000000000001</v>
      </c>
      <c r="D35" s="1">
        <v>554.875</v>
      </c>
      <c r="E35" s="1">
        <v>106.23999999999998</v>
      </c>
      <c r="F35" s="1">
        <v>1005.585</v>
      </c>
    </row>
    <row r="36" spans="1:6" ht="15" x14ac:dyDescent="0.2">
      <c r="A36" s="8" t="s">
        <v>6215</v>
      </c>
      <c r="B36" s="1">
        <v>234.71999999999997</v>
      </c>
      <c r="C36" s="1">
        <v>133.08000000000001</v>
      </c>
      <c r="D36" s="1">
        <v>267.2</v>
      </c>
      <c r="E36" s="1">
        <v>272.68999999999994</v>
      </c>
      <c r="F36" s="1">
        <v>907.68999999999994</v>
      </c>
    </row>
    <row r="37" spans="1:6" ht="15" x14ac:dyDescent="0.2">
      <c r="A37" s="8" t="s">
        <v>6216</v>
      </c>
      <c r="B37" s="1">
        <v>430.39</v>
      </c>
      <c r="C37" s="1">
        <v>136.20500000000001</v>
      </c>
      <c r="D37" s="1">
        <v>209.6</v>
      </c>
      <c r="E37" s="1">
        <v>88.334999999999994</v>
      </c>
      <c r="F37" s="1">
        <v>864.53000000000009</v>
      </c>
    </row>
    <row r="38" spans="1:6" ht="15" x14ac:dyDescent="0.2">
      <c r="A38" s="8" t="s">
        <v>6217</v>
      </c>
      <c r="B38" s="1">
        <v>109.005</v>
      </c>
      <c r="C38" s="1">
        <v>393.57499999999999</v>
      </c>
      <c r="D38" s="1">
        <v>61.034999999999997</v>
      </c>
      <c r="E38" s="1">
        <v>199.48999999999998</v>
      </c>
      <c r="F38" s="1">
        <v>763.10500000000002</v>
      </c>
    </row>
    <row r="39" spans="1:6" ht="15" x14ac:dyDescent="0.2">
      <c r="A39" s="8" t="s">
        <v>6218</v>
      </c>
      <c r="B39" s="1">
        <v>287.52499999999998</v>
      </c>
      <c r="C39" s="1">
        <v>288.67</v>
      </c>
      <c r="D39" s="1">
        <v>125.58</v>
      </c>
      <c r="E39" s="1">
        <v>374.13499999999999</v>
      </c>
      <c r="F39" s="1">
        <v>1075.9099999999999</v>
      </c>
    </row>
    <row r="40" spans="1:6" ht="15" x14ac:dyDescent="0.2">
      <c r="A40" s="8" t="s">
        <v>6219</v>
      </c>
      <c r="B40" s="1">
        <v>840.92999999999984</v>
      </c>
      <c r="C40" s="1">
        <v>409.875</v>
      </c>
      <c r="D40" s="1">
        <v>171.32999999999998</v>
      </c>
      <c r="E40" s="1">
        <v>221.43999999999997</v>
      </c>
      <c r="F40" s="1">
        <v>1643.5749999999998</v>
      </c>
    </row>
    <row r="41" spans="1:6" ht="15" x14ac:dyDescent="0.2">
      <c r="A41" s="8" t="s">
        <v>6220</v>
      </c>
      <c r="B41" s="1">
        <v>299.07</v>
      </c>
      <c r="C41" s="1">
        <v>260.32499999999999</v>
      </c>
      <c r="D41" s="1">
        <v>584.64</v>
      </c>
      <c r="E41" s="1">
        <v>256.36500000000001</v>
      </c>
      <c r="F41" s="1">
        <v>1400.3999999999999</v>
      </c>
    </row>
    <row r="42" spans="1:6" ht="15" x14ac:dyDescent="0.2">
      <c r="A42" s="8" t="s">
        <v>6221</v>
      </c>
      <c r="B42" s="1">
        <v>323.32499999999999</v>
      </c>
      <c r="C42" s="1">
        <v>565.57000000000005</v>
      </c>
      <c r="D42" s="1">
        <v>537.80999999999995</v>
      </c>
      <c r="E42" s="1">
        <v>189.47499999999999</v>
      </c>
      <c r="F42" s="1">
        <v>1616.1799999999998</v>
      </c>
    </row>
    <row r="43" spans="1:6" ht="15" x14ac:dyDescent="0.2">
      <c r="A43" s="8" t="s">
        <v>6222</v>
      </c>
      <c r="B43" s="1">
        <v>399.48499999999996</v>
      </c>
      <c r="C43" s="1">
        <v>148.19999999999999</v>
      </c>
      <c r="D43" s="1">
        <v>388.21999999999997</v>
      </c>
      <c r="E43" s="1">
        <v>212.07499999999999</v>
      </c>
      <c r="F43" s="1">
        <v>1147.98</v>
      </c>
    </row>
    <row r="44" spans="1:6" ht="15" x14ac:dyDescent="0.2">
      <c r="A44" s="7" t="s">
        <v>6210</v>
      </c>
      <c r="B44" s="1">
        <v>1439.82</v>
      </c>
      <c r="C44" s="1">
        <v>1691.9299999999998</v>
      </c>
      <c r="D44" s="1">
        <v>2234.9199999999996</v>
      </c>
      <c r="E44" s="1">
        <v>1696.7649999999999</v>
      </c>
      <c r="F44" s="1">
        <v>7063.4349999999986</v>
      </c>
    </row>
    <row r="45" spans="1:6" ht="15" x14ac:dyDescent="0.2">
      <c r="A45" s="8" t="s">
        <v>6211</v>
      </c>
      <c r="B45" s="1">
        <v>112.69499999999999</v>
      </c>
      <c r="C45" s="1">
        <v>166.32</v>
      </c>
      <c r="D45" s="1">
        <v>843.71499999999992</v>
      </c>
      <c r="E45" s="1">
        <v>146.685</v>
      </c>
      <c r="F45" s="1">
        <v>1269.415</v>
      </c>
    </row>
    <row r="46" spans="1:6" ht="15" x14ac:dyDescent="0.2">
      <c r="A46" s="8" t="s">
        <v>6212</v>
      </c>
      <c r="B46" s="1">
        <v>114.87999999999998</v>
      </c>
      <c r="C46" s="1">
        <v>133.815</v>
      </c>
      <c r="D46" s="1">
        <v>91.175000000000011</v>
      </c>
      <c r="E46" s="1">
        <v>53.759999999999991</v>
      </c>
      <c r="F46" s="1">
        <v>393.63</v>
      </c>
    </row>
    <row r="47" spans="1:6" ht="15" x14ac:dyDescent="0.2">
      <c r="A47" s="8" t="s">
        <v>6213</v>
      </c>
      <c r="B47" s="1">
        <v>277.76</v>
      </c>
      <c r="C47" s="1">
        <v>175.41</v>
      </c>
      <c r="D47" s="1">
        <v>462.50999999999993</v>
      </c>
      <c r="E47" s="1">
        <v>399.52499999999998</v>
      </c>
      <c r="F47" s="1">
        <v>1315.2049999999999</v>
      </c>
    </row>
    <row r="48" spans="1:6" ht="15" x14ac:dyDescent="0.2">
      <c r="A48" s="8" t="s">
        <v>6214</v>
      </c>
      <c r="B48" s="1">
        <v>197.89499999999998</v>
      </c>
      <c r="C48" s="1">
        <v>289.755</v>
      </c>
      <c r="D48" s="1">
        <v>88.545000000000002</v>
      </c>
      <c r="E48" s="1">
        <v>200.25499999999997</v>
      </c>
      <c r="F48" s="1">
        <v>776.44999999999993</v>
      </c>
    </row>
    <row r="49" spans="1:6" ht="15" x14ac:dyDescent="0.2">
      <c r="A49" s="8" t="s">
        <v>6215</v>
      </c>
      <c r="B49" s="1">
        <v>193.11499999999998</v>
      </c>
      <c r="C49" s="1">
        <v>212.49499999999998</v>
      </c>
      <c r="D49" s="1">
        <v>292.29000000000002</v>
      </c>
      <c r="E49" s="1">
        <v>304.46999999999997</v>
      </c>
      <c r="F49" s="1">
        <v>1002.3699999999999</v>
      </c>
    </row>
    <row r="50" spans="1:6" ht="15" x14ac:dyDescent="0.2">
      <c r="A50" s="8" t="s">
        <v>6216</v>
      </c>
      <c r="B50" s="1">
        <v>179.79</v>
      </c>
      <c r="C50" s="1">
        <v>426.2</v>
      </c>
      <c r="D50" s="1">
        <v>170.08999999999997</v>
      </c>
      <c r="E50" s="1">
        <v>379.31</v>
      </c>
      <c r="F50" s="1">
        <v>1155.3899999999999</v>
      </c>
    </row>
    <row r="51" spans="1:6" ht="15" x14ac:dyDescent="0.2">
      <c r="A51" s="8" t="s">
        <v>6217</v>
      </c>
      <c r="B51" s="1">
        <v>247.28999999999996</v>
      </c>
      <c r="C51" s="1">
        <v>246.685</v>
      </c>
      <c r="D51" s="1">
        <v>271.05499999999995</v>
      </c>
      <c r="E51" s="1">
        <v>141.69999999999999</v>
      </c>
      <c r="F51" s="1">
        <v>906.73</v>
      </c>
    </row>
    <row r="52" spans="1:6" ht="15" x14ac:dyDescent="0.2">
      <c r="A52" s="8" t="s">
        <v>6218</v>
      </c>
      <c r="B52" s="1">
        <v>116.39499999999998</v>
      </c>
      <c r="C52" s="1">
        <v>41.25</v>
      </c>
      <c r="D52" s="1">
        <v>15.54</v>
      </c>
      <c r="E52" s="1">
        <v>71.06</v>
      </c>
      <c r="F52" s="1">
        <v>244.24499999999998</v>
      </c>
    </row>
    <row r="53" spans="1:6" ht="15" x14ac:dyDescent="0.2">
      <c r="A53" s="7" t="s">
        <v>6208</v>
      </c>
      <c r="B53" s="1">
        <v>11768.495000000003</v>
      </c>
      <c r="C53" s="1">
        <v>12306.440000000002</v>
      </c>
      <c r="D53" s="1">
        <v>12054.075000000003</v>
      </c>
      <c r="E53" s="1">
        <v>9005.244999999999</v>
      </c>
      <c r="F53" s="1">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62BD4-99F3-3D45-AE9E-70BB4DC0EBD2}">
  <dimension ref="A3:F8"/>
  <sheetViews>
    <sheetView workbookViewId="0">
      <selection activeCell="D6" sqref="D6"/>
    </sheetView>
  </sheetViews>
  <sheetFormatPr baseColWidth="10" defaultRowHeight="15" x14ac:dyDescent="0.2"/>
  <cols>
    <col min="1" max="1" width="13" bestFit="1" customWidth="1"/>
    <col min="2" max="2" width="15.1640625" bestFit="1" customWidth="1"/>
    <col min="3" max="3" width="9.1640625" bestFit="1" customWidth="1"/>
    <col min="4" max="4" width="10.1640625" bestFit="1" customWidth="1"/>
    <col min="5" max="5" width="9.1640625" bestFit="1" customWidth="1"/>
    <col min="6" max="6" width="10.1640625" bestFit="1" customWidth="1"/>
    <col min="7" max="7" width="9.1640625" customWidth="1"/>
    <col min="8" max="8" width="9.1640625" bestFit="1" customWidth="1"/>
    <col min="10" max="12" width="9.1640625" bestFit="1" customWidth="1"/>
    <col min="13" max="13" width="11.5" bestFit="1" customWidth="1"/>
    <col min="14" max="14" width="9" bestFit="1" customWidth="1"/>
    <col min="15" max="15" width="8.1640625" bestFit="1" customWidth="1"/>
    <col min="16" max="16" width="9.1640625" bestFit="1" customWidth="1"/>
    <col min="17" max="17" width="11.5" bestFit="1" customWidth="1"/>
    <col min="18" max="18" width="10.1640625" bestFit="1" customWidth="1"/>
  </cols>
  <sheetData>
    <row r="3" spans="1:6" x14ac:dyDescent="0.2">
      <c r="A3" s="6" t="s">
        <v>6224</v>
      </c>
      <c r="B3" s="6" t="s">
        <v>6223</v>
      </c>
    </row>
    <row r="4" spans="1:6" x14ac:dyDescent="0.2">
      <c r="A4" s="6" t="s">
        <v>6207</v>
      </c>
      <c r="B4" t="s">
        <v>6201</v>
      </c>
      <c r="C4" t="s">
        <v>6200</v>
      </c>
      <c r="D4" t="s">
        <v>6202</v>
      </c>
      <c r="E4" t="s">
        <v>6199</v>
      </c>
      <c r="F4" t="s">
        <v>6208</v>
      </c>
    </row>
    <row r="5" spans="1:6" x14ac:dyDescent="0.2">
      <c r="A5" s="7" t="s">
        <v>318</v>
      </c>
      <c r="B5" s="14">
        <v>1360.3050000000001</v>
      </c>
      <c r="C5" s="14">
        <v>1533.35</v>
      </c>
      <c r="D5" s="14">
        <v>2166.5850000000005</v>
      </c>
      <c r="E5" s="14">
        <v>1636.6249999999993</v>
      </c>
      <c r="F5" s="14">
        <v>6696.8649999999989</v>
      </c>
    </row>
    <row r="6" spans="1:6" x14ac:dyDescent="0.2">
      <c r="A6" s="7" t="s">
        <v>28</v>
      </c>
      <c r="B6" s="14">
        <v>267.18</v>
      </c>
      <c r="C6" s="14">
        <v>949.58</v>
      </c>
      <c r="D6" s="14">
        <v>877.14499999999998</v>
      </c>
      <c r="E6" s="14">
        <v>704.59999999999991</v>
      </c>
      <c r="F6" s="14">
        <v>2798.5049999999997</v>
      </c>
    </row>
    <row r="7" spans="1:6" x14ac:dyDescent="0.2">
      <c r="A7" s="7" t="s">
        <v>19</v>
      </c>
      <c r="B7" s="14">
        <v>10141.009999999997</v>
      </c>
      <c r="C7" s="14">
        <v>9823.5099999999966</v>
      </c>
      <c r="D7" s="14">
        <v>9010.3449999999993</v>
      </c>
      <c r="E7" s="14">
        <v>6664.020000000005</v>
      </c>
      <c r="F7" s="14">
        <v>35638.884999999995</v>
      </c>
    </row>
    <row r="8" spans="1:6" x14ac:dyDescent="0.2">
      <c r="A8" s="7" t="s">
        <v>6208</v>
      </c>
      <c r="B8" s="14">
        <v>11768.494999999997</v>
      </c>
      <c r="C8" s="14">
        <v>12306.439999999997</v>
      </c>
      <c r="D8" s="14">
        <v>12054.075000000001</v>
      </c>
      <c r="E8" s="14">
        <v>9005.2450000000044</v>
      </c>
      <c r="F8" s="14">
        <v>45134.25499999999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9DEA-BBDB-F64F-BE29-1242BA498C9C}">
  <dimension ref="A2:E379"/>
  <sheetViews>
    <sheetView workbookViewId="0">
      <selection activeCell="A17" sqref="A4:A378"/>
      <pivotSelection pane="bottomRight" showHeader="1" axis="axisRow" activeRow="16" previousRow="16" click="1" r:id="rId1">
        <pivotArea dataOnly="0" labelOnly="1" fieldPosition="0">
          <references count="1">
            <reference field="8" count="0"/>
          </references>
        </pivotArea>
      </pivotSelection>
    </sheetView>
  </sheetViews>
  <sheetFormatPr baseColWidth="10" defaultRowHeight="15" x14ac:dyDescent="0.2"/>
  <cols>
    <col min="1" max="1" width="33.1640625" customWidth="1"/>
    <col min="2" max="2" width="10.5" customWidth="1"/>
  </cols>
  <sheetData>
    <row r="2" spans="1:5" ht="16" thickBot="1" x14ac:dyDescent="0.25"/>
    <row r="3" spans="1:5" x14ac:dyDescent="0.2">
      <c r="A3" s="6" t="s">
        <v>6207</v>
      </c>
      <c r="B3" t="s">
        <v>6224</v>
      </c>
      <c r="D3" s="9" t="s">
        <v>6207</v>
      </c>
      <c r="E3" s="9" t="s">
        <v>6224</v>
      </c>
    </row>
    <row r="4" spans="1:5" x14ac:dyDescent="0.2">
      <c r="A4" s="7" t="s">
        <v>244</v>
      </c>
      <c r="B4">
        <v>35.64</v>
      </c>
      <c r="D4" s="7" t="e" vm="1">
        <v>#VALUE!</v>
      </c>
      <c r="E4">
        <v>61.15</v>
      </c>
    </row>
    <row r="5" spans="1:5" x14ac:dyDescent="0.2">
      <c r="A5" s="7" t="s">
        <v>133</v>
      </c>
      <c r="B5">
        <v>157.245</v>
      </c>
      <c r="D5" s="7" t="e" vm="2">
        <v>#VALUE!</v>
      </c>
      <c r="E5">
        <v>12.95</v>
      </c>
    </row>
    <row r="6" spans="1:5" x14ac:dyDescent="0.2">
      <c r="A6" s="7" t="s">
        <v>294</v>
      </c>
      <c r="B6">
        <v>35.849999999999994</v>
      </c>
      <c r="D6" s="7" t="e" vm="3">
        <v>#VALUE!</v>
      </c>
      <c r="E6">
        <v>82.47</v>
      </c>
    </row>
    <row r="7" spans="1:5" x14ac:dyDescent="0.2">
      <c r="A7" s="7" t="s">
        <v>303</v>
      </c>
      <c r="B7">
        <v>13.5</v>
      </c>
      <c r="D7" s="7" t="e" vm="4">
        <v>#VALUE!</v>
      </c>
      <c r="E7">
        <v>38.849999999999994</v>
      </c>
    </row>
    <row r="8" spans="1:5" x14ac:dyDescent="0.2">
      <c r="A8" s="7" t="s">
        <v>354</v>
      </c>
      <c r="B8">
        <v>95.1</v>
      </c>
      <c r="D8" s="7" t="e" vm="5">
        <v>#VALUE!</v>
      </c>
      <c r="E8">
        <v>136.935</v>
      </c>
    </row>
    <row r="9" spans="1:5" x14ac:dyDescent="0.2">
      <c r="A9" s="7" t="s">
        <v>286</v>
      </c>
      <c r="B9">
        <v>38.01</v>
      </c>
      <c r="D9" s="7" t="e" vm="6">
        <v>#VALUE!</v>
      </c>
      <c r="E9">
        <v>4.7549999999999999</v>
      </c>
    </row>
    <row r="10" spans="1:5" x14ac:dyDescent="0.2">
      <c r="A10" s="7" t="s">
        <v>384</v>
      </c>
      <c r="B10">
        <v>93.254999999999995</v>
      </c>
      <c r="D10" s="7" t="e" vm="7">
        <v>#VALUE!</v>
      </c>
      <c r="E10">
        <v>372.48500000000001</v>
      </c>
    </row>
    <row r="11" spans="1:5" x14ac:dyDescent="0.2">
      <c r="A11" s="7" t="s">
        <v>463</v>
      </c>
      <c r="B11">
        <v>89.35499999999999</v>
      </c>
      <c r="D11" s="7" t="e" vm="8">
        <v>#VALUE!</v>
      </c>
      <c r="E11">
        <v>347.15999999999997</v>
      </c>
    </row>
    <row r="12" spans="1:5" x14ac:dyDescent="0.2">
      <c r="A12" s="7" t="s">
        <v>273</v>
      </c>
      <c r="B12">
        <v>57.645000000000003</v>
      </c>
      <c r="D12" s="7" t="e" vm="9">
        <v>#VALUE!</v>
      </c>
      <c r="E12">
        <v>407.58999999999992</v>
      </c>
    </row>
    <row r="13" spans="1:5" x14ac:dyDescent="0.2">
      <c r="A13" s="7" t="s">
        <v>439</v>
      </c>
      <c r="B13">
        <v>27.5</v>
      </c>
      <c r="D13" s="7" t="e" vm="10">
        <v>#VALUE!</v>
      </c>
      <c r="E13">
        <v>341.47499999999991</v>
      </c>
    </row>
    <row r="14" spans="1:5" x14ac:dyDescent="0.2">
      <c r="A14" s="7" t="s">
        <v>4121</v>
      </c>
      <c r="B14">
        <v>8.25</v>
      </c>
      <c r="D14" s="7" t="e" vm="11">
        <v>#VALUE!</v>
      </c>
      <c r="E14">
        <v>511.23499999999996</v>
      </c>
    </row>
    <row r="15" spans="1:5" x14ac:dyDescent="0.2">
      <c r="A15" s="7" t="s">
        <v>159</v>
      </c>
      <c r="B15">
        <v>72.180000000000007</v>
      </c>
      <c r="D15" s="7" t="e" vm="12">
        <v>#VALUE!</v>
      </c>
      <c r="E15">
        <v>580.26</v>
      </c>
    </row>
    <row r="16" spans="1:5" x14ac:dyDescent="0.2">
      <c r="A16" s="7" t="s">
        <v>269</v>
      </c>
      <c r="B16">
        <v>151.10999999999999</v>
      </c>
      <c r="D16" s="7" t="e" vm="13">
        <v>#VALUE!</v>
      </c>
      <c r="E16">
        <v>772.83499999999992</v>
      </c>
    </row>
    <row r="17" spans="1:5" x14ac:dyDescent="0.2">
      <c r="A17" s="7" t="s">
        <v>478</v>
      </c>
      <c r="B17">
        <v>29.784999999999997</v>
      </c>
      <c r="D17" s="7" t="e" vm="14">
        <v>#VALUE!</v>
      </c>
      <c r="E17">
        <v>117.97999999999999</v>
      </c>
    </row>
    <row r="18" spans="1:5" x14ac:dyDescent="0.2">
      <c r="A18" s="7" t="s">
        <v>99</v>
      </c>
      <c r="B18">
        <v>89.1</v>
      </c>
      <c r="D18" s="7" t="e" vm="15">
        <v>#VALUE!</v>
      </c>
      <c r="E18">
        <v>679.7349999999999</v>
      </c>
    </row>
    <row r="19" spans="1:5" x14ac:dyDescent="0.2">
      <c r="A19" s="7" t="s">
        <v>229</v>
      </c>
      <c r="B19">
        <v>38.849999999999994</v>
      </c>
      <c r="D19" s="7" t="e" vm="16">
        <v>#VALUE!</v>
      </c>
      <c r="E19">
        <v>195.19</v>
      </c>
    </row>
    <row r="20" spans="1:5" x14ac:dyDescent="0.2">
      <c r="A20" s="7" t="s">
        <v>280</v>
      </c>
      <c r="B20">
        <v>103.16999999999999</v>
      </c>
      <c r="D20" s="7" t="e" vm="17">
        <v>#VALUE!</v>
      </c>
      <c r="E20">
        <v>111.68499999999999</v>
      </c>
    </row>
    <row r="21" spans="1:5" x14ac:dyDescent="0.2">
      <c r="A21" s="7" t="s">
        <v>113</v>
      </c>
      <c r="B21">
        <v>35.64</v>
      </c>
      <c r="D21" s="7" t="e" vm="18">
        <v>#VALUE!</v>
      </c>
      <c r="E21">
        <v>29.85</v>
      </c>
    </row>
    <row r="22" spans="1:5" x14ac:dyDescent="0.2">
      <c r="A22" s="7" t="s">
        <v>220</v>
      </c>
      <c r="B22">
        <v>36.39</v>
      </c>
      <c r="D22" s="7" t="e" vm="19">
        <v>#VALUE!</v>
      </c>
      <c r="E22">
        <v>22.185000000000002</v>
      </c>
    </row>
    <row r="23" spans="1:5" x14ac:dyDescent="0.2">
      <c r="A23" s="7" t="s">
        <v>362</v>
      </c>
      <c r="B23">
        <v>2.9849999999999999</v>
      </c>
      <c r="D23" s="7" t="e" vm="20">
        <v>#VALUE!</v>
      </c>
      <c r="E23">
        <v>27</v>
      </c>
    </row>
    <row r="24" spans="1:5" x14ac:dyDescent="0.2">
      <c r="A24" s="7" t="s">
        <v>251</v>
      </c>
      <c r="B24">
        <v>53.75</v>
      </c>
      <c r="D24" s="7" t="e" vm="21">
        <v>#VALUE!</v>
      </c>
      <c r="E24">
        <v>181.78499999999997</v>
      </c>
    </row>
    <row r="25" spans="1:5" x14ac:dyDescent="0.2">
      <c r="A25" s="7" t="s">
        <v>34</v>
      </c>
      <c r="B25">
        <v>3.5849999999999995</v>
      </c>
      <c r="D25" s="7" t="e" vm="22">
        <v>#VALUE!</v>
      </c>
      <c r="E25">
        <v>25.2</v>
      </c>
    </row>
    <row r="26" spans="1:5" x14ac:dyDescent="0.2">
      <c r="A26" s="7" t="s">
        <v>70</v>
      </c>
      <c r="B26">
        <v>43.019999999999996</v>
      </c>
      <c r="D26" s="7" t="e" vm="23">
        <v>#VALUE!</v>
      </c>
      <c r="E26">
        <v>39.799999999999997</v>
      </c>
    </row>
    <row r="27" spans="1:5" x14ac:dyDescent="0.2">
      <c r="A27" s="7" t="s">
        <v>279</v>
      </c>
      <c r="B27">
        <v>56.015000000000001</v>
      </c>
      <c r="D27" s="7" t="e" vm="24">
        <v>#VALUE!</v>
      </c>
      <c r="E27">
        <v>92.43</v>
      </c>
    </row>
    <row r="28" spans="1:5" x14ac:dyDescent="0.2">
      <c r="A28" s="7" t="s">
        <v>371</v>
      </c>
      <c r="B28">
        <v>21.509999999999998</v>
      </c>
      <c r="D28" s="7" t="e" vm="25">
        <v>#VALUE!</v>
      </c>
      <c r="E28">
        <v>229.47</v>
      </c>
    </row>
    <row r="29" spans="1:5" x14ac:dyDescent="0.2">
      <c r="A29" s="7" t="s">
        <v>81</v>
      </c>
      <c r="B29">
        <v>105.86999999999999</v>
      </c>
      <c r="D29" s="7" t="e" vm="26">
        <v>#VALUE!</v>
      </c>
      <c r="E29">
        <v>229.05500000000001</v>
      </c>
    </row>
    <row r="30" spans="1:5" x14ac:dyDescent="0.2">
      <c r="A30" s="7" t="s">
        <v>151</v>
      </c>
      <c r="B30">
        <v>68.099999999999994</v>
      </c>
      <c r="D30" s="7" t="e" vm="27">
        <v>#VALUE!</v>
      </c>
      <c r="E30">
        <v>187.42</v>
      </c>
    </row>
    <row r="31" spans="1:5" x14ac:dyDescent="0.2">
      <c r="A31" s="7" t="s">
        <v>6227</v>
      </c>
      <c r="B31">
        <v>1820.2049999999997</v>
      </c>
      <c r="D31" s="7" t="e" vm="28">
        <v>#VALUE!</v>
      </c>
      <c r="E31">
        <v>343.91999999999996</v>
      </c>
    </row>
    <row r="32" spans="1:5" x14ac:dyDescent="0.2">
      <c r="A32" s="7" t="e" vm="1">
        <v>#VALUE!</v>
      </c>
      <c r="B32">
        <v>61.15</v>
      </c>
      <c r="D32" s="7" t="e" vm="29">
        <v>#VALUE!</v>
      </c>
      <c r="E32">
        <v>141.87</v>
      </c>
    </row>
    <row r="33" spans="1:5" x14ac:dyDescent="0.2">
      <c r="A33" s="7" t="e" vm="2">
        <v>#VALUE!</v>
      </c>
      <c r="B33">
        <v>12.95</v>
      </c>
      <c r="D33" s="7" t="e" vm="30">
        <v>#VALUE!</v>
      </c>
      <c r="E33">
        <v>164.95999999999998</v>
      </c>
    </row>
    <row r="34" spans="1:5" x14ac:dyDescent="0.2">
      <c r="A34" s="7" t="e" vm="3">
        <v>#VALUE!</v>
      </c>
      <c r="B34">
        <v>82.47</v>
      </c>
      <c r="D34" s="7" t="e" vm="31">
        <v>#VALUE!</v>
      </c>
      <c r="E34">
        <v>7.29</v>
      </c>
    </row>
    <row r="35" spans="1:5" x14ac:dyDescent="0.2">
      <c r="A35" s="7" t="e" vm="4">
        <v>#VALUE!</v>
      </c>
      <c r="B35">
        <v>38.849999999999994</v>
      </c>
      <c r="D35" s="7" t="e" vm="32">
        <v>#VALUE!</v>
      </c>
      <c r="E35">
        <v>65.115000000000009</v>
      </c>
    </row>
    <row r="36" spans="1:5" x14ac:dyDescent="0.2">
      <c r="A36" s="7" t="e" vm="5">
        <v>#VALUE!</v>
      </c>
      <c r="B36">
        <v>136.935</v>
      </c>
      <c r="D36" s="7" t="e" vm="33">
        <v>#VALUE!</v>
      </c>
      <c r="E36">
        <v>253.58</v>
      </c>
    </row>
    <row r="37" spans="1:5" x14ac:dyDescent="0.2">
      <c r="A37" s="7" t="e" vm="6">
        <v>#VALUE!</v>
      </c>
      <c r="B37">
        <v>4.7549999999999999</v>
      </c>
      <c r="D37" s="7" t="e" vm="34">
        <v>#VALUE!</v>
      </c>
      <c r="E37">
        <v>159.69999999999996</v>
      </c>
    </row>
    <row r="38" spans="1:5" x14ac:dyDescent="0.2">
      <c r="A38" s="7" t="e" vm="7">
        <v>#VALUE!</v>
      </c>
      <c r="B38">
        <v>372.48500000000001</v>
      </c>
      <c r="D38" s="7" t="e" vm="35">
        <v>#VALUE!</v>
      </c>
      <c r="E38">
        <v>178.70999999999998</v>
      </c>
    </row>
    <row r="39" spans="1:5" x14ac:dyDescent="0.2">
      <c r="A39" s="7" t="e" vm="8">
        <v>#VALUE!</v>
      </c>
      <c r="B39">
        <v>347.15999999999997</v>
      </c>
      <c r="D39" s="7" t="e" vm="36">
        <v>#VALUE!</v>
      </c>
      <c r="E39">
        <v>393.46</v>
      </c>
    </row>
    <row r="40" spans="1:5" x14ac:dyDescent="0.2">
      <c r="A40" s="7" t="e" vm="9">
        <v>#VALUE!</v>
      </c>
      <c r="B40">
        <v>407.58999999999992</v>
      </c>
      <c r="D40" s="7" t="e" vm="37">
        <v>#VALUE!</v>
      </c>
      <c r="E40">
        <v>46.61999999999999</v>
      </c>
    </row>
    <row r="41" spans="1:5" x14ac:dyDescent="0.2">
      <c r="A41" s="7" t="e" vm="10">
        <v>#VALUE!</v>
      </c>
      <c r="B41">
        <v>341.47499999999991</v>
      </c>
      <c r="D41" s="7" t="e" vm="38">
        <v>#VALUE!</v>
      </c>
      <c r="E41">
        <v>91.539999999999992</v>
      </c>
    </row>
    <row r="42" spans="1:5" x14ac:dyDescent="0.2">
      <c r="A42" s="7" t="e" vm="11">
        <v>#VALUE!</v>
      </c>
      <c r="B42">
        <v>511.23499999999996</v>
      </c>
      <c r="D42" s="7" t="e" vm="39">
        <v>#VALUE!</v>
      </c>
      <c r="E42">
        <v>898.27499999999986</v>
      </c>
    </row>
    <row r="43" spans="1:5" x14ac:dyDescent="0.2">
      <c r="A43" s="7" t="e" vm="12">
        <v>#VALUE!</v>
      </c>
      <c r="B43">
        <v>580.26</v>
      </c>
      <c r="D43" s="7" t="e" vm="40">
        <v>#VALUE!</v>
      </c>
      <c r="E43">
        <v>162.64500000000001</v>
      </c>
    </row>
    <row r="44" spans="1:5" x14ac:dyDescent="0.2">
      <c r="A44" s="7" t="e" vm="13">
        <v>#VALUE!</v>
      </c>
      <c r="B44">
        <v>772.83499999999992</v>
      </c>
      <c r="D44" s="7" t="e" vm="41">
        <v>#VALUE!</v>
      </c>
      <c r="E44">
        <v>197.62</v>
      </c>
    </row>
    <row r="45" spans="1:5" x14ac:dyDescent="0.2">
      <c r="A45" s="7" t="e" vm="14">
        <v>#VALUE!</v>
      </c>
      <c r="B45">
        <v>117.97999999999999</v>
      </c>
      <c r="D45" s="7" t="e" vm="42">
        <v>#VALUE!</v>
      </c>
      <c r="E45">
        <v>143.815</v>
      </c>
    </row>
    <row r="46" spans="1:5" x14ac:dyDescent="0.2">
      <c r="A46" s="7" t="e" vm="15">
        <v>#VALUE!</v>
      </c>
      <c r="B46">
        <v>679.7349999999999</v>
      </c>
      <c r="D46" s="7" t="e" vm="43">
        <v>#VALUE!</v>
      </c>
      <c r="E46">
        <v>774.18499999999995</v>
      </c>
    </row>
    <row r="47" spans="1:5" x14ac:dyDescent="0.2">
      <c r="A47" s="7" t="e" vm="16">
        <v>#VALUE!</v>
      </c>
      <c r="B47">
        <v>195.19</v>
      </c>
      <c r="D47" s="7" t="e" vm="44">
        <v>#VALUE!</v>
      </c>
      <c r="E47">
        <v>47.55</v>
      </c>
    </row>
    <row r="48" spans="1:5" x14ac:dyDescent="0.2">
      <c r="A48" s="7" t="e" vm="17">
        <v>#VALUE!</v>
      </c>
      <c r="B48">
        <v>111.68499999999999</v>
      </c>
      <c r="D48" s="7" t="e" vm="45">
        <v>#VALUE!</v>
      </c>
      <c r="E48">
        <v>267.17500000000001</v>
      </c>
    </row>
    <row r="49" spans="1:5" x14ac:dyDescent="0.2">
      <c r="A49" s="7" t="e" vm="18">
        <v>#VALUE!</v>
      </c>
      <c r="B49">
        <v>29.85</v>
      </c>
      <c r="D49" s="7" t="e" vm="46">
        <v>#VALUE!</v>
      </c>
      <c r="E49">
        <v>247.245</v>
      </c>
    </row>
    <row r="50" spans="1:5" x14ac:dyDescent="0.2">
      <c r="A50" s="7" t="e" vm="19">
        <v>#VALUE!</v>
      </c>
      <c r="B50">
        <v>22.185000000000002</v>
      </c>
      <c r="D50" s="7" t="e" vm="47">
        <v>#VALUE!</v>
      </c>
      <c r="E50">
        <v>89.35499999999999</v>
      </c>
    </row>
    <row r="51" spans="1:5" x14ac:dyDescent="0.2">
      <c r="A51" s="7" t="e" vm="20">
        <v>#VALUE!</v>
      </c>
      <c r="B51">
        <v>27</v>
      </c>
      <c r="D51" s="7" t="e" vm="48">
        <v>#VALUE!</v>
      </c>
      <c r="E51">
        <v>272.14999999999998</v>
      </c>
    </row>
    <row r="52" spans="1:5" x14ac:dyDescent="0.2">
      <c r="A52" s="7" t="e" vm="21">
        <v>#VALUE!</v>
      </c>
      <c r="B52">
        <v>181.78499999999997</v>
      </c>
      <c r="D52" s="7" t="e" vm="49">
        <v>#VALUE!</v>
      </c>
      <c r="E52">
        <v>304.43999999999994</v>
      </c>
    </row>
    <row r="53" spans="1:5" x14ac:dyDescent="0.2">
      <c r="A53" s="7" t="e" vm="22">
        <v>#VALUE!</v>
      </c>
      <c r="B53">
        <v>25.2</v>
      </c>
      <c r="D53" s="7" t="e" vm="50">
        <v>#VALUE!</v>
      </c>
      <c r="E53">
        <v>119.29499999999999</v>
      </c>
    </row>
    <row r="54" spans="1:5" x14ac:dyDescent="0.2">
      <c r="A54" s="7" t="e" vm="23">
        <v>#VALUE!</v>
      </c>
      <c r="B54">
        <v>39.799999999999997</v>
      </c>
      <c r="D54" s="7" t="e" vm="51">
        <v>#VALUE!</v>
      </c>
      <c r="E54">
        <v>89.25</v>
      </c>
    </row>
    <row r="55" spans="1:5" x14ac:dyDescent="0.2">
      <c r="A55" s="7" t="e" vm="24">
        <v>#VALUE!</v>
      </c>
      <c r="B55">
        <v>92.43</v>
      </c>
      <c r="D55" s="7" t="e" vm="52">
        <v>#VALUE!</v>
      </c>
      <c r="E55">
        <v>96.39</v>
      </c>
    </row>
    <row r="56" spans="1:5" x14ac:dyDescent="0.2">
      <c r="A56" s="7" t="e" vm="25">
        <v>#VALUE!</v>
      </c>
      <c r="B56">
        <v>229.47</v>
      </c>
      <c r="D56" s="7" t="e" vm="53">
        <v>#VALUE!</v>
      </c>
      <c r="E56">
        <v>82.339999999999989</v>
      </c>
    </row>
    <row r="57" spans="1:5" x14ac:dyDescent="0.2">
      <c r="A57" s="7" t="e" vm="26">
        <v>#VALUE!</v>
      </c>
      <c r="B57">
        <v>229.05500000000001</v>
      </c>
      <c r="D57" s="7" t="e" vm="54">
        <v>#VALUE!</v>
      </c>
      <c r="E57">
        <v>396.51</v>
      </c>
    </row>
    <row r="58" spans="1:5" x14ac:dyDescent="0.2">
      <c r="A58" s="7" t="e" vm="27">
        <v>#VALUE!</v>
      </c>
      <c r="B58">
        <v>187.42</v>
      </c>
      <c r="D58" s="7" t="e" vm="55">
        <v>#VALUE!</v>
      </c>
      <c r="E58">
        <v>9.51</v>
      </c>
    </row>
    <row r="59" spans="1:5" x14ac:dyDescent="0.2">
      <c r="A59" s="7" t="e" vm="28">
        <v>#VALUE!</v>
      </c>
      <c r="B59">
        <v>343.91999999999996</v>
      </c>
      <c r="D59" s="7" t="e" vm="56">
        <v>#VALUE!</v>
      </c>
      <c r="E59">
        <v>2.9849999999999999</v>
      </c>
    </row>
    <row r="60" spans="1:5" x14ac:dyDescent="0.2">
      <c r="A60" s="7" t="e" vm="29">
        <v>#VALUE!</v>
      </c>
      <c r="B60">
        <v>141.87</v>
      </c>
      <c r="D60" s="7" t="e" vm="57">
        <v>#VALUE!</v>
      </c>
      <c r="E60">
        <v>100.86999999999999</v>
      </c>
    </row>
    <row r="61" spans="1:5" x14ac:dyDescent="0.2">
      <c r="A61" s="7" t="e" vm="30">
        <v>#VALUE!</v>
      </c>
      <c r="B61">
        <v>164.95999999999998</v>
      </c>
      <c r="D61" s="7" t="e" vm="58">
        <v>#VALUE!</v>
      </c>
      <c r="E61">
        <v>343.75</v>
      </c>
    </row>
    <row r="62" spans="1:5" x14ac:dyDescent="0.2">
      <c r="A62" s="7" t="e" vm="31">
        <v>#VALUE!</v>
      </c>
      <c r="B62">
        <v>7.29</v>
      </c>
      <c r="D62" s="7" t="e" vm="59">
        <v>#VALUE!</v>
      </c>
      <c r="E62">
        <v>23.849999999999998</v>
      </c>
    </row>
    <row r="63" spans="1:5" x14ac:dyDescent="0.2">
      <c r="A63" s="7" t="e" vm="32">
        <v>#VALUE!</v>
      </c>
      <c r="B63">
        <v>65.115000000000009</v>
      </c>
      <c r="D63" s="7" t="e" vm="60">
        <v>#VALUE!</v>
      </c>
      <c r="E63">
        <v>313.57</v>
      </c>
    </row>
    <row r="64" spans="1:5" x14ac:dyDescent="0.2">
      <c r="A64" s="7" t="e" vm="33">
        <v>#VALUE!</v>
      </c>
      <c r="B64">
        <v>253.58</v>
      </c>
      <c r="D64" s="7" t="e" vm="61">
        <v>#VALUE!</v>
      </c>
      <c r="E64">
        <v>131.95499999999998</v>
      </c>
    </row>
    <row r="65" spans="1:5" x14ac:dyDescent="0.2">
      <c r="A65" s="7" t="e" vm="34">
        <v>#VALUE!</v>
      </c>
      <c r="B65">
        <v>159.69999999999996</v>
      </c>
      <c r="D65" s="7" t="e" vm="62">
        <v>#VALUE!</v>
      </c>
      <c r="E65">
        <v>68.55</v>
      </c>
    </row>
    <row r="66" spans="1:5" x14ac:dyDescent="0.2">
      <c r="A66" s="7" t="e" vm="35">
        <v>#VALUE!</v>
      </c>
      <c r="B66">
        <v>178.70999999999998</v>
      </c>
      <c r="D66" s="7" t="e" vm="63">
        <v>#VALUE!</v>
      </c>
      <c r="E66">
        <v>12.315</v>
      </c>
    </row>
    <row r="67" spans="1:5" x14ac:dyDescent="0.2">
      <c r="A67" s="7" t="e" vm="36">
        <v>#VALUE!</v>
      </c>
      <c r="B67">
        <v>393.46</v>
      </c>
      <c r="D67" s="7" t="e" vm="64">
        <v>#VALUE!</v>
      </c>
      <c r="E67">
        <v>106.52</v>
      </c>
    </row>
    <row r="68" spans="1:5" x14ac:dyDescent="0.2">
      <c r="A68" s="7" t="e" vm="37">
        <v>#VALUE!</v>
      </c>
      <c r="B68">
        <v>46.61999999999999</v>
      </c>
      <c r="D68" s="7" t="e" vm="65">
        <v>#VALUE!</v>
      </c>
      <c r="E68">
        <v>392.66999999999996</v>
      </c>
    </row>
    <row r="69" spans="1:5" x14ac:dyDescent="0.2">
      <c r="A69" s="7" t="e" vm="38">
        <v>#VALUE!</v>
      </c>
      <c r="B69">
        <v>91.539999999999992</v>
      </c>
      <c r="D69" s="7" t="e" vm="66">
        <v>#VALUE!</v>
      </c>
      <c r="E69">
        <v>47.8</v>
      </c>
    </row>
    <row r="70" spans="1:5" x14ac:dyDescent="0.2">
      <c r="A70" s="7" t="e" vm="39">
        <v>#VALUE!</v>
      </c>
      <c r="B70">
        <v>898.27499999999986</v>
      </c>
      <c r="D70" s="7" t="e" vm="67">
        <v>#VALUE!</v>
      </c>
      <c r="E70">
        <v>38.849999999999994</v>
      </c>
    </row>
    <row r="71" spans="1:5" x14ac:dyDescent="0.2">
      <c r="A71" s="7" t="e" vm="40">
        <v>#VALUE!</v>
      </c>
      <c r="B71">
        <v>162.64500000000001</v>
      </c>
      <c r="D71" s="7" t="e" vm="68">
        <v>#VALUE!</v>
      </c>
      <c r="E71">
        <v>193.29</v>
      </c>
    </row>
    <row r="72" spans="1:5" x14ac:dyDescent="0.2">
      <c r="A72" s="7" t="e" vm="41">
        <v>#VALUE!</v>
      </c>
      <c r="B72">
        <v>197.62</v>
      </c>
      <c r="D72" s="7" t="e" vm="69">
        <v>#VALUE!</v>
      </c>
      <c r="E72">
        <v>146.16499999999996</v>
      </c>
    </row>
    <row r="73" spans="1:5" x14ac:dyDescent="0.2">
      <c r="A73" s="7" t="e" vm="42">
        <v>#VALUE!</v>
      </c>
      <c r="B73">
        <v>143.815</v>
      </c>
      <c r="D73" s="7" t="e" vm="70">
        <v>#VALUE!</v>
      </c>
      <c r="E73">
        <v>237.83499999999995</v>
      </c>
    </row>
    <row r="74" spans="1:5" x14ac:dyDescent="0.2">
      <c r="A74" s="7" t="e" vm="43">
        <v>#VALUE!</v>
      </c>
      <c r="B74">
        <v>774.18499999999995</v>
      </c>
      <c r="D74" s="7" t="e" vm="71">
        <v>#VALUE!</v>
      </c>
      <c r="E74">
        <v>364.91499999999991</v>
      </c>
    </row>
    <row r="75" spans="1:5" x14ac:dyDescent="0.2">
      <c r="A75" s="7" t="e" vm="44">
        <v>#VALUE!</v>
      </c>
      <c r="B75">
        <v>47.55</v>
      </c>
      <c r="D75" s="7" t="e" vm="72">
        <v>#VALUE!</v>
      </c>
      <c r="E75">
        <v>33.75</v>
      </c>
    </row>
    <row r="76" spans="1:5" x14ac:dyDescent="0.2">
      <c r="A76" s="7" t="e" vm="45">
        <v>#VALUE!</v>
      </c>
      <c r="B76">
        <v>267.17500000000001</v>
      </c>
      <c r="D76" s="7" t="e" vm="73">
        <v>#VALUE!</v>
      </c>
      <c r="E76">
        <v>66.63</v>
      </c>
    </row>
    <row r="77" spans="1:5" x14ac:dyDescent="0.2">
      <c r="A77" s="7" t="e" vm="46">
        <v>#VALUE!</v>
      </c>
      <c r="B77">
        <v>247.245</v>
      </c>
      <c r="D77" s="7" t="e" vm="74">
        <v>#VALUE!</v>
      </c>
      <c r="E77">
        <v>203.85</v>
      </c>
    </row>
    <row r="78" spans="1:5" x14ac:dyDescent="0.2">
      <c r="A78" s="7" t="e" vm="47">
        <v>#VALUE!</v>
      </c>
      <c r="B78">
        <v>89.35499999999999</v>
      </c>
      <c r="D78" s="7" t="e" vm="75">
        <v>#VALUE!</v>
      </c>
      <c r="E78">
        <v>186.57</v>
      </c>
    </row>
    <row r="79" spans="1:5" x14ac:dyDescent="0.2">
      <c r="A79" s="7" t="e" vm="48">
        <v>#VALUE!</v>
      </c>
      <c r="B79">
        <v>272.14999999999998</v>
      </c>
      <c r="D79" s="7" t="e" vm="76">
        <v>#VALUE!</v>
      </c>
      <c r="E79">
        <v>281.19499999999999</v>
      </c>
    </row>
    <row r="80" spans="1:5" x14ac:dyDescent="0.2">
      <c r="A80" s="7" t="e" vm="49">
        <v>#VALUE!</v>
      </c>
      <c r="B80">
        <v>304.43999999999994</v>
      </c>
      <c r="D80" s="7" t="e" vm="77">
        <v>#VALUE!</v>
      </c>
      <c r="E80">
        <v>17.91</v>
      </c>
    </row>
    <row r="81" spans="1:5" x14ac:dyDescent="0.2">
      <c r="A81" s="7" t="e" vm="50">
        <v>#VALUE!</v>
      </c>
      <c r="B81">
        <v>119.29499999999999</v>
      </c>
      <c r="D81" s="7" t="e" vm="78">
        <v>#VALUE!</v>
      </c>
      <c r="E81">
        <v>10.754999999999999</v>
      </c>
    </row>
    <row r="82" spans="1:5" x14ac:dyDescent="0.2">
      <c r="A82" s="7" t="e" vm="51">
        <v>#VALUE!</v>
      </c>
      <c r="B82">
        <v>89.25</v>
      </c>
      <c r="D82" s="7" t="e" vm="79">
        <v>#VALUE!</v>
      </c>
      <c r="E82">
        <v>148.92499999999998</v>
      </c>
    </row>
    <row r="83" spans="1:5" x14ac:dyDescent="0.2">
      <c r="A83" s="7" t="e" vm="52">
        <v>#VALUE!</v>
      </c>
      <c r="B83">
        <v>96.39</v>
      </c>
      <c r="D83" s="7" t="e" vm="80">
        <v>#VALUE!</v>
      </c>
      <c r="E83">
        <v>38.849999999999994</v>
      </c>
    </row>
    <row r="84" spans="1:5" x14ac:dyDescent="0.2">
      <c r="A84" s="7" t="e" vm="53">
        <v>#VALUE!</v>
      </c>
      <c r="B84">
        <v>82.339999999999989</v>
      </c>
      <c r="D84" s="7" t="e" vm="81">
        <v>#VALUE!</v>
      </c>
      <c r="E84">
        <v>187.69499999999999</v>
      </c>
    </row>
    <row r="85" spans="1:5" x14ac:dyDescent="0.2">
      <c r="A85" s="7" t="e" vm="54">
        <v>#VALUE!</v>
      </c>
      <c r="B85">
        <v>396.51</v>
      </c>
      <c r="D85" s="7" t="e" vm="82">
        <v>#VALUE!</v>
      </c>
      <c r="E85">
        <v>404.70000000000005</v>
      </c>
    </row>
    <row r="86" spans="1:5" x14ac:dyDescent="0.2">
      <c r="A86" s="7" t="e" vm="55">
        <v>#VALUE!</v>
      </c>
      <c r="B86">
        <v>9.51</v>
      </c>
      <c r="D86" s="7" t="e" vm="83">
        <v>#VALUE!</v>
      </c>
      <c r="E86">
        <v>7.77</v>
      </c>
    </row>
    <row r="87" spans="1:5" x14ac:dyDescent="0.2">
      <c r="A87" s="7" t="e" vm="56">
        <v>#VALUE!</v>
      </c>
      <c r="B87">
        <v>2.9849999999999999</v>
      </c>
      <c r="D87" s="7" t="e" vm="84">
        <v>#VALUE!</v>
      </c>
      <c r="E87">
        <v>163.47499999999999</v>
      </c>
    </row>
    <row r="88" spans="1:5" x14ac:dyDescent="0.2">
      <c r="A88" s="7" t="e" vm="57">
        <v>#VALUE!</v>
      </c>
      <c r="B88">
        <v>100.86999999999999</v>
      </c>
      <c r="D88" s="7" t="e" vm="85">
        <v>#VALUE!</v>
      </c>
      <c r="E88">
        <v>62.074999999999996</v>
      </c>
    </row>
    <row r="89" spans="1:5" x14ac:dyDescent="0.2">
      <c r="A89" s="7" t="e" vm="58">
        <v>#VALUE!</v>
      </c>
      <c r="B89">
        <v>343.75</v>
      </c>
      <c r="D89" s="7" t="e" vm="86">
        <v>#VALUE!</v>
      </c>
      <c r="E89">
        <v>19.02</v>
      </c>
    </row>
    <row r="90" spans="1:5" x14ac:dyDescent="0.2">
      <c r="A90" s="7" t="e" vm="59">
        <v>#VALUE!</v>
      </c>
      <c r="B90">
        <v>23.849999999999998</v>
      </c>
      <c r="D90" s="7" t="e" vm="87">
        <v>#VALUE!</v>
      </c>
      <c r="E90">
        <v>94.670000000000016</v>
      </c>
    </row>
    <row r="91" spans="1:5" x14ac:dyDescent="0.2">
      <c r="A91" s="7" t="e" vm="60">
        <v>#VALUE!</v>
      </c>
      <c r="B91">
        <v>313.57</v>
      </c>
      <c r="D91" s="7" t="e" vm="88">
        <v>#VALUE!</v>
      </c>
      <c r="E91">
        <v>39.71</v>
      </c>
    </row>
    <row r="92" spans="1:5" x14ac:dyDescent="0.2">
      <c r="A92" s="7" t="e" vm="61">
        <v>#VALUE!</v>
      </c>
      <c r="B92">
        <v>131.95499999999998</v>
      </c>
      <c r="D92" s="7" t="e" vm="89">
        <v>#VALUE!</v>
      </c>
      <c r="E92">
        <v>171.69499999999999</v>
      </c>
    </row>
    <row r="93" spans="1:5" x14ac:dyDescent="0.2">
      <c r="A93" s="7" t="e" vm="62">
        <v>#VALUE!</v>
      </c>
      <c r="B93">
        <v>68.55</v>
      </c>
      <c r="D93" s="7" t="e" vm="90">
        <v>#VALUE!</v>
      </c>
      <c r="E93">
        <v>65.564999999999998</v>
      </c>
    </row>
    <row r="94" spans="1:5" x14ac:dyDescent="0.2">
      <c r="A94" s="7" t="e" vm="63">
        <v>#VALUE!</v>
      </c>
      <c r="B94">
        <v>12.315</v>
      </c>
      <c r="D94" s="7" t="e" vm="91">
        <v>#VALUE!</v>
      </c>
      <c r="E94">
        <v>42.69</v>
      </c>
    </row>
    <row r="95" spans="1:5" x14ac:dyDescent="0.2">
      <c r="A95" s="7" t="e" vm="64">
        <v>#VALUE!</v>
      </c>
      <c r="B95">
        <v>106.52</v>
      </c>
      <c r="D95" s="7" t="e" vm="92">
        <v>#VALUE!</v>
      </c>
      <c r="E95">
        <v>139.6</v>
      </c>
    </row>
    <row r="96" spans="1:5" x14ac:dyDescent="0.2">
      <c r="A96" s="7" t="e" vm="65">
        <v>#VALUE!</v>
      </c>
      <c r="B96">
        <v>392.66999999999996</v>
      </c>
      <c r="D96" s="7" t="e" vm="93">
        <v>#VALUE!</v>
      </c>
      <c r="E96">
        <v>302.8</v>
      </c>
    </row>
    <row r="97" spans="1:5" x14ac:dyDescent="0.2">
      <c r="A97" s="7" t="e" vm="66">
        <v>#VALUE!</v>
      </c>
      <c r="B97">
        <v>47.8</v>
      </c>
      <c r="D97" s="7" t="e" vm="94">
        <v>#VALUE!</v>
      </c>
      <c r="E97">
        <v>291.60000000000002</v>
      </c>
    </row>
    <row r="98" spans="1:5" x14ac:dyDescent="0.2">
      <c r="A98" s="7" t="e" vm="67">
        <v>#VALUE!</v>
      </c>
      <c r="B98">
        <v>38.849999999999994</v>
      </c>
      <c r="D98" s="7" t="e" vm="95">
        <v>#VALUE!</v>
      </c>
      <c r="E98">
        <v>156.69499999999999</v>
      </c>
    </row>
    <row r="99" spans="1:5" x14ac:dyDescent="0.2">
      <c r="A99" s="7" t="e" vm="68">
        <v>#VALUE!</v>
      </c>
      <c r="B99">
        <v>193.29</v>
      </c>
      <c r="D99" s="7" t="e" vm="96">
        <v>#VALUE!</v>
      </c>
      <c r="E99">
        <v>113.99000000000001</v>
      </c>
    </row>
    <row r="100" spans="1:5" x14ac:dyDescent="0.2">
      <c r="A100" s="7" t="e" vm="69">
        <v>#VALUE!</v>
      </c>
      <c r="B100">
        <v>146.16499999999996</v>
      </c>
      <c r="D100" s="7" t="e" vm="97">
        <v>#VALUE!</v>
      </c>
      <c r="E100">
        <v>102.46499999999997</v>
      </c>
    </row>
    <row r="101" spans="1:5" x14ac:dyDescent="0.2">
      <c r="A101" s="7" t="e" vm="70">
        <v>#VALUE!</v>
      </c>
      <c r="B101">
        <v>237.83499999999995</v>
      </c>
      <c r="D101" s="7" t="e" vm="98">
        <v>#VALUE!</v>
      </c>
      <c r="E101">
        <v>310.59000000000003</v>
      </c>
    </row>
    <row r="102" spans="1:5" x14ac:dyDescent="0.2">
      <c r="A102" s="7" t="e" vm="71">
        <v>#VALUE!</v>
      </c>
      <c r="B102">
        <v>364.91499999999991</v>
      </c>
      <c r="D102" s="7" t="e" vm="99">
        <v>#VALUE!</v>
      </c>
      <c r="E102">
        <v>389.26499999999987</v>
      </c>
    </row>
    <row r="103" spans="1:5" x14ac:dyDescent="0.2">
      <c r="A103" s="7" t="e" vm="72">
        <v>#VALUE!</v>
      </c>
      <c r="B103">
        <v>33.75</v>
      </c>
      <c r="D103" s="7" t="e" vm="100">
        <v>#VALUE!</v>
      </c>
      <c r="E103">
        <v>147.86999999999998</v>
      </c>
    </row>
    <row r="104" spans="1:5" x14ac:dyDescent="0.2">
      <c r="A104" s="7" t="e" vm="73">
        <v>#VALUE!</v>
      </c>
      <c r="B104">
        <v>66.63</v>
      </c>
      <c r="D104" s="7" t="e" vm="101">
        <v>#VALUE!</v>
      </c>
      <c r="E104">
        <v>131.55999999999997</v>
      </c>
    </row>
    <row r="105" spans="1:5" x14ac:dyDescent="0.2">
      <c r="A105" s="7" t="e" vm="74">
        <v>#VALUE!</v>
      </c>
      <c r="B105">
        <v>203.85</v>
      </c>
      <c r="D105" s="7" t="e" vm="102">
        <v>#VALUE!</v>
      </c>
      <c r="E105">
        <v>92.66</v>
      </c>
    </row>
    <row r="106" spans="1:5" x14ac:dyDescent="0.2">
      <c r="A106" s="7" t="e" vm="75">
        <v>#VALUE!</v>
      </c>
      <c r="B106">
        <v>186.57</v>
      </c>
      <c r="D106" s="7" t="e" vm="103">
        <v>#VALUE!</v>
      </c>
      <c r="E106">
        <v>18.225000000000001</v>
      </c>
    </row>
    <row r="107" spans="1:5" x14ac:dyDescent="0.2">
      <c r="A107" s="7" t="e" vm="76">
        <v>#VALUE!</v>
      </c>
      <c r="B107">
        <v>281.19499999999999</v>
      </c>
      <c r="D107" s="7" t="e" vm="104">
        <v>#VALUE!</v>
      </c>
      <c r="E107">
        <v>51.749999999999993</v>
      </c>
    </row>
    <row r="108" spans="1:5" x14ac:dyDescent="0.2">
      <c r="A108" s="7" t="e" vm="77">
        <v>#VALUE!</v>
      </c>
      <c r="B108">
        <v>17.91</v>
      </c>
      <c r="D108" s="7" t="e" vm="105">
        <v>#VALUE!</v>
      </c>
      <c r="E108">
        <v>45.454999999999998</v>
      </c>
    </row>
    <row r="109" spans="1:5" x14ac:dyDescent="0.2">
      <c r="A109" s="7" t="e" vm="78">
        <v>#VALUE!</v>
      </c>
      <c r="B109">
        <v>10.754999999999999</v>
      </c>
      <c r="D109" s="7" t="e" vm="106">
        <v>#VALUE!</v>
      </c>
      <c r="E109">
        <v>102.675</v>
      </c>
    </row>
    <row r="110" spans="1:5" x14ac:dyDescent="0.2">
      <c r="A110" s="7" t="e" vm="79">
        <v>#VALUE!</v>
      </c>
      <c r="B110">
        <v>148.92499999999998</v>
      </c>
      <c r="D110" s="7" t="e" vm="107">
        <v>#VALUE!</v>
      </c>
      <c r="E110">
        <v>155.24999999999997</v>
      </c>
    </row>
    <row r="111" spans="1:5" x14ac:dyDescent="0.2">
      <c r="A111" s="7" t="e" vm="80">
        <v>#VALUE!</v>
      </c>
      <c r="B111">
        <v>38.849999999999994</v>
      </c>
      <c r="D111" s="7" t="e" vm="108">
        <v>#VALUE!</v>
      </c>
      <c r="E111">
        <v>101.39999999999998</v>
      </c>
    </row>
    <row r="112" spans="1:5" x14ac:dyDescent="0.2">
      <c r="A112" s="7" t="e" vm="81">
        <v>#VALUE!</v>
      </c>
      <c r="B112">
        <v>187.69499999999999</v>
      </c>
      <c r="D112" s="7" t="e" vm="109">
        <v>#VALUE!</v>
      </c>
      <c r="E112">
        <v>61.754999999999995</v>
      </c>
    </row>
    <row r="113" spans="1:5" x14ac:dyDescent="0.2">
      <c r="A113" s="7" t="e" vm="82">
        <v>#VALUE!</v>
      </c>
      <c r="B113">
        <v>404.70000000000005</v>
      </c>
      <c r="D113" s="7" t="e" vm="110">
        <v>#VALUE!</v>
      </c>
      <c r="E113">
        <v>183.07999999999998</v>
      </c>
    </row>
    <row r="114" spans="1:5" x14ac:dyDescent="0.2">
      <c r="A114" s="7" t="e" vm="83">
        <v>#VALUE!</v>
      </c>
      <c r="B114">
        <v>7.77</v>
      </c>
      <c r="D114" s="7" t="e" vm="111">
        <v>#VALUE!</v>
      </c>
      <c r="E114">
        <v>139.14499999999998</v>
      </c>
    </row>
    <row r="115" spans="1:5" x14ac:dyDescent="0.2">
      <c r="A115" s="7" t="e" vm="84">
        <v>#VALUE!</v>
      </c>
      <c r="B115">
        <v>163.47499999999999</v>
      </c>
      <c r="D115" s="7" t="e" vm="112">
        <v>#VALUE!</v>
      </c>
      <c r="E115">
        <v>232.59499999999997</v>
      </c>
    </row>
    <row r="116" spans="1:5" x14ac:dyDescent="0.2">
      <c r="A116" s="7" t="e" vm="85">
        <v>#VALUE!</v>
      </c>
      <c r="B116">
        <v>62.074999999999996</v>
      </c>
      <c r="D116" s="7" t="e" vm="113">
        <v>#VALUE!</v>
      </c>
      <c r="E116">
        <v>199.90499999999997</v>
      </c>
    </row>
    <row r="117" spans="1:5" x14ac:dyDescent="0.2">
      <c r="A117" s="7" t="e" vm="86">
        <v>#VALUE!</v>
      </c>
      <c r="B117">
        <v>19.02</v>
      </c>
      <c r="D117" s="7" t="e" vm="114">
        <v>#VALUE!</v>
      </c>
      <c r="E117">
        <v>107.69999999999999</v>
      </c>
    </row>
    <row r="118" spans="1:5" x14ac:dyDescent="0.2">
      <c r="A118" s="7" t="e" vm="87">
        <v>#VALUE!</v>
      </c>
      <c r="B118">
        <v>94.670000000000016</v>
      </c>
      <c r="D118" s="7" t="e" vm="115">
        <v>#VALUE!</v>
      </c>
      <c r="E118">
        <v>94.949999999999989</v>
      </c>
    </row>
    <row r="119" spans="1:5" x14ac:dyDescent="0.2">
      <c r="A119" s="7" t="e" vm="88">
        <v>#VALUE!</v>
      </c>
      <c r="B119">
        <v>39.71</v>
      </c>
      <c r="D119" s="7" t="e" vm="116">
        <v>#VALUE!</v>
      </c>
      <c r="E119">
        <v>126.45499999999998</v>
      </c>
    </row>
    <row r="120" spans="1:5" x14ac:dyDescent="0.2">
      <c r="A120" s="7" t="e" vm="89">
        <v>#VALUE!</v>
      </c>
      <c r="B120">
        <v>171.69499999999999</v>
      </c>
      <c r="D120" s="7" t="e" vm="117">
        <v>#VALUE!</v>
      </c>
      <c r="E120">
        <v>17.899999999999999</v>
      </c>
    </row>
    <row r="121" spans="1:5" x14ac:dyDescent="0.2">
      <c r="A121" s="7" t="e" vm="90">
        <v>#VALUE!</v>
      </c>
      <c r="B121">
        <v>65.564999999999998</v>
      </c>
      <c r="D121" s="7" t="e" vm="118">
        <v>#VALUE!</v>
      </c>
      <c r="E121">
        <v>68.309999999999988</v>
      </c>
    </row>
    <row r="122" spans="1:5" x14ac:dyDescent="0.2">
      <c r="A122" s="7" t="e" vm="91">
        <v>#VALUE!</v>
      </c>
      <c r="B122">
        <v>42.69</v>
      </c>
      <c r="D122" s="7" t="e" vm="119">
        <v>#VALUE!</v>
      </c>
      <c r="E122">
        <v>21.87</v>
      </c>
    </row>
    <row r="123" spans="1:5" x14ac:dyDescent="0.2">
      <c r="A123" s="7" t="e" vm="92">
        <v>#VALUE!</v>
      </c>
      <c r="B123">
        <v>139.6</v>
      </c>
      <c r="D123" s="7" t="e" vm="120">
        <v>#VALUE!</v>
      </c>
      <c r="E123">
        <v>378.53999999999996</v>
      </c>
    </row>
    <row r="124" spans="1:5" x14ac:dyDescent="0.2">
      <c r="A124" s="7" t="e" vm="93">
        <v>#VALUE!</v>
      </c>
      <c r="B124">
        <v>302.8</v>
      </c>
      <c r="D124" s="7" t="e" vm="121">
        <v>#VALUE!</v>
      </c>
      <c r="E124">
        <v>238.73999999999995</v>
      </c>
    </row>
    <row r="125" spans="1:5" x14ac:dyDescent="0.2">
      <c r="A125" s="7" t="e" vm="94">
        <v>#VALUE!</v>
      </c>
      <c r="B125">
        <v>291.60000000000002</v>
      </c>
      <c r="D125" s="7" t="e" vm="122">
        <v>#VALUE!</v>
      </c>
      <c r="E125">
        <v>99.1</v>
      </c>
    </row>
    <row r="126" spans="1:5" x14ac:dyDescent="0.2">
      <c r="A126" s="7" t="e" vm="95">
        <v>#VALUE!</v>
      </c>
      <c r="B126">
        <v>156.69499999999999</v>
      </c>
      <c r="D126" s="7" t="e" vm="123">
        <v>#VALUE!</v>
      </c>
      <c r="E126">
        <v>252.68</v>
      </c>
    </row>
    <row r="127" spans="1:5" x14ac:dyDescent="0.2">
      <c r="A127" s="7" t="e" vm="96">
        <v>#VALUE!</v>
      </c>
      <c r="B127">
        <v>113.99000000000001</v>
      </c>
      <c r="D127" s="7" t="e" vm="124">
        <v>#VALUE!</v>
      </c>
      <c r="E127">
        <v>109.93999999999998</v>
      </c>
    </row>
    <row r="128" spans="1:5" x14ac:dyDescent="0.2">
      <c r="A128" s="7" t="e" vm="97">
        <v>#VALUE!</v>
      </c>
      <c r="B128">
        <v>102.46499999999997</v>
      </c>
      <c r="D128" s="7" t="e" vm="125">
        <v>#VALUE!</v>
      </c>
      <c r="E128">
        <v>169.35499999999999</v>
      </c>
    </row>
    <row r="129" spans="1:5" x14ac:dyDescent="0.2">
      <c r="A129" s="7" t="e" vm="98">
        <v>#VALUE!</v>
      </c>
      <c r="B129">
        <v>310.59000000000003</v>
      </c>
      <c r="D129" s="7" t="e" vm="126">
        <v>#VALUE!</v>
      </c>
      <c r="E129">
        <v>84.02</v>
      </c>
    </row>
    <row r="130" spans="1:5" x14ac:dyDescent="0.2">
      <c r="A130" s="7" t="e" vm="99">
        <v>#VALUE!</v>
      </c>
      <c r="B130">
        <v>389.26499999999987</v>
      </c>
      <c r="D130" s="7" t="e" vm="127">
        <v>#VALUE!</v>
      </c>
      <c r="E130">
        <v>112.01999999999998</v>
      </c>
    </row>
    <row r="131" spans="1:5" x14ac:dyDescent="0.2">
      <c r="A131" s="7" t="e" vm="100">
        <v>#VALUE!</v>
      </c>
      <c r="B131">
        <v>147.86999999999998</v>
      </c>
      <c r="D131" s="7" t="e" vm="128">
        <v>#VALUE!</v>
      </c>
      <c r="E131">
        <v>189.76</v>
      </c>
    </row>
    <row r="132" spans="1:5" x14ac:dyDescent="0.2">
      <c r="A132" s="7" t="e" vm="101">
        <v>#VALUE!</v>
      </c>
      <c r="B132">
        <v>131.55999999999997</v>
      </c>
      <c r="D132" s="7" t="e" vm="129">
        <v>#VALUE!</v>
      </c>
      <c r="E132">
        <v>154.74</v>
      </c>
    </row>
    <row r="133" spans="1:5" x14ac:dyDescent="0.2">
      <c r="A133" s="7" t="e" vm="102">
        <v>#VALUE!</v>
      </c>
      <c r="B133">
        <v>92.66</v>
      </c>
      <c r="D133" s="7" t="e" vm="130">
        <v>#VALUE!</v>
      </c>
      <c r="E133">
        <v>77.564999999999998</v>
      </c>
    </row>
    <row r="134" spans="1:5" x14ac:dyDescent="0.2">
      <c r="A134" s="7" t="e" vm="103">
        <v>#VALUE!</v>
      </c>
      <c r="B134">
        <v>18.225000000000001</v>
      </c>
      <c r="D134" s="7" t="e" vm="131">
        <v>#VALUE!</v>
      </c>
      <c r="E134">
        <v>72.900000000000006</v>
      </c>
    </row>
    <row r="135" spans="1:5" x14ac:dyDescent="0.2">
      <c r="A135" s="7" t="e" vm="104">
        <v>#VALUE!</v>
      </c>
      <c r="B135">
        <v>51.749999999999993</v>
      </c>
      <c r="D135" s="7" t="e" vm="132">
        <v>#VALUE!</v>
      </c>
      <c r="E135">
        <v>71.399999999999991</v>
      </c>
    </row>
    <row r="136" spans="1:5" x14ac:dyDescent="0.2">
      <c r="A136" s="7" t="e" vm="105">
        <v>#VALUE!</v>
      </c>
      <c r="B136">
        <v>45.454999999999998</v>
      </c>
      <c r="D136" s="7" t="e" vm="133">
        <v>#VALUE!</v>
      </c>
      <c r="E136">
        <v>96.2</v>
      </c>
    </row>
    <row r="137" spans="1:5" x14ac:dyDescent="0.2">
      <c r="A137" s="7" t="e" vm="106">
        <v>#VALUE!</v>
      </c>
      <c r="B137">
        <v>102.675</v>
      </c>
      <c r="D137" s="7" t="e" vm="134">
        <v>#VALUE!</v>
      </c>
      <c r="E137">
        <v>97.05</v>
      </c>
    </row>
    <row r="138" spans="1:5" x14ac:dyDescent="0.2">
      <c r="A138" s="7" t="e" vm="107">
        <v>#VALUE!</v>
      </c>
      <c r="B138">
        <v>155.24999999999997</v>
      </c>
      <c r="D138" s="7" t="e" vm="135">
        <v>#VALUE!</v>
      </c>
      <c r="E138">
        <v>399.23999999999995</v>
      </c>
    </row>
    <row r="139" spans="1:5" x14ac:dyDescent="0.2">
      <c r="A139" s="7" t="e" vm="108">
        <v>#VALUE!</v>
      </c>
      <c r="B139">
        <v>101.39999999999998</v>
      </c>
      <c r="D139" s="7" t="e" vm="136">
        <v>#VALUE!</v>
      </c>
      <c r="E139">
        <v>31.305</v>
      </c>
    </row>
    <row r="140" spans="1:5" x14ac:dyDescent="0.2">
      <c r="A140" s="7" t="e" vm="109">
        <v>#VALUE!</v>
      </c>
      <c r="B140">
        <v>61.754999999999995</v>
      </c>
      <c r="D140" s="7" t="e" vm="137">
        <v>#VALUE!</v>
      </c>
      <c r="E140">
        <v>145.75</v>
      </c>
    </row>
    <row r="141" spans="1:5" x14ac:dyDescent="0.2">
      <c r="A141" s="7" t="e" vm="110">
        <v>#VALUE!</v>
      </c>
      <c r="B141">
        <v>183.07999999999998</v>
      </c>
      <c r="D141" s="7" t="e" vm="138">
        <v>#VALUE!</v>
      </c>
      <c r="E141">
        <v>132.04</v>
      </c>
    </row>
    <row r="142" spans="1:5" x14ac:dyDescent="0.2">
      <c r="A142" s="7" t="e" vm="111">
        <v>#VALUE!</v>
      </c>
      <c r="B142">
        <v>139.14499999999998</v>
      </c>
      <c r="D142" s="7" t="e" vm="139">
        <v>#VALUE!</v>
      </c>
      <c r="E142">
        <v>29.16</v>
      </c>
    </row>
    <row r="143" spans="1:5" x14ac:dyDescent="0.2">
      <c r="A143" s="7" t="e" vm="112">
        <v>#VALUE!</v>
      </c>
      <c r="B143">
        <v>232.59499999999997</v>
      </c>
      <c r="D143" s="7" t="e" vm="140">
        <v>#VALUE!</v>
      </c>
      <c r="E143">
        <v>17.504999999999999</v>
      </c>
    </row>
    <row r="144" spans="1:5" x14ac:dyDescent="0.2">
      <c r="A144" s="7" t="e" vm="113">
        <v>#VALUE!</v>
      </c>
      <c r="B144">
        <v>199.90499999999997</v>
      </c>
      <c r="D144" s="7" t="e" vm="141">
        <v>#VALUE!</v>
      </c>
      <c r="E144">
        <v>47.809999999999995</v>
      </c>
    </row>
    <row r="145" spans="1:5" x14ac:dyDescent="0.2">
      <c r="A145" s="7" t="e" vm="114">
        <v>#VALUE!</v>
      </c>
      <c r="B145">
        <v>107.69999999999999</v>
      </c>
      <c r="D145" s="7" t="e" vm="142">
        <v>#VALUE!</v>
      </c>
      <c r="E145">
        <v>166.93</v>
      </c>
    </row>
    <row r="146" spans="1:5" x14ac:dyDescent="0.2">
      <c r="A146" s="7" t="e" vm="115">
        <v>#VALUE!</v>
      </c>
      <c r="B146">
        <v>94.949999999999989</v>
      </c>
      <c r="D146" s="7" t="e" vm="143">
        <v>#VALUE!</v>
      </c>
      <c r="E146">
        <v>375.19000000000005</v>
      </c>
    </row>
    <row r="147" spans="1:5" x14ac:dyDescent="0.2">
      <c r="A147" s="7" t="e" vm="116">
        <v>#VALUE!</v>
      </c>
      <c r="B147">
        <v>126.45499999999998</v>
      </c>
      <c r="D147" s="7" t="e" vm="144">
        <v>#VALUE!</v>
      </c>
      <c r="E147">
        <v>56.25</v>
      </c>
    </row>
    <row r="148" spans="1:5" x14ac:dyDescent="0.2">
      <c r="A148" s="7" t="e" vm="117">
        <v>#VALUE!</v>
      </c>
      <c r="B148">
        <v>17.899999999999999</v>
      </c>
      <c r="D148" s="7" t="e" vm="145">
        <v>#VALUE!</v>
      </c>
      <c r="E148">
        <v>61.32</v>
      </c>
    </row>
    <row r="149" spans="1:5" x14ac:dyDescent="0.2">
      <c r="A149" s="7" t="e" vm="118">
        <v>#VALUE!</v>
      </c>
      <c r="B149">
        <v>68.309999999999988</v>
      </c>
      <c r="D149" s="7" t="e" vm="146">
        <v>#VALUE!</v>
      </c>
      <c r="E149">
        <v>77.699999999999989</v>
      </c>
    </row>
    <row r="150" spans="1:5" x14ac:dyDescent="0.2">
      <c r="A150" s="7" t="e" vm="119">
        <v>#VALUE!</v>
      </c>
      <c r="B150">
        <v>21.87</v>
      </c>
      <c r="D150" s="7" t="e" vm="147">
        <v>#VALUE!</v>
      </c>
      <c r="E150">
        <v>23.31</v>
      </c>
    </row>
    <row r="151" spans="1:5" x14ac:dyDescent="0.2">
      <c r="A151" s="7" t="e" vm="120">
        <v>#VALUE!</v>
      </c>
      <c r="B151">
        <v>378.53999999999996</v>
      </c>
      <c r="D151" s="7" t="e" vm="148">
        <v>#VALUE!</v>
      </c>
      <c r="E151">
        <v>253.30499999999995</v>
      </c>
    </row>
    <row r="152" spans="1:5" x14ac:dyDescent="0.2">
      <c r="A152" s="7" t="e" vm="121">
        <v>#VALUE!</v>
      </c>
      <c r="B152">
        <v>238.73999999999995</v>
      </c>
      <c r="D152" s="7" t="e" vm="149">
        <v>#VALUE!</v>
      </c>
      <c r="E152">
        <v>16.11</v>
      </c>
    </row>
    <row r="153" spans="1:5" x14ac:dyDescent="0.2">
      <c r="A153" s="7" t="e" vm="122">
        <v>#VALUE!</v>
      </c>
      <c r="B153">
        <v>99.1</v>
      </c>
      <c r="D153" s="7" t="e" vm="150">
        <v>#VALUE!</v>
      </c>
      <c r="E153">
        <v>627.74999999999989</v>
      </c>
    </row>
    <row r="154" spans="1:5" x14ac:dyDescent="0.2">
      <c r="A154" s="7" t="e" vm="123">
        <v>#VALUE!</v>
      </c>
      <c r="B154">
        <v>252.68</v>
      </c>
      <c r="D154" s="7" t="e" vm="151">
        <v>#VALUE!</v>
      </c>
      <c r="E154">
        <v>94.57</v>
      </c>
    </row>
    <row r="155" spans="1:5" x14ac:dyDescent="0.2">
      <c r="A155" s="7" t="e" vm="124">
        <v>#VALUE!</v>
      </c>
      <c r="B155">
        <v>109.93999999999998</v>
      </c>
      <c r="D155" s="7" t="e" vm="152">
        <v>#VALUE!</v>
      </c>
      <c r="E155">
        <v>182.27499999999998</v>
      </c>
    </row>
    <row r="156" spans="1:5" x14ac:dyDescent="0.2">
      <c r="A156" s="7" t="e" vm="125">
        <v>#VALUE!</v>
      </c>
      <c r="B156">
        <v>169.35499999999999</v>
      </c>
      <c r="D156" s="7" t="e" vm="153">
        <v>#VALUE!</v>
      </c>
      <c r="E156">
        <v>264.65999999999997</v>
      </c>
    </row>
    <row r="157" spans="1:5" x14ac:dyDescent="0.2">
      <c r="A157" s="7" t="e" vm="126">
        <v>#VALUE!</v>
      </c>
      <c r="B157">
        <v>84.02</v>
      </c>
      <c r="D157" s="7" t="e" vm="154">
        <v>#VALUE!</v>
      </c>
      <c r="E157">
        <v>59.4</v>
      </c>
    </row>
    <row r="158" spans="1:5" x14ac:dyDescent="0.2">
      <c r="A158" s="7" t="e" vm="127">
        <v>#VALUE!</v>
      </c>
      <c r="B158">
        <v>112.01999999999998</v>
      </c>
      <c r="D158" s="7" t="e" vm="155">
        <v>#VALUE!</v>
      </c>
      <c r="E158">
        <v>267.54999999999995</v>
      </c>
    </row>
    <row r="159" spans="1:5" x14ac:dyDescent="0.2">
      <c r="A159" s="7" t="e" vm="128">
        <v>#VALUE!</v>
      </c>
      <c r="B159">
        <v>189.76</v>
      </c>
      <c r="D159" s="7" t="e" vm="156">
        <v>#VALUE!</v>
      </c>
      <c r="E159">
        <v>45.769999999999996</v>
      </c>
    </row>
    <row r="160" spans="1:5" x14ac:dyDescent="0.2">
      <c r="A160" s="7" t="e" vm="129">
        <v>#VALUE!</v>
      </c>
      <c r="B160">
        <v>154.74</v>
      </c>
      <c r="D160" s="7" t="e" vm="157">
        <v>#VALUE!</v>
      </c>
      <c r="E160">
        <v>55.474999999999994</v>
      </c>
    </row>
    <row r="161" spans="1:5" x14ac:dyDescent="0.2">
      <c r="A161" s="7" t="e" vm="130">
        <v>#VALUE!</v>
      </c>
      <c r="B161">
        <v>77.564999999999998</v>
      </c>
      <c r="D161" s="7" t="e" vm="158">
        <v>#VALUE!</v>
      </c>
      <c r="E161">
        <v>53.134999999999991</v>
      </c>
    </row>
    <row r="162" spans="1:5" x14ac:dyDescent="0.2">
      <c r="A162" s="7" t="e" vm="131">
        <v>#VALUE!</v>
      </c>
      <c r="B162">
        <v>72.900000000000006</v>
      </c>
      <c r="D162" s="7" t="e" vm="159">
        <v>#VALUE!</v>
      </c>
      <c r="E162">
        <v>176.72499999999999</v>
      </c>
    </row>
    <row r="163" spans="1:5" x14ac:dyDescent="0.2">
      <c r="A163" s="7" t="e" vm="132">
        <v>#VALUE!</v>
      </c>
      <c r="B163">
        <v>71.399999999999991</v>
      </c>
      <c r="D163" s="7" t="e" vm="160">
        <v>#VALUE!</v>
      </c>
      <c r="E163">
        <v>220.54499999999999</v>
      </c>
    </row>
    <row r="164" spans="1:5" x14ac:dyDescent="0.2">
      <c r="A164" s="7" t="e" vm="133">
        <v>#VALUE!</v>
      </c>
      <c r="B164">
        <v>96.2</v>
      </c>
      <c r="D164" s="7" t="e" vm="161">
        <v>#VALUE!</v>
      </c>
      <c r="E164">
        <v>32.534999999999997</v>
      </c>
    </row>
    <row r="165" spans="1:5" x14ac:dyDescent="0.2">
      <c r="A165" s="7" t="e" vm="134">
        <v>#VALUE!</v>
      </c>
      <c r="B165">
        <v>97.05</v>
      </c>
      <c r="D165" s="7" t="e" vm="162">
        <v>#VALUE!</v>
      </c>
      <c r="E165">
        <v>58.2</v>
      </c>
    </row>
    <row r="166" spans="1:5" x14ac:dyDescent="0.2">
      <c r="A166" s="7" t="e" vm="135">
        <v>#VALUE!</v>
      </c>
      <c r="B166">
        <v>399.23999999999995</v>
      </c>
      <c r="D166" s="7" t="e" vm="163">
        <v>#VALUE!</v>
      </c>
      <c r="E166">
        <v>28.679999999999996</v>
      </c>
    </row>
    <row r="167" spans="1:5" x14ac:dyDescent="0.2">
      <c r="A167" s="7" t="e" vm="136">
        <v>#VALUE!</v>
      </c>
      <c r="B167">
        <v>31.305</v>
      </c>
      <c r="D167" s="7" t="e" vm="164">
        <v>#VALUE!</v>
      </c>
      <c r="E167">
        <v>69.194999999999993</v>
      </c>
    </row>
    <row r="168" spans="1:5" x14ac:dyDescent="0.2">
      <c r="A168" s="7" t="e" vm="137">
        <v>#VALUE!</v>
      </c>
      <c r="B168">
        <v>145.75</v>
      </c>
      <c r="D168" s="7" t="e" vm="165">
        <v>#VALUE!</v>
      </c>
      <c r="E168">
        <v>60.63</v>
      </c>
    </row>
    <row r="169" spans="1:5" x14ac:dyDescent="0.2">
      <c r="A169" s="7" t="e" vm="138">
        <v>#VALUE!</v>
      </c>
      <c r="B169">
        <v>132.04</v>
      </c>
      <c r="D169" s="7" t="e" vm="166">
        <v>#VALUE!</v>
      </c>
      <c r="E169">
        <v>144.30500000000001</v>
      </c>
    </row>
    <row r="170" spans="1:5" x14ac:dyDescent="0.2">
      <c r="A170" s="7" t="e" vm="139">
        <v>#VALUE!</v>
      </c>
      <c r="B170">
        <v>29.16</v>
      </c>
      <c r="D170" s="7" t="e" vm="167">
        <v>#VALUE!</v>
      </c>
      <c r="E170">
        <v>82.47</v>
      </c>
    </row>
    <row r="171" spans="1:5" x14ac:dyDescent="0.2">
      <c r="A171" s="7" t="e" vm="140">
        <v>#VALUE!</v>
      </c>
      <c r="B171">
        <v>17.504999999999999</v>
      </c>
      <c r="D171" s="7" t="e" vm="168">
        <v>#VALUE!</v>
      </c>
      <c r="E171">
        <v>59.75</v>
      </c>
    </row>
    <row r="172" spans="1:5" x14ac:dyDescent="0.2">
      <c r="A172" s="7" t="e" vm="141">
        <v>#VALUE!</v>
      </c>
      <c r="B172">
        <v>47.809999999999995</v>
      </c>
      <c r="D172" s="7" t="e" vm="169">
        <v>#VALUE!</v>
      </c>
      <c r="E172">
        <v>73.52000000000001</v>
      </c>
    </row>
    <row r="173" spans="1:5" x14ac:dyDescent="0.2">
      <c r="A173" s="7" t="e" vm="142">
        <v>#VALUE!</v>
      </c>
      <c r="B173">
        <v>166.93</v>
      </c>
      <c r="D173" s="7" t="e" vm="170">
        <v>#VALUE!</v>
      </c>
      <c r="E173">
        <v>7.29</v>
      </c>
    </row>
    <row r="174" spans="1:5" x14ac:dyDescent="0.2">
      <c r="A174" s="7" t="e" vm="143">
        <v>#VALUE!</v>
      </c>
      <c r="B174">
        <v>375.19000000000005</v>
      </c>
      <c r="D174" s="7" t="e" vm="171">
        <v>#VALUE!</v>
      </c>
      <c r="E174">
        <v>11.94</v>
      </c>
    </row>
    <row r="175" spans="1:5" x14ac:dyDescent="0.2">
      <c r="A175" s="7" t="e" vm="144">
        <v>#VALUE!</v>
      </c>
      <c r="B175">
        <v>56.25</v>
      </c>
      <c r="D175" s="7" t="e" vm="172">
        <v>#VALUE!</v>
      </c>
      <c r="E175">
        <v>108.14999999999999</v>
      </c>
    </row>
    <row r="176" spans="1:5" x14ac:dyDescent="0.2">
      <c r="A176" s="7" t="e" vm="145">
        <v>#VALUE!</v>
      </c>
      <c r="B176">
        <v>61.32</v>
      </c>
      <c r="D176" s="7" t="e" vm="173">
        <v>#VALUE!</v>
      </c>
      <c r="E176">
        <v>109.93999999999998</v>
      </c>
    </row>
    <row r="177" spans="1:5" x14ac:dyDescent="0.2">
      <c r="A177" s="7" t="e" vm="146">
        <v>#VALUE!</v>
      </c>
      <c r="B177">
        <v>77.699999999999989</v>
      </c>
      <c r="D177" s="7" t="e" vm="174">
        <v>#VALUE!</v>
      </c>
      <c r="E177">
        <v>136.23999999999998</v>
      </c>
    </row>
    <row r="178" spans="1:5" x14ac:dyDescent="0.2">
      <c r="A178" s="7" t="e" vm="147">
        <v>#VALUE!</v>
      </c>
      <c r="B178">
        <v>23.31</v>
      </c>
      <c r="D178" s="7" t="e" vm="175">
        <v>#VALUE!</v>
      </c>
      <c r="E178">
        <v>59.4</v>
      </c>
    </row>
    <row r="179" spans="1:5" x14ac:dyDescent="0.2">
      <c r="A179" s="7" t="e" vm="148">
        <v>#VALUE!</v>
      </c>
      <c r="B179">
        <v>253.30499999999995</v>
      </c>
      <c r="D179" s="7" t="e" vm="176">
        <v>#VALUE!</v>
      </c>
      <c r="E179">
        <v>94.874999999999986</v>
      </c>
    </row>
    <row r="180" spans="1:5" x14ac:dyDescent="0.2">
      <c r="A180" s="7" t="e" vm="149">
        <v>#VALUE!</v>
      </c>
      <c r="B180">
        <v>16.11</v>
      </c>
      <c r="D180" s="7" t="e" vm="177">
        <v>#VALUE!</v>
      </c>
      <c r="E180">
        <v>8.25</v>
      </c>
    </row>
    <row r="181" spans="1:5" x14ac:dyDescent="0.2">
      <c r="A181" s="7" t="e" vm="150">
        <v>#VALUE!</v>
      </c>
      <c r="B181">
        <v>627.74999999999989</v>
      </c>
      <c r="D181" s="7" t="e" vm="178">
        <v>#VALUE!</v>
      </c>
      <c r="E181">
        <v>13.424999999999997</v>
      </c>
    </row>
    <row r="182" spans="1:5" x14ac:dyDescent="0.2">
      <c r="A182" s="7" t="e" vm="151">
        <v>#VALUE!</v>
      </c>
      <c r="B182">
        <v>94.57</v>
      </c>
      <c r="D182" s="7" t="e" vm="179">
        <v>#VALUE!</v>
      </c>
      <c r="E182">
        <v>180.05</v>
      </c>
    </row>
    <row r="183" spans="1:5" x14ac:dyDescent="0.2">
      <c r="A183" s="7" t="e" vm="152">
        <v>#VALUE!</v>
      </c>
      <c r="B183">
        <v>182.27499999999998</v>
      </c>
      <c r="D183" s="7" t="e" vm="180">
        <v>#VALUE!</v>
      </c>
      <c r="E183">
        <v>16.11</v>
      </c>
    </row>
    <row r="184" spans="1:5" x14ac:dyDescent="0.2">
      <c r="A184" s="7" t="e" vm="153">
        <v>#VALUE!</v>
      </c>
      <c r="B184">
        <v>264.65999999999997</v>
      </c>
      <c r="D184" s="7" t="e" vm="181">
        <v>#VALUE!</v>
      </c>
      <c r="E184">
        <v>204.92999999999995</v>
      </c>
    </row>
    <row r="185" spans="1:5" x14ac:dyDescent="0.2">
      <c r="A185" s="7" t="e" vm="154">
        <v>#VALUE!</v>
      </c>
      <c r="B185">
        <v>59.4</v>
      </c>
      <c r="D185" s="7" t="e" vm="182">
        <v>#VALUE!</v>
      </c>
      <c r="E185">
        <v>353.09499999999997</v>
      </c>
    </row>
    <row r="186" spans="1:5" x14ac:dyDescent="0.2">
      <c r="A186" s="7" t="e" vm="155">
        <v>#VALUE!</v>
      </c>
      <c r="B186">
        <v>267.54999999999995</v>
      </c>
      <c r="D186" s="7" t="e" vm="183">
        <v>#VALUE!</v>
      </c>
      <c r="E186">
        <v>174.13499999999999</v>
      </c>
    </row>
    <row r="187" spans="1:5" x14ac:dyDescent="0.2">
      <c r="A187" s="7" t="e" vm="156">
        <v>#VALUE!</v>
      </c>
      <c r="B187">
        <v>45.769999999999996</v>
      </c>
      <c r="D187" s="7" t="e" vm="184">
        <v>#VALUE!</v>
      </c>
      <c r="E187">
        <v>23.655000000000001</v>
      </c>
    </row>
    <row r="188" spans="1:5" x14ac:dyDescent="0.2">
      <c r="A188" s="7" t="e" vm="157">
        <v>#VALUE!</v>
      </c>
      <c r="B188">
        <v>55.474999999999994</v>
      </c>
      <c r="D188" s="7" t="e" vm="185">
        <v>#VALUE!</v>
      </c>
      <c r="E188">
        <v>26.19</v>
      </c>
    </row>
    <row r="189" spans="1:5" x14ac:dyDescent="0.2">
      <c r="A189" s="7" t="e" vm="158">
        <v>#VALUE!</v>
      </c>
      <c r="B189">
        <v>53.134999999999991</v>
      </c>
      <c r="D189" s="7" t="e" vm="186">
        <v>#VALUE!</v>
      </c>
      <c r="E189">
        <v>76.11</v>
      </c>
    </row>
    <row r="190" spans="1:5" x14ac:dyDescent="0.2">
      <c r="A190" s="7" t="e" vm="159">
        <v>#VALUE!</v>
      </c>
      <c r="B190">
        <v>176.72499999999999</v>
      </c>
      <c r="D190" s="7" t="e" vm="187">
        <v>#VALUE!</v>
      </c>
      <c r="E190">
        <v>223.97499999999997</v>
      </c>
    </row>
    <row r="191" spans="1:5" x14ac:dyDescent="0.2">
      <c r="A191" s="7" t="e" vm="160">
        <v>#VALUE!</v>
      </c>
      <c r="B191">
        <v>220.54499999999999</v>
      </c>
      <c r="D191" s="7" t="e" vm="188">
        <v>#VALUE!</v>
      </c>
      <c r="E191">
        <v>21.87</v>
      </c>
    </row>
    <row r="192" spans="1:5" x14ac:dyDescent="0.2">
      <c r="A192" s="7" t="e" vm="161">
        <v>#VALUE!</v>
      </c>
      <c r="B192">
        <v>32.534999999999997</v>
      </c>
      <c r="D192" s="7" t="e" vm="189">
        <v>#VALUE!</v>
      </c>
      <c r="E192">
        <v>51.749999999999993</v>
      </c>
    </row>
    <row r="193" spans="1:5" x14ac:dyDescent="0.2">
      <c r="A193" s="7" t="e" vm="162">
        <v>#VALUE!</v>
      </c>
      <c r="B193">
        <v>58.2</v>
      </c>
      <c r="D193" s="7" t="e" vm="190">
        <v>#VALUE!</v>
      </c>
      <c r="E193">
        <v>117.02999999999999</v>
      </c>
    </row>
    <row r="194" spans="1:5" x14ac:dyDescent="0.2">
      <c r="A194" s="7" t="e" vm="163">
        <v>#VALUE!</v>
      </c>
      <c r="B194">
        <v>28.679999999999996</v>
      </c>
      <c r="D194" s="7" t="e" vm="191">
        <v>#VALUE!</v>
      </c>
      <c r="E194">
        <v>23.31</v>
      </c>
    </row>
    <row r="195" spans="1:5" x14ac:dyDescent="0.2">
      <c r="A195" s="7" t="e" vm="164">
        <v>#VALUE!</v>
      </c>
      <c r="B195">
        <v>69.194999999999993</v>
      </c>
      <c r="D195" s="7" t="e" vm="192">
        <v>#VALUE!</v>
      </c>
      <c r="E195">
        <v>139.57999999999998</v>
      </c>
    </row>
    <row r="196" spans="1:5" x14ac:dyDescent="0.2">
      <c r="A196" s="7" t="e" vm="165">
        <v>#VALUE!</v>
      </c>
      <c r="B196">
        <v>60.63</v>
      </c>
      <c r="D196" s="7" t="e" vm="193">
        <v>#VALUE!</v>
      </c>
      <c r="E196">
        <v>222.28</v>
      </c>
    </row>
    <row r="197" spans="1:5" x14ac:dyDescent="0.2">
      <c r="A197" s="7" t="e" vm="166">
        <v>#VALUE!</v>
      </c>
      <c r="B197">
        <v>144.30500000000001</v>
      </c>
      <c r="D197" s="7" t="e" vm="194">
        <v>#VALUE!</v>
      </c>
      <c r="E197">
        <v>22.884999999999998</v>
      </c>
    </row>
    <row r="198" spans="1:5" x14ac:dyDescent="0.2">
      <c r="A198" s="7" t="e" vm="167">
        <v>#VALUE!</v>
      </c>
      <c r="B198">
        <v>82.47</v>
      </c>
      <c r="D198" s="7" t="e" vm="195">
        <v>#VALUE!</v>
      </c>
      <c r="E198">
        <v>45</v>
      </c>
    </row>
    <row r="199" spans="1:5" x14ac:dyDescent="0.2">
      <c r="A199" s="7" t="e" vm="168">
        <v>#VALUE!</v>
      </c>
      <c r="B199">
        <v>59.75</v>
      </c>
      <c r="D199" s="7" t="e" vm="196">
        <v>#VALUE!</v>
      </c>
      <c r="E199">
        <v>79.97999999999999</v>
      </c>
    </row>
    <row r="200" spans="1:5" x14ac:dyDescent="0.2">
      <c r="A200" s="7" t="e" vm="169">
        <v>#VALUE!</v>
      </c>
      <c r="B200">
        <v>73.52000000000001</v>
      </c>
      <c r="D200" s="7" t="e" vm="197">
        <v>#VALUE!</v>
      </c>
      <c r="E200">
        <v>318.14</v>
      </c>
    </row>
    <row r="201" spans="1:5" x14ac:dyDescent="0.2">
      <c r="A201" s="7" t="e" vm="170">
        <v>#VALUE!</v>
      </c>
      <c r="B201">
        <v>7.29</v>
      </c>
      <c r="D201" s="7" t="e" vm="198">
        <v>#VALUE!</v>
      </c>
      <c r="E201">
        <v>19.899999999999999</v>
      </c>
    </row>
    <row r="202" spans="1:5" x14ac:dyDescent="0.2">
      <c r="A202" s="7" t="e" vm="171">
        <v>#VALUE!</v>
      </c>
      <c r="B202">
        <v>11.94</v>
      </c>
      <c r="D202" s="7" t="e" vm="199">
        <v>#VALUE!</v>
      </c>
      <c r="E202">
        <v>215.60999999999999</v>
      </c>
    </row>
    <row r="203" spans="1:5" x14ac:dyDescent="0.2">
      <c r="A203" s="7" t="e" vm="172">
        <v>#VALUE!</v>
      </c>
      <c r="B203">
        <v>108.14999999999999</v>
      </c>
      <c r="D203" s="7" t="e" vm="200">
        <v>#VALUE!</v>
      </c>
      <c r="E203">
        <v>241.87499999999994</v>
      </c>
    </row>
    <row r="204" spans="1:5" x14ac:dyDescent="0.2">
      <c r="A204" s="7" t="e" vm="173">
        <v>#VALUE!</v>
      </c>
      <c r="B204">
        <v>109.93999999999998</v>
      </c>
      <c r="D204" s="7" t="e" vm="201">
        <v>#VALUE!</v>
      </c>
      <c r="E204">
        <v>334.125</v>
      </c>
    </row>
    <row r="205" spans="1:5" x14ac:dyDescent="0.2">
      <c r="A205" s="7" t="e" vm="174">
        <v>#VALUE!</v>
      </c>
      <c r="B205">
        <v>136.23999999999998</v>
      </c>
      <c r="D205" s="7" t="e" vm="202">
        <v>#VALUE!</v>
      </c>
      <c r="E205">
        <v>22.5</v>
      </c>
    </row>
    <row r="206" spans="1:5" x14ac:dyDescent="0.2">
      <c r="A206" s="7" t="e" vm="175">
        <v>#VALUE!</v>
      </c>
      <c r="B206">
        <v>59.4</v>
      </c>
      <c r="D206" s="7" t="e" vm="203">
        <v>#VALUE!</v>
      </c>
      <c r="E206">
        <v>155.24999999999997</v>
      </c>
    </row>
    <row r="207" spans="1:5" x14ac:dyDescent="0.2">
      <c r="A207" s="7" t="e" vm="176">
        <v>#VALUE!</v>
      </c>
      <c r="B207">
        <v>94.874999999999986</v>
      </c>
      <c r="D207" s="7" t="e" vm="204">
        <v>#VALUE!</v>
      </c>
      <c r="E207">
        <v>155.24999999999997</v>
      </c>
    </row>
    <row r="208" spans="1:5" x14ac:dyDescent="0.2">
      <c r="A208" s="7" t="e" vm="177">
        <v>#VALUE!</v>
      </c>
      <c r="B208">
        <v>8.25</v>
      </c>
      <c r="D208" s="7" t="e" vm="205">
        <v>#VALUE!</v>
      </c>
      <c r="E208">
        <v>29.784999999999997</v>
      </c>
    </row>
    <row r="209" spans="1:5" x14ac:dyDescent="0.2">
      <c r="A209" s="7" t="e" vm="178">
        <v>#VALUE!</v>
      </c>
      <c r="B209">
        <v>13.424999999999997</v>
      </c>
      <c r="D209" s="7" t="e" vm="206">
        <v>#VALUE!</v>
      </c>
      <c r="E209">
        <v>259.33499999999998</v>
      </c>
    </row>
    <row r="210" spans="1:5" x14ac:dyDescent="0.2">
      <c r="A210" s="7" t="e" vm="179">
        <v>#VALUE!</v>
      </c>
      <c r="B210">
        <v>180.05</v>
      </c>
      <c r="D210" s="7" t="e" vm="207">
        <v>#VALUE!</v>
      </c>
      <c r="E210">
        <v>36.449999999999996</v>
      </c>
    </row>
    <row r="211" spans="1:5" x14ac:dyDescent="0.2">
      <c r="A211" s="7" t="e" vm="180">
        <v>#VALUE!</v>
      </c>
      <c r="B211">
        <v>16.11</v>
      </c>
      <c r="D211" s="7" t="e" vm="208">
        <v>#VALUE!</v>
      </c>
      <c r="E211">
        <v>43.019999999999996</v>
      </c>
    </row>
    <row r="212" spans="1:5" x14ac:dyDescent="0.2">
      <c r="A212" s="7" t="e" vm="181">
        <v>#VALUE!</v>
      </c>
      <c r="B212">
        <v>204.92999999999995</v>
      </c>
      <c r="D212" s="7" t="e" vm="209">
        <v>#VALUE!</v>
      </c>
      <c r="E212">
        <v>17.91</v>
      </c>
    </row>
    <row r="213" spans="1:5" x14ac:dyDescent="0.2">
      <c r="A213" s="7" t="e" vm="182">
        <v>#VALUE!</v>
      </c>
      <c r="B213">
        <v>353.09499999999997</v>
      </c>
      <c r="D213" s="7" t="e" vm="210">
        <v>#VALUE!</v>
      </c>
      <c r="E213">
        <v>38.04</v>
      </c>
    </row>
    <row r="214" spans="1:5" x14ac:dyDescent="0.2">
      <c r="A214" s="7" t="e" vm="183">
        <v>#VALUE!</v>
      </c>
      <c r="B214">
        <v>174.13499999999999</v>
      </c>
      <c r="D214" s="7" t="e" vm="211">
        <v>#VALUE!</v>
      </c>
      <c r="E214">
        <v>23.31</v>
      </c>
    </row>
    <row r="215" spans="1:5" x14ac:dyDescent="0.2">
      <c r="A215" s="7" t="e" vm="184">
        <v>#VALUE!</v>
      </c>
      <c r="B215">
        <v>23.655000000000001</v>
      </c>
      <c r="D215" s="7" t="e" vm="212">
        <v>#VALUE!</v>
      </c>
      <c r="E215">
        <v>74.97</v>
      </c>
    </row>
    <row r="216" spans="1:5" x14ac:dyDescent="0.2">
      <c r="A216" s="7" t="e" vm="185">
        <v>#VALUE!</v>
      </c>
      <c r="B216">
        <v>26.19</v>
      </c>
      <c r="D216" s="7" t="e" vm="213">
        <v>#VALUE!</v>
      </c>
      <c r="E216">
        <v>81.540000000000006</v>
      </c>
    </row>
    <row r="217" spans="1:5" x14ac:dyDescent="0.2">
      <c r="A217" s="7" t="e" vm="186">
        <v>#VALUE!</v>
      </c>
      <c r="B217">
        <v>76.11</v>
      </c>
      <c r="D217" s="7" t="e" vm="214">
        <v>#VALUE!</v>
      </c>
      <c r="E217">
        <v>275.72499999999997</v>
      </c>
    </row>
    <row r="218" spans="1:5" x14ac:dyDescent="0.2">
      <c r="A218" s="7" t="e" vm="187">
        <v>#VALUE!</v>
      </c>
      <c r="B218">
        <v>223.97499999999997</v>
      </c>
      <c r="D218" s="7" t="e" vm="215">
        <v>#VALUE!</v>
      </c>
      <c r="E218">
        <v>81.61</v>
      </c>
    </row>
    <row r="219" spans="1:5" x14ac:dyDescent="0.2">
      <c r="A219" s="7" t="e" vm="188">
        <v>#VALUE!</v>
      </c>
      <c r="B219">
        <v>21.87</v>
      </c>
      <c r="D219" s="7" t="e" vm="216">
        <v>#VALUE!</v>
      </c>
      <c r="E219">
        <v>188.29500000000002</v>
      </c>
    </row>
    <row r="220" spans="1:5" x14ac:dyDescent="0.2">
      <c r="A220" s="7" t="e" vm="189">
        <v>#VALUE!</v>
      </c>
      <c r="B220">
        <v>51.749999999999993</v>
      </c>
      <c r="D220" s="7" t="e" vm="217">
        <v>#VALUE!</v>
      </c>
      <c r="E220">
        <v>94.204999999999998</v>
      </c>
    </row>
    <row r="221" spans="1:5" x14ac:dyDescent="0.2">
      <c r="A221" s="7" t="e" vm="190">
        <v>#VALUE!</v>
      </c>
      <c r="B221">
        <v>117.02999999999999</v>
      </c>
      <c r="D221" s="7" t="e" vm="218">
        <v>#VALUE!</v>
      </c>
      <c r="E221">
        <v>32.519999999999996</v>
      </c>
    </row>
    <row r="222" spans="1:5" x14ac:dyDescent="0.2">
      <c r="A222" s="7" t="e" vm="191">
        <v>#VALUE!</v>
      </c>
      <c r="B222">
        <v>23.31</v>
      </c>
      <c r="D222" s="7" t="e" vm="219">
        <v>#VALUE!</v>
      </c>
      <c r="E222">
        <v>72.81</v>
      </c>
    </row>
    <row r="223" spans="1:5" x14ac:dyDescent="0.2">
      <c r="A223" s="7" t="e" vm="192">
        <v>#VALUE!</v>
      </c>
      <c r="B223">
        <v>139.57999999999998</v>
      </c>
      <c r="D223" s="7" t="e" vm="220">
        <v>#VALUE!</v>
      </c>
      <c r="E223">
        <v>51.749999999999993</v>
      </c>
    </row>
    <row r="224" spans="1:5" x14ac:dyDescent="0.2">
      <c r="A224" s="7" t="e" vm="193">
        <v>#VALUE!</v>
      </c>
      <c r="B224">
        <v>222.28</v>
      </c>
      <c r="D224" s="7" t="e" vm="221">
        <v>#VALUE!</v>
      </c>
      <c r="E224">
        <v>47.55</v>
      </c>
    </row>
    <row r="225" spans="1:5" x14ac:dyDescent="0.2">
      <c r="A225" s="7" t="e" vm="194">
        <v>#VALUE!</v>
      </c>
      <c r="B225">
        <v>22.884999999999998</v>
      </c>
      <c r="D225" s="7" t="e" vm="222">
        <v>#VALUE!</v>
      </c>
      <c r="E225">
        <v>96.25500000000001</v>
      </c>
    </row>
    <row r="226" spans="1:5" x14ac:dyDescent="0.2">
      <c r="A226" s="7" t="e" vm="195">
        <v>#VALUE!</v>
      </c>
      <c r="B226">
        <v>45</v>
      </c>
      <c r="D226" s="7" t="e" vm="223">
        <v>#VALUE!</v>
      </c>
      <c r="E226">
        <v>210.76999999999998</v>
      </c>
    </row>
    <row r="227" spans="1:5" x14ac:dyDescent="0.2">
      <c r="A227" s="7" t="e" vm="196">
        <v>#VALUE!</v>
      </c>
      <c r="B227">
        <v>79.97999999999999</v>
      </c>
      <c r="D227" s="7" t="e" vm="224">
        <v>#VALUE!</v>
      </c>
      <c r="E227">
        <v>36.454999999999998</v>
      </c>
    </row>
    <row r="228" spans="1:5" x14ac:dyDescent="0.2">
      <c r="A228" s="7" t="e" vm="197">
        <v>#VALUE!</v>
      </c>
      <c r="B228">
        <v>318.14</v>
      </c>
      <c r="D228" s="7" t="e" vm="225">
        <v>#VALUE!</v>
      </c>
      <c r="E228">
        <v>197.52</v>
      </c>
    </row>
    <row r="229" spans="1:5" x14ac:dyDescent="0.2">
      <c r="A229" s="7" t="e" vm="198">
        <v>#VALUE!</v>
      </c>
      <c r="B229">
        <v>19.899999999999999</v>
      </c>
      <c r="D229" s="7" t="e" vm="226">
        <v>#VALUE!</v>
      </c>
      <c r="E229">
        <v>133.47999999999999</v>
      </c>
    </row>
    <row r="230" spans="1:5" x14ac:dyDescent="0.2">
      <c r="A230" s="7" t="e" vm="199">
        <v>#VALUE!</v>
      </c>
      <c r="B230">
        <v>215.60999999999999</v>
      </c>
      <c r="D230" s="7" t="e" vm="227">
        <v>#VALUE!</v>
      </c>
      <c r="E230">
        <v>5.3699999999999992</v>
      </c>
    </row>
    <row r="231" spans="1:5" x14ac:dyDescent="0.2">
      <c r="A231" s="7" t="e" vm="200">
        <v>#VALUE!</v>
      </c>
      <c r="B231">
        <v>241.87499999999994</v>
      </c>
      <c r="D231" s="7" t="e" vm="228">
        <v>#VALUE!</v>
      </c>
      <c r="E231">
        <v>83.835000000000008</v>
      </c>
    </row>
    <row r="232" spans="1:5" x14ac:dyDescent="0.2">
      <c r="A232" s="7" t="e" vm="201">
        <v>#VALUE!</v>
      </c>
      <c r="B232">
        <v>334.125</v>
      </c>
      <c r="D232" s="7" t="e" vm="229">
        <v>#VALUE!</v>
      </c>
      <c r="E232">
        <v>31.229999999999997</v>
      </c>
    </row>
    <row r="233" spans="1:5" x14ac:dyDescent="0.2">
      <c r="A233" s="7" t="e" vm="202">
        <v>#VALUE!</v>
      </c>
      <c r="B233">
        <v>22.5</v>
      </c>
      <c r="D233" s="7" t="e" vm="230">
        <v>#VALUE!</v>
      </c>
      <c r="E233">
        <v>28.395</v>
      </c>
    </row>
    <row r="234" spans="1:5" x14ac:dyDescent="0.2">
      <c r="A234" s="7" t="e" vm="203">
        <v>#VALUE!</v>
      </c>
      <c r="B234">
        <v>155.24999999999997</v>
      </c>
      <c r="D234" s="7" t="e" vm="231">
        <v>#VALUE!</v>
      </c>
      <c r="E234">
        <v>7.169999999999999</v>
      </c>
    </row>
    <row r="235" spans="1:5" x14ac:dyDescent="0.2">
      <c r="A235" s="7" t="e" vm="204">
        <v>#VALUE!</v>
      </c>
      <c r="B235">
        <v>155.24999999999997</v>
      </c>
      <c r="D235" s="7" t="e" vm="232">
        <v>#VALUE!</v>
      </c>
      <c r="E235">
        <v>23.774999999999999</v>
      </c>
    </row>
    <row r="236" spans="1:5" x14ac:dyDescent="0.2">
      <c r="A236" s="7" t="e" vm="205">
        <v>#VALUE!</v>
      </c>
      <c r="B236">
        <v>29.784999999999997</v>
      </c>
      <c r="D236" s="7" t="e" vm="233">
        <v>#VALUE!</v>
      </c>
      <c r="E236">
        <v>82.339999999999989</v>
      </c>
    </row>
    <row r="237" spans="1:5" x14ac:dyDescent="0.2">
      <c r="A237" s="7" t="e" vm="206">
        <v>#VALUE!</v>
      </c>
      <c r="B237">
        <v>259.33499999999998</v>
      </c>
      <c r="D237" s="7" t="e" vm="234">
        <v>#VALUE!</v>
      </c>
      <c r="E237">
        <v>118.875</v>
      </c>
    </row>
    <row r="238" spans="1:5" x14ac:dyDescent="0.2">
      <c r="A238" s="7" t="e" vm="207">
        <v>#VALUE!</v>
      </c>
      <c r="B238">
        <v>36.449999999999996</v>
      </c>
      <c r="D238" s="7" t="e" vm="235">
        <v>#VALUE!</v>
      </c>
      <c r="E238">
        <v>16.11</v>
      </c>
    </row>
    <row r="239" spans="1:5" x14ac:dyDescent="0.2">
      <c r="A239" s="7" t="e" vm="208">
        <v>#VALUE!</v>
      </c>
      <c r="B239">
        <v>43.019999999999996</v>
      </c>
      <c r="D239" s="7" t="e" vm="236">
        <v>#VALUE!</v>
      </c>
      <c r="E239">
        <v>10.739999999999998</v>
      </c>
    </row>
    <row r="240" spans="1:5" x14ac:dyDescent="0.2">
      <c r="A240" s="7" t="e" vm="209">
        <v>#VALUE!</v>
      </c>
      <c r="B240">
        <v>17.91</v>
      </c>
      <c r="D240" s="7" t="e" vm="237">
        <v>#VALUE!</v>
      </c>
      <c r="E240">
        <v>119.13999999999999</v>
      </c>
    </row>
    <row r="241" spans="1:5" x14ac:dyDescent="0.2">
      <c r="A241" s="7" t="e" vm="210">
        <v>#VALUE!</v>
      </c>
      <c r="B241">
        <v>38.04</v>
      </c>
      <c r="D241" s="7" t="e" vm="238">
        <v>#VALUE!</v>
      </c>
      <c r="E241">
        <v>8.9550000000000001</v>
      </c>
    </row>
    <row r="242" spans="1:5" x14ac:dyDescent="0.2">
      <c r="A242" s="7" t="e" vm="211">
        <v>#VALUE!</v>
      </c>
      <c r="B242">
        <v>23.31</v>
      </c>
      <c r="D242" s="7" t="e" vm="239">
        <v>#VALUE!</v>
      </c>
      <c r="E242">
        <v>5.97</v>
      </c>
    </row>
    <row r="243" spans="1:5" x14ac:dyDescent="0.2">
      <c r="A243" s="7" t="e" vm="212">
        <v>#VALUE!</v>
      </c>
      <c r="B243">
        <v>74.97</v>
      </c>
      <c r="D243" s="7" t="e" vm="240">
        <v>#VALUE!</v>
      </c>
      <c r="E243">
        <v>41.25</v>
      </c>
    </row>
    <row r="244" spans="1:5" x14ac:dyDescent="0.2">
      <c r="A244" s="7" t="e" vm="213">
        <v>#VALUE!</v>
      </c>
      <c r="B244">
        <v>81.540000000000006</v>
      </c>
      <c r="D244" s="7" t="e" vm="241">
        <v>#VALUE!</v>
      </c>
      <c r="E244">
        <v>202.47499999999997</v>
      </c>
    </row>
    <row r="245" spans="1:5" x14ac:dyDescent="0.2">
      <c r="A245" s="7" t="e" vm="214">
        <v>#VALUE!</v>
      </c>
      <c r="B245">
        <v>275.72499999999997</v>
      </c>
      <c r="D245" s="7" t="e" vm="242">
        <v>#VALUE!</v>
      </c>
      <c r="E245">
        <v>8.73</v>
      </c>
    </row>
    <row r="246" spans="1:5" x14ac:dyDescent="0.2">
      <c r="A246" s="7" t="e" vm="215">
        <v>#VALUE!</v>
      </c>
      <c r="B246">
        <v>81.61</v>
      </c>
      <c r="D246" s="7" t="e" vm="243">
        <v>#VALUE!</v>
      </c>
      <c r="E246">
        <v>125.28</v>
      </c>
    </row>
    <row r="247" spans="1:5" x14ac:dyDescent="0.2">
      <c r="A247" s="7" t="e" vm="216">
        <v>#VALUE!</v>
      </c>
      <c r="B247">
        <v>188.29500000000002</v>
      </c>
      <c r="D247" s="7" t="e" vm="244">
        <v>#VALUE!</v>
      </c>
      <c r="E247">
        <v>14.924999999999999</v>
      </c>
    </row>
    <row r="248" spans="1:5" x14ac:dyDescent="0.2">
      <c r="A248" s="7" t="e" vm="217">
        <v>#VALUE!</v>
      </c>
      <c r="B248">
        <v>94.204999999999998</v>
      </c>
      <c r="D248" s="7" t="e" vm="245">
        <v>#VALUE!</v>
      </c>
      <c r="E248">
        <v>39.799999999999997</v>
      </c>
    </row>
    <row r="249" spans="1:5" x14ac:dyDescent="0.2">
      <c r="A249" s="7" t="e" vm="218">
        <v>#VALUE!</v>
      </c>
      <c r="B249">
        <v>32.519999999999996</v>
      </c>
      <c r="D249" s="7" t="e" vm="246">
        <v>#VALUE!</v>
      </c>
      <c r="E249">
        <v>79.599999999999994</v>
      </c>
    </row>
    <row r="250" spans="1:5" x14ac:dyDescent="0.2">
      <c r="A250" s="7" t="e" vm="219">
        <v>#VALUE!</v>
      </c>
      <c r="B250">
        <v>72.81</v>
      </c>
      <c r="D250" s="7" t="e" vm="247">
        <v>#VALUE!</v>
      </c>
      <c r="E250">
        <v>26.19</v>
      </c>
    </row>
    <row r="251" spans="1:5" x14ac:dyDescent="0.2">
      <c r="A251" s="7" t="e" vm="220">
        <v>#VALUE!</v>
      </c>
      <c r="B251">
        <v>51.749999999999993</v>
      </c>
      <c r="D251" s="7" t="e" vm="248">
        <v>#VALUE!</v>
      </c>
      <c r="E251">
        <v>145.245</v>
      </c>
    </row>
    <row r="252" spans="1:5" x14ac:dyDescent="0.2">
      <c r="A252" s="7" t="e" vm="221">
        <v>#VALUE!</v>
      </c>
      <c r="B252">
        <v>47.55</v>
      </c>
      <c r="D252" s="7" t="e" vm="249">
        <v>#VALUE!</v>
      </c>
      <c r="E252">
        <v>46.62</v>
      </c>
    </row>
    <row r="253" spans="1:5" x14ac:dyDescent="0.2">
      <c r="A253" s="7" t="e" vm="222">
        <v>#VALUE!</v>
      </c>
      <c r="B253">
        <v>96.25500000000001</v>
      </c>
      <c r="D253" s="7" t="e" vm="250">
        <v>#VALUE!</v>
      </c>
      <c r="E253">
        <v>47.55</v>
      </c>
    </row>
    <row r="254" spans="1:5" x14ac:dyDescent="0.2">
      <c r="A254" s="7" t="e" vm="223">
        <v>#VALUE!</v>
      </c>
      <c r="B254">
        <v>210.76999999999998</v>
      </c>
      <c r="D254" s="7" t="e" vm="251">
        <v>#VALUE!</v>
      </c>
      <c r="E254">
        <v>102.92499999999998</v>
      </c>
    </row>
    <row r="255" spans="1:5" x14ac:dyDescent="0.2">
      <c r="A255" s="7" t="e" vm="224">
        <v>#VALUE!</v>
      </c>
      <c r="B255">
        <v>36.454999999999998</v>
      </c>
      <c r="D255" s="7" t="e" vm="252">
        <v>#VALUE!</v>
      </c>
      <c r="E255">
        <v>33.644999999999996</v>
      </c>
    </row>
    <row r="256" spans="1:5" x14ac:dyDescent="0.2">
      <c r="A256" s="7" t="e" vm="225">
        <v>#VALUE!</v>
      </c>
      <c r="B256">
        <v>197.52</v>
      </c>
      <c r="D256" s="7" t="e" vm="253">
        <v>#VALUE!</v>
      </c>
      <c r="E256">
        <v>139.72499999999999</v>
      </c>
    </row>
    <row r="257" spans="1:5" x14ac:dyDescent="0.2">
      <c r="A257" s="7" t="e" vm="226">
        <v>#VALUE!</v>
      </c>
      <c r="B257">
        <v>133.47999999999999</v>
      </c>
      <c r="D257" s="7" t="e" vm="254">
        <v>#VALUE!</v>
      </c>
      <c r="E257">
        <v>29.784999999999997</v>
      </c>
    </row>
    <row r="258" spans="1:5" x14ac:dyDescent="0.2">
      <c r="A258" s="7" t="e" vm="227">
        <v>#VALUE!</v>
      </c>
      <c r="B258">
        <v>5.3699999999999992</v>
      </c>
      <c r="D258" s="7" t="e" vm="255">
        <v>#VALUE!</v>
      </c>
      <c r="E258">
        <v>13.424999999999997</v>
      </c>
    </row>
    <row r="259" spans="1:5" x14ac:dyDescent="0.2">
      <c r="A259" s="7" t="e" vm="228">
        <v>#VALUE!</v>
      </c>
      <c r="B259">
        <v>83.835000000000008</v>
      </c>
      <c r="D259" s="7" t="e" vm="256">
        <v>#VALUE!</v>
      </c>
      <c r="E259">
        <v>16.5</v>
      </c>
    </row>
    <row r="260" spans="1:5" x14ac:dyDescent="0.2">
      <c r="A260" s="7" t="e" vm="229">
        <v>#VALUE!</v>
      </c>
      <c r="B260">
        <v>31.229999999999997</v>
      </c>
      <c r="D260" s="7" t="e" vm="257">
        <v>#VALUE!</v>
      </c>
      <c r="E260">
        <v>10.739999999999998</v>
      </c>
    </row>
    <row r="261" spans="1:5" x14ac:dyDescent="0.2">
      <c r="A261" s="7" t="e" vm="230">
        <v>#VALUE!</v>
      </c>
      <c r="B261">
        <v>28.395</v>
      </c>
      <c r="D261" s="7" t="e" vm="258">
        <v>#VALUE!</v>
      </c>
      <c r="E261">
        <v>22.884999999999998</v>
      </c>
    </row>
    <row r="262" spans="1:5" x14ac:dyDescent="0.2">
      <c r="A262" s="7" t="e" vm="231">
        <v>#VALUE!</v>
      </c>
      <c r="B262">
        <v>7.169999999999999</v>
      </c>
      <c r="D262" s="7" t="e" vm="259">
        <v>#VALUE!</v>
      </c>
      <c r="E262">
        <v>83.835000000000008</v>
      </c>
    </row>
    <row r="263" spans="1:5" x14ac:dyDescent="0.2">
      <c r="A263" s="7" t="e" vm="232">
        <v>#VALUE!</v>
      </c>
      <c r="B263">
        <v>23.774999999999999</v>
      </c>
      <c r="D263" s="7" t="e" vm="260">
        <v>#VALUE!</v>
      </c>
      <c r="E263">
        <v>82.5</v>
      </c>
    </row>
    <row r="264" spans="1:5" x14ac:dyDescent="0.2">
      <c r="A264" s="7" t="e" vm="233">
        <v>#VALUE!</v>
      </c>
      <c r="B264">
        <v>82.339999999999989</v>
      </c>
      <c r="D264" s="7" t="e" vm="261">
        <v>#VALUE!</v>
      </c>
      <c r="E264">
        <v>257.75</v>
      </c>
    </row>
    <row r="265" spans="1:5" x14ac:dyDescent="0.2">
      <c r="A265" s="7" t="e" vm="234">
        <v>#VALUE!</v>
      </c>
      <c r="B265">
        <v>118.875</v>
      </c>
      <c r="D265" s="7" t="e" vm="262">
        <v>#VALUE!</v>
      </c>
      <c r="E265">
        <v>111.64499999999998</v>
      </c>
    </row>
    <row r="266" spans="1:5" x14ac:dyDescent="0.2">
      <c r="A266" s="7" t="e" vm="235">
        <v>#VALUE!</v>
      </c>
      <c r="B266">
        <v>16.11</v>
      </c>
      <c r="D266" s="7" t="e" vm="263">
        <v>#VALUE!</v>
      </c>
      <c r="E266">
        <v>374.22</v>
      </c>
    </row>
    <row r="267" spans="1:5" x14ac:dyDescent="0.2">
      <c r="A267" s="7" t="e" vm="236">
        <v>#VALUE!</v>
      </c>
      <c r="B267">
        <v>10.739999999999998</v>
      </c>
      <c r="D267" s="7" t="e" vm="264">
        <v>#VALUE!</v>
      </c>
      <c r="E267">
        <v>27</v>
      </c>
    </row>
    <row r="268" spans="1:5" x14ac:dyDescent="0.2">
      <c r="A268" s="7" t="e" vm="237">
        <v>#VALUE!</v>
      </c>
      <c r="B268">
        <v>119.13999999999999</v>
      </c>
      <c r="D268" s="7" t="e" vm="265">
        <v>#VALUE!</v>
      </c>
      <c r="E268">
        <v>190.83999999999997</v>
      </c>
    </row>
    <row r="269" spans="1:5" x14ac:dyDescent="0.2">
      <c r="A269" s="7" t="e" vm="238">
        <v>#VALUE!</v>
      </c>
      <c r="B269">
        <v>8.9550000000000001</v>
      </c>
      <c r="D269" s="7" t="e" vm="266">
        <v>#VALUE!</v>
      </c>
      <c r="E269">
        <v>47.115000000000002</v>
      </c>
    </row>
    <row r="270" spans="1:5" x14ac:dyDescent="0.2">
      <c r="A270" s="7" t="e" vm="239">
        <v>#VALUE!</v>
      </c>
      <c r="B270">
        <v>5.97</v>
      </c>
      <c r="D270" s="7" t="e" vm="267">
        <v>#VALUE!</v>
      </c>
      <c r="E270">
        <v>204.92999999999995</v>
      </c>
    </row>
    <row r="271" spans="1:5" x14ac:dyDescent="0.2">
      <c r="A271" s="7" t="e" vm="240">
        <v>#VALUE!</v>
      </c>
      <c r="B271">
        <v>41.25</v>
      </c>
      <c r="D271" s="7" t="e" vm="268">
        <v>#VALUE!</v>
      </c>
      <c r="E271">
        <v>8.0549999999999997</v>
      </c>
    </row>
    <row r="272" spans="1:5" x14ac:dyDescent="0.2">
      <c r="A272" s="7" t="e" vm="241">
        <v>#VALUE!</v>
      </c>
      <c r="B272">
        <v>202.47499999999997</v>
      </c>
      <c r="D272" s="7" t="e" vm="269">
        <v>#VALUE!</v>
      </c>
      <c r="E272">
        <v>14.85</v>
      </c>
    </row>
    <row r="273" spans="1:5" x14ac:dyDescent="0.2">
      <c r="A273" s="7" t="e" vm="242">
        <v>#VALUE!</v>
      </c>
      <c r="B273">
        <v>8.73</v>
      </c>
      <c r="D273" s="7" t="e" vm="270">
        <v>#VALUE!</v>
      </c>
      <c r="E273">
        <v>319.45999999999998</v>
      </c>
    </row>
    <row r="274" spans="1:5" x14ac:dyDescent="0.2">
      <c r="A274" s="7" t="e" vm="243">
        <v>#VALUE!</v>
      </c>
      <c r="B274">
        <v>125.28</v>
      </c>
      <c r="D274" s="7" t="e" vm="271">
        <v>#VALUE!</v>
      </c>
      <c r="E274">
        <v>126.49999999999999</v>
      </c>
    </row>
    <row r="275" spans="1:5" x14ac:dyDescent="0.2">
      <c r="A275" s="7" t="e" vm="244">
        <v>#VALUE!</v>
      </c>
      <c r="B275">
        <v>14.924999999999999</v>
      </c>
      <c r="D275" s="7" t="e" vm="272">
        <v>#VALUE!</v>
      </c>
      <c r="E275">
        <v>15.54</v>
      </c>
    </row>
    <row r="276" spans="1:5" x14ac:dyDescent="0.2">
      <c r="A276" s="7" t="e" vm="245">
        <v>#VALUE!</v>
      </c>
      <c r="B276">
        <v>39.799999999999997</v>
      </c>
      <c r="D276" s="7" t="e" vm="273">
        <v>#VALUE!</v>
      </c>
      <c r="E276">
        <v>12.15</v>
      </c>
    </row>
    <row r="277" spans="1:5" x14ac:dyDescent="0.2">
      <c r="A277" s="7" t="e" vm="246">
        <v>#VALUE!</v>
      </c>
      <c r="B277">
        <v>79.599999999999994</v>
      </c>
      <c r="D277" s="7" t="e" vm="274">
        <v>#VALUE!</v>
      </c>
      <c r="E277">
        <v>63.249999999999993</v>
      </c>
    </row>
    <row r="278" spans="1:5" x14ac:dyDescent="0.2">
      <c r="A278" s="7" t="e" vm="247">
        <v>#VALUE!</v>
      </c>
      <c r="B278">
        <v>26.19</v>
      </c>
      <c r="D278" s="7" t="e" vm="275">
        <v>#VALUE!</v>
      </c>
      <c r="E278">
        <v>57.81</v>
      </c>
    </row>
    <row r="279" spans="1:5" x14ac:dyDescent="0.2">
      <c r="A279" s="7" t="e" vm="248">
        <v>#VALUE!</v>
      </c>
      <c r="B279">
        <v>145.245</v>
      </c>
      <c r="D279" s="7" t="e" vm="276">
        <v>#VALUE!</v>
      </c>
      <c r="E279">
        <v>31.624999999999996</v>
      </c>
    </row>
    <row r="280" spans="1:5" x14ac:dyDescent="0.2">
      <c r="A280" s="7" t="e" vm="249">
        <v>#VALUE!</v>
      </c>
      <c r="B280">
        <v>46.62</v>
      </c>
      <c r="D280" s="7" t="e" vm="277">
        <v>#VALUE!</v>
      </c>
      <c r="E280">
        <v>107.505</v>
      </c>
    </row>
    <row r="281" spans="1:5" x14ac:dyDescent="0.2">
      <c r="A281" s="7" t="e" vm="250">
        <v>#VALUE!</v>
      </c>
      <c r="B281">
        <v>47.55</v>
      </c>
      <c r="D281" s="7" t="e" vm="278">
        <v>#VALUE!</v>
      </c>
      <c r="E281">
        <v>63.4</v>
      </c>
    </row>
    <row r="282" spans="1:5" x14ac:dyDescent="0.2">
      <c r="A282" s="7" t="e" vm="251">
        <v>#VALUE!</v>
      </c>
      <c r="B282">
        <v>102.92499999999998</v>
      </c>
      <c r="D282" s="7" t="e" vm="279">
        <v>#VALUE!</v>
      </c>
      <c r="E282">
        <v>45.769999999999996</v>
      </c>
    </row>
    <row r="283" spans="1:5" x14ac:dyDescent="0.2">
      <c r="A283" s="7" t="e" vm="252">
        <v>#VALUE!</v>
      </c>
      <c r="B283">
        <v>33.644999999999996</v>
      </c>
      <c r="D283" s="7" t="e" vm="280">
        <v>#VALUE!</v>
      </c>
      <c r="E283">
        <v>22.23</v>
      </c>
    </row>
    <row r="284" spans="1:5" x14ac:dyDescent="0.2">
      <c r="A284" s="7" t="e" vm="253">
        <v>#VALUE!</v>
      </c>
      <c r="B284">
        <v>139.72499999999999</v>
      </c>
      <c r="D284" s="7" t="e" vm="281">
        <v>#VALUE!</v>
      </c>
      <c r="E284">
        <v>45.769999999999996</v>
      </c>
    </row>
    <row r="285" spans="1:5" x14ac:dyDescent="0.2">
      <c r="A285" s="7" t="e" vm="254">
        <v>#VALUE!</v>
      </c>
      <c r="B285">
        <v>29.784999999999997</v>
      </c>
      <c r="D285" s="7" t="e" vm="282">
        <v>#VALUE!</v>
      </c>
      <c r="E285">
        <v>148.92499999999998</v>
      </c>
    </row>
    <row r="286" spans="1:5" x14ac:dyDescent="0.2">
      <c r="A286" s="7" t="e" vm="255">
        <v>#VALUE!</v>
      </c>
      <c r="B286">
        <v>13.424999999999997</v>
      </c>
      <c r="D286" s="7" t="e" vm="283">
        <v>#VALUE!</v>
      </c>
      <c r="E286">
        <v>59.699999999999996</v>
      </c>
    </row>
    <row r="287" spans="1:5" x14ac:dyDescent="0.2">
      <c r="A287" s="7" t="e" vm="256">
        <v>#VALUE!</v>
      </c>
      <c r="B287">
        <v>16.5</v>
      </c>
      <c r="D287" s="7" t="e" vm="284">
        <v>#VALUE!</v>
      </c>
      <c r="E287">
        <v>66.929999999999993</v>
      </c>
    </row>
    <row r="288" spans="1:5" x14ac:dyDescent="0.2">
      <c r="A288" s="7" t="e" vm="257">
        <v>#VALUE!</v>
      </c>
      <c r="B288">
        <v>10.739999999999998</v>
      </c>
      <c r="D288" s="7" t="e" vm="285">
        <v>#VALUE!</v>
      </c>
      <c r="E288">
        <v>13.095000000000001</v>
      </c>
    </row>
    <row r="289" spans="1:5" x14ac:dyDescent="0.2">
      <c r="A289" s="7" t="e" vm="258">
        <v>#VALUE!</v>
      </c>
      <c r="B289">
        <v>22.884999999999998</v>
      </c>
      <c r="D289" s="7" t="e" vm="286">
        <v>#VALUE!</v>
      </c>
      <c r="E289">
        <v>178.70999999999998</v>
      </c>
    </row>
    <row r="290" spans="1:5" x14ac:dyDescent="0.2">
      <c r="A290" s="7" t="e" vm="259">
        <v>#VALUE!</v>
      </c>
      <c r="B290">
        <v>83.835000000000008</v>
      </c>
      <c r="D290" s="7" t="e" vm="287">
        <v>#VALUE!</v>
      </c>
      <c r="E290">
        <v>232.37499999999997</v>
      </c>
    </row>
    <row r="291" spans="1:5" x14ac:dyDescent="0.2">
      <c r="A291" s="7" t="e" vm="260">
        <v>#VALUE!</v>
      </c>
      <c r="B291">
        <v>82.5</v>
      </c>
      <c r="D291" s="7" t="e" vm="288">
        <v>#VALUE!</v>
      </c>
      <c r="E291">
        <v>47.55</v>
      </c>
    </row>
    <row r="292" spans="1:5" x14ac:dyDescent="0.2">
      <c r="A292" s="7" t="e" vm="261">
        <v>#VALUE!</v>
      </c>
      <c r="B292">
        <v>257.75</v>
      </c>
      <c r="D292" s="7" t="e" vm="289">
        <v>#VALUE!</v>
      </c>
      <c r="E292">
        <v>178.70999999999998</v>
      </c>
    </row>
    <row r="293" spans="1:5" x14ac:dyDescent="0.2">
      <c r="A293" s="7" t="e" vm="262">
        <v>#VALUE!</v>
      </c>
      <c r="B293">
        <v>111.64499999999998</v>
      </c>
      <c r="D293" s="7" t="e" vm="290">
        <v>#VALUE!</v>
      </c>
      <c r="E293">
        <v>39.33</v>
      </c>
    </row>
    <row r="294" spans="1:5" x14ac:dyDescent="0.2">
      <c r="A294" s="7" t="e" vm="263">
        <v>#VALUE!</v>
      </c>
      <c r="B294">
        <v>374.22</v>
      </c>
      <c r="D294" s="7" t="e" vm="291">
        <v>#VALUE!</v>
      </c>
      <c r="E294">
        <v>64.75</v>
      </c>
    </row>
    <row r="295" spans="1:5" x14ac:dyDescent="0.2">
      <c r="A295" s="7" t="e" vm="264">
        <v>#VALUE!</v>
      </c>
      <c r="B295">
        <v>27</v>
      </c>
      <c r="D295" s="7" t="e" vm="292">
        <v>#VALUE!</v>
      </c>
      <c r="E295">
        <v>36.450000000000003</v>
      </c>
    </row>
    <row r="296" spans="1:5" x14ac:dyDescent="0.2">
      <c r="A296" s="7" t="e" vm="265">
        <v>#VALUE!</v>
      </c>
      <c r="B296">
        <v>190.83999999999997</v>
      </c>
      <c r="D296" s="7" t="e" vm="293">
        <v>#VALUE!</v>
      </c>
      <c r="E296">
        <v>20.25</v>
      </c>
    </row>
    <row r="297" spans="1:5" x14ac:dyDescent="0.2">
      <c r="A297" s="7" t="e" vm="266">
        <v>#VALUE!</v>
      </c>
      <c r="B297">
        <v>47.115000000000002</v>
      </c>
      <c r="D297" s="7" t="e" vm="294">
        <v>#VALUE!</v>
      </c>
      <c r="E297">
        <v>12.375</v>
      </c>
    </row>
    <row r="298" spans="1:5" x14ac:dyDescent="0.2">
      <c r="A298" s="7" t="e" vm="267">
        <v>#VALUE!</v>
      </c>
      <c r="B298">
        <v>204.92999999999995</v>
      </c>
      <c r="D298" s="7" t="e" vm="295">
        <v>#VALUE!</v>
      </c>
      <c r="E298">
        <v>54.58</v>
      </c>
    </row>
    <row r="299" spans="1:5" x14ac:dyDescent="0.2">
      <c r="A299" s="7" t="e" vm="268">
        <v>#VALUE!</v>
      </c>
      <c r="B299">
        <v>8.0549999999999997</v>
      </c>
      <c r="D299" s="7" t="e" vm="296">
        <v>#VALUE!</v>
      </c>
      <c r="E299">
        <v>24.75</v>
      </c>
    </row>
    <row r="300" spans="1:5" x14ac:dyDescent="0.2">
      <c r="A300" s="7" t="e" vm="269">
        <v>#VALUE!</v>
      </c>
      <c r="B300">
        <v>14.85</v>
      </c>
      <c r="D300" s="7" t="e" vm="297">
        <v>#VALUE!</v>
      </c>
      <c r="E300">
        <v>287.23499999999996</v>
      </c>
    </row>
    <row r="301" spans="1:5" x14ac:dyDescent="0.2">
      <c r="A301" s="7" t="e" vm="270">
        <v>#VALUE!</v>
      </c>
      <c r="B301">
        <v>319.45999999999998</v>
      </c>
      <c r="D301" s="7" t="e" vm="298">
        <v>#VALUE!</v>
      </c>
      <c r="E301">
        <v>14.58</v>
      </c>
    </row>
    <row r="302" spans="1:5" x14ac:dyDescent="0.2">
      <c r="A302" s="7" t="e" vm="271">
        <v>#VALUE!</v>
      </c>
      <c r="B302">
        <v>126.49999999999999</v>
      </c>
      <c r="D302" s="7" t="e" vm="299">
        <v>#VALUE!</v>
      </c>
      <c r="E302">
        <v>145.82</v>
      </c>
    </row>
    <row r="303" spans="1:5" x14ac:dyDescent="0.2">
      <c r="A303" s="7" t="e" vm="272">
        <v>#VALUE!</v>
      </c>
      <c r="B303">
        <v>15.54</v>
      </c>
      <c r="D303" s="7" t="e" vm="300">
        <v>#VALUE!</v>
      </c>
      <c r="E303">
        <v>119.20499999999998</v>
      </c>
    </row>
    <row r="304" spans="1:5" x14ac:dyDescent="0.2">
      <c r="A304" s="7" t="e" vm="273">
        <v>#VALUE!</v>
      </c>
      <c r="B304">
        <v>12.15</v>
      </c>
      <c r="D304" s="7" t="e" vm="301">
        <v>#VALUE!</v>
      </c>
      <c r="E304">
        <v>97.38</v>
      </c>
    </row>
    <row r="305" spans="1:5" x14ac:dyDescent="0.2">
      <c r="A305" s="7" t="e" vm="274">
        <v>#VALUE!</v>
      </c>
      <c r="B305">
        <v>63.249999999999993</v>
      </c>
      <c r="D305" s="7" t="e" vm="302">
        <v>#VALUE!</v>
      </c>
      <c r="E305">
        <v>13.424999999999997</v>
      </c>
    </row>
    <row r="306" spans="1:5" x14ac:dyDescent="0.2">
      <c r="A306" s="7" t="e" vm="275">
        <v>#VALUE!</v>
      </c>
      <c r="B306">
        <v>57.81</v>
      </c>
      <c r="D306" s="7" t="e" vm="303">
        <v>#VALUE!</v>
      </c>
      <c r="E306">
        <v>107.26499999999999</v>
      </c>
    </row>
    <row r="307" spans="1:5" x14ac:dyDescent="0.2">
      <c r="A307" s="7" t="e" vm="276">
        <v>#VALUE!</v>
      </c>
      <c r="B307">
        <v>31.624999999999996</v>
      </c>
      <c r="D307" s="7" t="e" vm="304">
        <v>#VALUE!</v>
      </c>
      <c r="E307">
        <v>36.089999999999996</v>
      </c>
    </row>
    <row r="308" spans="1:5" x14ac:dyDescent="0.2">
      <c r="A308" s="7" t="e" vm="277">
        <v>#VALUE!</v>
      </c>
      <c r="B308">
        <v>107.505</v>
      </c>
      <c r="D308" s="7" t="e" vm="305">
        <v>#VALUE!</v>
      </c>
      <c r="E308">
        <v>33.75</v>
      </c>
    </row>
    <row r="309" spans="1:5" x14ac:dyDescent="0.2">
      <c r="A309" s="7" t="e" vm="278">
        <v>#VALUE!</v>
      </c>
      <c r="B309">
        <v>63.4</v>
      </c>
      <c r="D309" s="7" t="e" vm="306">
        <v>#VALUE!</v>
      </c>
      <c r="E309">
        <v>34.92</v>
      </c>
    </row>
    <row r="310" spans="1:5" x14ac:dyDescent="0.2">
      <c r="A310" s="7" t="e" vm="279">
        <v>#VALUE!</v>
      </c>
      <c r="B310">
        <v>45.769999999999996</v>
      </c>
      <c r="D310" s="7" t="e" vm="307">
        <v>#VALUE!</v>
      </c>
      <c r="E310">
        <v>5.3699999999999992</v>
      </c>
    </row>
    <row r="311" spans="1:5" x14ac:dyDescent="0.2">
      <c r="A311" s="7" t="e" vm="280">
        <v>#VALUE!</v>
      </c>
      <c r="B311">
        <v>22.23</v>
      </c>
      <c r="D311" s="7" t="e" vm="308">
        <v>#VALUE!</v>
      </c>
      <c r="E311">
        <v>41.22</v>
      </c>
    </row>
    <row r="312" spans="1:5" x14ac:dyDescent="0.2">
      <c r="A312" s="7" t="e" vm="281">
        <v>#VALUE!</v>
      </c>
      <c r="B312">
        <v>45.769999999999996</v>
      </c>
      <c r="D312" s="7" t="e" vm="309">
        <v>#VALUE!</v>
      </c>
      <c r="E312">
        <v>29.784999999999997</v>
      </c>
    </row>
    <row r="313" spans="1:5" x14ac:dyDescent="0.2">
      <c r="A313" s="7" t="e" vm="282">
        <v>#VALUE!</v>
      </c>
      <c r="B313">
        <v>148.92499999999998</v>
      </c>
      <c r="D313" s="7" t="e" vm="310">
        <v>#VALUE!</v>
      </c>
      <c r="E313">
        <v>21.509999999999998</v>
      </c>
    </row>
    <row r="314" spans="1:5" x14ac:dyDescent="0.2">
      <c r="A314" s="7" t="e" vm="283">
        <v>#VALUE!</v>
      </c>
      <c r="B314">
        <v>59.699999999999996</v>
      </c>
      <c r="D314" s="7" t="e" vm="311">
        <v>#VALUE!</v>
      </c>
      <c r="E314">
        <v>59.569999999999993</v>
      </c>
    </row>
    <row r="315" spans="1:5" x14ac:dyDescent="0.2">
      <c r="A315" s="7" t="e" vm="284">
        <v>#VALUE!</v>
      </c>
      <c r="B315">
        <v>66.929999999999993</v>
      </c>
      <c r="D315" s="7" t="e" vm="312">
        <v>#VALUE!</v>
      </c>
      <c r="E315">
        <v>26.73</v>
      </c>
    </row>
    <row r="316" spans="1:5" x14ac:dyDescent="0.2">
      <c r="A316" s="7" t="e" vm="285">
        <v>#VALUE!</v>
      </c>
      <c r="B316">
        <v>13.095000000000001</v>
      </c>
      <c r="D316" s="7" t="e" vm="313">
        <v>#VALUE!</v>
      </c>
      <c r="E316">
        <v>45.769999999999996</v>
      </c>
    </row>
    <row r="317" spans="1:5" x14ac:dyDescent="0.2">
      <c r="A317" s="7" t="e" vm="286">
        <v>#VALUE!</v>
      </c>
      <c r="B317">
        <v>178.70999999999998</v>
      </c>
      <c r="D317" s="7" t="e" vm="314">
        <v>#VALUE!</v>
      </c>
      <c r="E317">
        <v>64.47999999999999</v>
      </c>
    </row>
    <row r="318" spans="1:5" x14ac:dyDescent="0.2">
      <c r="A318" s="7" t="e" vm="287">
        <v>#VALUE!</v>
      </c>
      <c r="B318">
        <v>232.37499999999997</v>
      </c>
      <c r="D318" s="7" t="e" vm="315">
        <v>#VALUE!</v>
      </c>
      <c r="E318">
        <v>52.38</v>
      </c>
    </row>
    <row r="319" spans="1:5" x14ac:dyDescent="0.2">
      <c r="A319" s="7" t="e" vm="288">
        <v>#VALUE!</v>
      </c>
      <c r="B319">
        <v>47.55</v>
      </c>
      <c r="D319" s="7" t="e" vm="316">
        <v>#VALUE!</v>
      </c>
      <c r="E319">
        <v>148.92499999999998</v>
      </c>
    </row>
    <row r="320" spans="1:5" x14ac:dyDescent="0.2">
      <c r="A320" s="7" t="e" vm="289">
        <v>#VALUE!</v>
      </c>
      <c r="B320">
        <v>178.70999999999998</v>
      </c>
      <c r="D320" s="7" t="e" vm="317">
        <v>#VALUE!</v>
      </c>
      <c r="E320">
        <v>10.739999999999998</v>
      </c>
    </row>
    <row r="321" spans="1:5" x14ac:dyDescent="0.2">
      <c r="A321" s="7" t="e" vm="290">
        <v>#VALUE!</v>
      </c>
      <c r="B321">
        <v>39.33</v>
      </c>
      <c r="D321" s="7" t="e" vm="318">
        <v>#VALUE!</v>
      </c>
      <c r="E321">
        <v>5.97</v>
      </c>
    </row>
    <row r="322" spans="1:5" x14ac:dyDescent="0.2">
      <c r="A322" s="7" t="e" vm="291">
        <v>#VALUE!</v>
      </c>
      <c r="B322">
        <v>64.75</v>
      </c>
      <c r="D322" s="7" t="e" vm="319">
        <v>#VALUE!</v>
      </c>
      <c r="E322">
        <v>165.95499999999998</v>
      </c>
    </row>
    <row r="323" spans="1:5" x14ac:dyDescent="0.2">
      <c r="A323" s="7" t="e" vm="292">
        <v>#VALUE!</v>
      </c>
      <c r="B323">
        <v>36.450000000000003</v>
      </c>
      <c r="D323" s="7" t="e" vm="320">
        <v>#VALUE!</v>
      </c>
      <c r="E323">
        <v>246.20999999999998</v>
      </c>
    </row>
    <row r="324" spans="1:5" x14ac:dyDescent="0.2">
      <c r="A324" s="7" t="e" vm="293">
        <v>#VALUE!</v>
      </c>
      <c r="B324">
        <v>20.25</v>
      </c>
      <c r="D324" s="7" t="e" vm="321">
        <v>#VALUE!</v>
      </c>
      <c r="E324">
        <v>136.61999999999998</v>
      </c>
    </row>
    <row r="325" spans="1:5" x14ac:dyDescent="0.2">
      <c r="A325" s="7" t="e" vm="294">
        <v>#VALUE!</v>
      </c>
      <c r="B325">
        <v>12.375</v>
      </c>
      <c r="D325" s="7" t="e" vm="322">
        <v>#VALUE!</v>
      </c>
      <c r="E325">
        <v>47.55</v>
      </c>
    </row>
    <row r="326" spans="1:5" x14ac:dyDescent="0.2">
      <c r="A326" s="7" t="e" vm="295">
        <v>#VALUE!</v>
      </c>
      <c r="B326">
        <v>54.58</v>
      </c>
      <c r="D326" s="7" t="e" vm="323">
        <v>#VALUE!</v>
      </c>
      <c r="E326">
        <v>137.31</v>
      </c>
    </row>
    <row r="327" spans="1:5" x14ac:dyDescent="0.2">
      <c r="A327" s="7" t="e" vm="296">
        <v>#VALUE!</v>
      </c>
      <c r="B327">
        <v>24.75</v>
      </c>
      <c r="D327" s="7" t="e" vm="324">
        <v>#VALUE!</v>
      </c>
      <c r="E327">
        <v>22.884999999999998</v>
      </c>
    </row>
    <row r="328" spans="1:5" x14ac:dyDescent="0.2">
      <c r="A328" s="7" t="e" vm="297">
        <v>#VALUE!</v>
      </c>
      <c r="B328">
        <v>287.23499999999996</v>
      </c>
      <c r="D328" s="7" t="e" vm="325">
        <v>#VALUE!</v>
      </c>
      <c r="E328">
        <v>41.25</v>
      </c>
    </row>
    <row r="329" spans="1:5" x14ac:dyDescent="0.2">
      <c r="A329" s="7" t="e" vm="298">
        <v>#VALUE!</v>
      </c>
      <c r="B329">
        <v>14.58</v>
      </c>
      <c r="D329" s="7" t="e" vm="326">
        <v>#VALUE!</v>
      </c>
      <c r="E329">
        <v>22.32</v>
      </c>
    </row>
    <row r="330" spans="1:5" x14ac:dyDescent="0.2">
      <c r="A330" s="7" t="e" vm="299">
        <v>#VALUE!</v>
      </c>
      <c r="B330">
        <v>145.82</v>
      </c>
      <c r="D330" s="7" t="e" vm="327">
        <v>#VALUE!</v>
      </c>
      <c r="E330">
        <v>17.91</v>
      </c>
    </row>
    <row r="331" spans="1:5" x14ac:dyDescent="0.2">
      <c r="A331" s="7" t="e" vm="300">
        <v>#VALUE!</v>
      </c>
      <c r="B331">
        <v>119.20499999999998</v>
      </c>
      <c r="D331" s="7" t="e" vm="328">
        <v>#VALUE!</v>
      </c>
      <c r="E331">
        <v>29.7</v>
      </c>
    </row>
    <row r="332" spans="1:5" x14ac:dyDescent="0.2">
      <c r="A332" s="7" t="e" vm="301">
        <v>#VALUE!</v>
      </c>
      <c r="B332">
        <v>97.38</v>
      </c>
      <c r="D332" s="7" t="e" vm="329">
        <v>#VALUE!</v>
      </c>
      <c r="E332">
        <v>121.59499999999998</v>
      </c>
    </row>
    <row r="333" spans="1:5" x14ac:dyDescent="0.2">
      <c r="A333" s="7" t="e" vm="302">
        <v>#VALUE!</v>
      </c>
      <c r="B333">
        <v>13.424999999999997</v>
      </c>
      <c r="D333" s="7" t="e" vm="330">
        <v>#VALUE!</v>
      </c>
      <c r="E333">
        <v>123.50999999999999</v>
      </c>
    </row>
    <row r="334" spans="1:5" x14ac:dyDescent="0.2">
      <c r="A334" s="7" t="e" vm="303">
        <v>#VALUE!</v>
      </c>
      <c r="B334">
        <v>107.26499999999999</v>
      </c>
      <c r="D334" s="7" t="e" vm="331">
        <v>#VALUE!</v>
      </c>
      <c r="E334">
        <v>82.339999999999989</v>
      </c>
    </row>
    <row r="335" spans="1:5" x14ac:dyDescent="0.2">
      <c r="A335" s="7" t="e" vm="304">
        <v>#VALUE!</v>
      </c>
      <c r="B335">
        <v>36.089999999999996</v>
      </c>
      <c r="D335" s="7" t="e" vm="332">
        <v>#VALUE!</v>
      </c>
      <c r="E335">
        <v>35.849999999999994</v>
      </c>
    </row>
    <row r="336" spans="1:5" x14ac:dyDescent="0.2">
      <c r="A336" s="7" t="e" vm="305">
        <v>#VALUE!</v>
      </c>
      <c r="B336">
        <v>33.75</v>
      </c>
      <c r="D336" s="7" t="e" vm="333">
        <v>#VALUE!</v>
      </c>
      <c r="E336">
        <v>47.55</v>
      </c>
    </row>
    <row r="337" spans="1:5" x14ac:dyDescent="0.2">
      <c r="A337" s="7" t="e" vm="306">
        <v>#VALUE!</v>
      </c>
      <c r="B337">
        <v>34.92</v>
      </c>
      <c r="D337" s="7" t="e" vm="334">
        <v>#VALUE!</v>
      </c>
      <c r="E337">
        <v>83.835000000000008</v>
      </c>
    </row>
    <row r="338" spans="1:5" x14ac:dyDescent="0.2">
      <c r="A338" s="7" t="e" vm="307">
        <v>#VALUE!</v>
      </c>
      <c r="B338">
        <v>5.3699999999999992</v>
      </c>
      <c r="D338" s="7" t="e" vm="335">
        <v>#VALUE!</v>
      </c>
      <c r="E338">
        <v>28.53</v>
      </c>
    </row>
    <row r="339" spans="1:5" x14ac:dyDescent="0.2">
      <c r="A339" s="7" t="e" vm="308">
        <v>#VALUE!</v>
      </c>
      <c r="B339">
        <v>41.22</v>
      </c>
      <c r="D339" s="7" t="e" vm="336">
        <v>#VALUE!</v>
      </c>
      <c r="E339">
        <v>38.04</v>
      </c>
    </row>
    <row r="340" spans="1:5" x14ac:dyDescent="0.2">
      <c r="A340" s="7" t="e" vm="309">
        <v>#VALUE!</v>
      </c>
      <c r="B340">
        <v>29.784999999999997</v>
      </c>
      <c r="D340" s="7" t="e" vm="337">
        <v>#VALUE!</v>
      </c>
      <c r="E340">
        <v>109.93999999999998</v>
      </c>
    </row>
    <row r="341" spans="1:5" x14ac:dyDescent="0.2">
      <c r="A341" s="7" t="e" vm="310">
        <v>#VALUE!</v>
      </c>
      <c r="B341">
        <v>21.509999999999998</v>
      </c>
      <c r="D341" s="7" t="e" vm="338">
        <v>#VALUE!</v>
      </c>
      <c r="E341">
        <v>79.25</v>
      </c>
    </row>
    <row r="342" spans="1:5" x14ac:dyDescent="0.2">
      <c r="A342" s="7" t="e" vm="311">
        <v>#VALUE!</v>
      </c>
      <c r="B342">
        <v>59.569999999999993</v>
      </c>
      <c r="D342" s="7" t="e" vm="339">
        <v>#VALUE!</v>
      </c>
      <c r="E342">
        <v>8.9499999999999993</v>
      </c>
    </row>
    <row r="343" spans="1:5" x14ac:dyDescent="0.2">
      <c r="A343" s="7" t="e" vm="312">
        <v>#VALUE!</v>
      </c>
      <c r="B343">
        <v>26.73</v>
      </c>
      <c r="D343" s="7" t="e" vm="340">
        <v>#VALUE!</v>
      </c>
      <c r="E343">
        <v>2.6849999999999996</v>
      </c>
    </row>
    <row r="344" spans="1:5" x14ac:dyDescent="0.2">
      <c r="A344" s="7" t="e" vm="313">
        <v>#VALUE!</v>
      </c>
      <c r="B344">
        <v>45.769999999999996</v>
      </c>
      <c r="D344" s="7" t="e" vm="341">
        <v>#VALUE!</v>
      </c>
      <c r="E344">
        <v>5.97</v>
      </c>
    </row>
    <row r="345" spans="1:5" x14ac:dyDescent="0.2">
      <c r="A345" s="7" t="e" vm="314">
        <v>#VALUE!</v>
      </c>
      <c r="B345">
        <v>64.47999999999999</v>
      </c>
      <c r="D345" s="7" t="e" vm="342">
        <v>#VALUE!</v>
      </c>
      <c r="E345">
        <v>8.9550000000000001</v>
      </c>
    </row>
    <row r="346" spans="1:5" x14ac:dyDescent="0.2">
      <c r="A346" s="7" t="e" vm="315">
        <v>#VALUE!</v>
      </c>
      <c r="B346">
        <v>52.38</v>
      </c>
      <c r="D346" s="7" t="e" vm="343">
        <v>#VALUE!</v>
      </c>
      <c r="E346">
        <v>10.739999999999998</v>
      </c>
    </row>
    <row r="347" spans="1:5" x14ac:dyDescent="0.2">
      <c r="A347" s="7" t="e" vm="316">
        <v>#VALUE!</v>
      </c>
      <c r="B347">
        <v>148.92499999999998</v>
      </c>
      <c r="D347" s="7" t="e" vm="344">
        <v>#VALUE!</v>
      </c>
      <c r="E347">
        <v>21.87</v>
      </c>
    </row>
    <row r="348" spans="1:5" x14ac:dyDescent="0.2">
      <c r="A348" s="7" t="e" vm="317">
        <v>#VALUE!</v>
      </c>
      <c r="B348">
        <v>10.739999999999998</v>
      </c>
      <c r="D348" s="7" t="e" vm="345">
        <v>#VALUE!</v>
      </c>
      <c r="E348">
        <v>31.624999999999996</v>
      </c>
    </row>
    <row r="349" spans="1:5" x14ac:dyDescent="0.2">
      <c r="A349" s="7" t="e" vm="318">
        <v>#VALUE!</v>
      </c>
      <c r="B349">
        <v>5.97</v>
      </c>
      <c r="D349" s="7" t="e" vm="346">
        <v>#VALUE!</v>
      </c>
      <c r="E349">
        <v>33.464999999999996</v>
      </c>
    </row>
    <row r="350" spans="1:5" x14ac:dyDescent="0.2">
      <c r="A350" s="7" t="e" vm="319">
        <v>#VALUE!</v>
      </c>
      <c r="B350">
        <v>165.95499999999998</v>
      </c>
      <c r="D350" s="7" t="e" vm="347">
        <v>#VALUE!</v>
      </c>
      <c r="E350">
        <v>29.849999999999998</v>
      </c>
    </row>
    <row r="351" spans="1:5" x14ac:dyDescent="0.2">
      <c r="A351" s="7" t="e" vm="320">
        <v>#VALUE!</v>
      </c>
      <c r="B351">
        <v>246.20999999999998</v>
      </c>
    </row>
    <row r="352" spans="1:5" x14ac:dyDescent="0.2">
      <c r="A352" s="7" t="e" vm="321">
        <v>#VALUE!</v>
      </c>
      <c r="B352">
        <v>136.61999999999998</v>
      </c>
    </row>
    <row r="353" spans="1:2" x14ac:dyDescent="0.2">
      <c r="A353" s="7" t="e" vm="322">
        <v>#VALUE!</v>
      </c>
      <c r="B353">
        <v>47.55</v>
      </c>
    </row>
    <row r="354" spans="1:2" x14ac:dyDescent="0.2">
      <c r="A354" s="7" t="e" vm="323">
        <v>#VALUE!</v>
      </c>
      <c r="B354">
        <v>137.31</v>
      </c>
    </row>
    <row r="355" spans="1:2" x14ac:dyDescent="0.2">
      <c r="A355" s="7" t="e" vm="324">
        <v>#VALUE!</v>
      </c>
      <c r="B355">
        <v>22.884999999999998</v>
      </c>
    </row>
    <row r="356" spans="1:2" x14ac:dyDescent="0.2">
      <c r="A356" s="7" t="e" vm="325">
        <v>#VALUE!</v>
      </c>
      <c r="B356">
        <v>41.25</v>
      </c>
    </row>
    <row r="357" spans="1:2" x14ac:dyDescent="0.2">
      <c r="A357" s="7" t="e" vm="326">
        <v>#VALUE!</v>
      </c>
      <c r="B357">
        <v>22.32</v>
      </c>
    </row>
    <row r="358" spans="1:2" x14ac:dyDescent="0.2">
      <c r="A358" s="7" t="e" vm="327">
        <v>#VALUE!</v>
      </c>
      <c r="B358">
        <v>17.91</v>
      </c>
    </row>
    <row r="359" spans="1:2" x14ac:dyDescent="0.2">
      <c r="A359" s="7" t="e" vm="328">
        <v>#VALUE!</v>
      </c>
      <c r="B359">
        <v>29.7</v>
      </c>
    </row>
    <row r="360" spans="1:2" x14ac:dyDescent="0.2">
      <c r="A360" s="7" t="e" vm="329">
        <v>#VALUE!</v>
      </c>
      <c r="B360">
        <v>121.59499999999998</v>
      </c>
    </row>
    <row r="361" spans="1:2" x14ac:dyDescent="0.2">
      <c r="A361" s="7" t="e" vm="330">
        <v>#VALUE!</v>
      </c>
      <c r="B361">
        <v>123.50999999999999</v>
      </c>
    </row>
    <row r="362" spans="1:2" x14ac:dyDescent="0.2">
      <c r="A362" s="7" t="e" vm="331">
        <v>#VALUE!</v>
      </c>
      <c r="B362">
        <v>82.339999999999989</v>
      </c>
    </row>
    <row r="363" spans="1:2" x14ac:dyDescent="0.2">
      <c r="A363" s="7" t="e" vm="332">
        <v>#VALUE!</v>
      </c>
      <c r="B363">
        <v>35.849999999999994</v>
      </c>
    </row>
    <row r="364" spans="1:2" x14ac:dyDescent="0.2">
      <c r="A364" s="7" t="e" vm="333">
        <v>#VALUE!</v>
      </c>
      <c r="B364">
        <v>47.55</v>
      </c>
    </row>
    <row r="365" spans="1:2" x14ac:dyDescent="0.2">
      <c r="A365" s="7" t="e" vm="334">
        <v>#VALUE!</v>
      </c>
      <c r="B365">
        <v>83.835000000000008</v>
      </c>
    </row>
    <row r="366" spans="1:2" x14ac:dyDescent="0.2">
      <c r="A366" s="7" t="e" vm="335">
        <v>#VALUE!</v>
      </c>
      <c r="B366">
        <v>28.53</v>
      </c>
    </row>
    <row r="367" spans="1:2" x14ac:dyDescent="0.2">
      <c r="A367" s="7" t="e" vm="336">
        <v>#VALUE!</v>
      </c>
      <c r="B367">
        <v>38.04</v>
      </c>
    </row>
    <row r="368" spans="1:2" x14ac:dyDescent="0.2">
      <c r="A368" s="7" t="e" vm="337">
        <v>#VALUE!</v>
      </c>
      <c r="B368">
        <v>109.93999999999998</v>
      </c>
    </row>
    <row r="369" spans="1:2" x14ac:dyDescent="0.2">
      <c r="A369" s="7" t="e" vm="338">
        <v>#VALUE!</v>
      </c>
      <c r="B369">
        <v>79.25</v>
      </c>
    </row>
    <row r="370" spans="1:2" x14ac:dyDescent="0.2">
      <c r="A370" s="7" t="e" vm="339">
        <v>#VALUE!</v>
      </c>
      <c r="B370">
        <v>8.9499999999999993</v>
      </c>
    </row>
    <row r="371" spans="1:2" x14ac:dyDescent="0.2">
      <c r="A371" s="7" t="e" vm="340">
        <v>#VALUE!</v>
      </c>
      <c r="B371">
        <v>2.6849999999999996</v>
      </c>
    </row>
    <row r="372" spans="1:2" x14ac:dyDescent="0.2">
      <c r="A372" s="7" t="e" vm="341">
        <v>#VALUE!</v>
      </c>
      <c r="B372">
        <v>5.97</v>
      </c>
    </row>
    <row r="373" spans="1:2" x14ac:dyDescent="0.2">
      <c r="A373" s="7" t="e" vm="342">
        <v>#VALUE!</v>
      </c>
      <c r="B373">
        <v>8.9550000000000001</v>
      </c>
    </row>
    <row r="374" spans="1:2" x14ac:dyDescent="0.2">
      <c r="A374" s="7" t="e" vm="343">
        <v>#VALUE!</v>
      </c>
      <c r="B374">
        <v>10.739999999999998</v>
      </c>
    </row>
    <row r="375" spans="1:2" x14ac:dyDescent="0.2">
      <c r="A375" s="7" t="e" vm="344">
        <v>#VALUE!</v>
      </c>
      <c r="B375">
        <v>21.87</v>
      </c>
    </row>
    <row r="376" spans="1:2" x14ac:dyDescent="0.2">
      <c r="A376" s="7" t="e" vm="345">
        <v>#VALUE!</v>
      </c>
      <c r="B376">
        <v>31.624999999999996</v>
      </c>
    </row>
    <row r="377" spans="1:2" x14ac:dyDescent="0.2">
      <c r="A377" s="7" t="e" vm="346">
        <v>#VALUE!</v>
      </c>
      <c r="B377">
        <v>33.464999999999996</v>
      </c>
    </row>
    <row r="378" spans="1:2" x14ac:dyDescent="0.2">
      <c r="A378" s="7" t="e" vm="347">
        <v>#VALUE!</v>
      </c>
      <c r="B378">
        <v>29.849999999999998</v>
      </c>
    </row>
    <row r="379" spans="1:2" x14ac:dyDescent="0.2">
      <c r="A379" s="7" t="s">
        <v>6208</v>
      </c>
      <c r="B379">
        <v>45134.255000000026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28C0-5B8C-E84E-A83D-F9DC4E031BAE}">
  <dimension ref="A3:B4"/>
  <sheetViews>
    <sheetView workbookViewId="0">
      <selection activeCell="B4" sqref="A3:B4"/>
    </sheetView>
  </sheetViews>
  <sheetFormatPr baseColWidth="10" defaultRowHeight="15" x14ac:dyDescent="0.2"/>
  <cols>
    <col min="1" max="1" width="11" bestFit="1" customWidth="1"/>
    <col min="2" max="2" width="15.33203125" bestFit="1" customWidth="1"/>
    <col min="3" max="3" width="20.33203125" customWidth="1"/>
  </cols>
  <sheetData>
    <row r="3" spans="1:2" x14ac:dyDescent="0.2">
      <c r="A3" t="s">
        <v>6224</v>
      </c>
      <c r="B3" t="s">
        <v>6229</v>
      </c>
    </row>
    <row r="4" spans="1:2" x14ac:dyDescent="0.2">
      <c r="A4" s="14">
        <v>45134.254999999997</v>
      </c>
      <c r="B4" s="14">
        <v>4520.2174000000014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9185C-69C3-CB4F-A442-B2E072AFB3D2}">
  <dimension ref="A3:C917"/>
  <sheetViews>
    <sheetView workbookViewId="0">
      <selection activeCell="C4" sqref="C4"/>
    </sheetView>
  </sheetViews>
  <sheetFormatPr baseColWidth="10" defaultRowHeight="15" x14ac:dyDescent="0.2"/>
  <cols>
    <col min="1" max="1" width="15.1640625" bestFit="1" customWidth="1"/>
    <col min="2" max="2" width="10.83203125" bestFit="1" customWidth="1"/>
    <col min="3" max="3" width="12" bestFit="1" customWidth="1"/>
    <col min="4" max="24" width="9.1640625" customWidth="1"/>
    <col min="25" max="168" width="10.1640625" customWidth="1"/>
    <col min="169" max="198" width="11.1640625" customWidth="1"/>
    <col min="199" max="199" width="11" customWidth="1"/>
    <col min="200" max="200" width="15" customWidth="1"/>
    <col min="201" max="203" width="12.83203125" customWidth="1"/>
    <col min="204" max="205" width="13" customWidth="1"/>
    <col min="206" max="206" width="14.1640625" customWidth="1"/>
    <col min="207" max="208" width="13.83203125" customWidth="1"/>
    <col min="209" max="210" width="13.33203125" customWidth="1"/>
    <col min="211" max="211" width="12.83203125" customWidth="1"/>
    <col min="212" max="212" width="12.33203125" customWidth="1"/>
    <col min="213" max="213" width="15" customWidth="1"/>
    <col min="214" max="214" width="13.33203125" customWidth="1"/>
    <col min="215" max="215" width="14" customWidth="1"/>
    <col min="216" max="216" width="13.5" customWidth="1"/>
    <col min="217" max="217" width="15" customWidth="1"/>
    <col min="218" max="218" width="13.1640625" customWidth="1"/>
    <col min="219" max="219" width="12.83203125" customWidth="1"/>
    <col min="220" max="220" width="13.33203125" customWidth="1"/>
    <col min="221" max="221" width="15" customWidth="1"/>
    <col min="222" max="222" width="13.83203125" customWidth="1"/>
    <col min="223" max="223" width="13.1640625" customWidth="1"/>
    <col min="224" max="224" width="13.33203125" customWidth="1"/>
    <col min="225" max="225" width="13.5" customWidth="1"/>
    <col min="226" max="226" width="14.6640625" customWidth="1"/>
    <col min="227" max="227" width="15" customWidth="1"/>
    <col min="228" max="228" width="13.33203125" customWidth="1"/>
    <col min="229" max="229" width="13.83203125" customWidth="1"/>
    <col min="230" max="230" width="15" customWidth="1"/>
    <col min="231" max="231" width="13.5" customWidth="1"/>
    <col min="232" max="234" width="13.1640625" customWidth="1"/>
    <col min="235" max="235" width="15" customWidth="1"/>
    <col min="236" max="236" width="13.1640625" customWidth="1"/>
    <col min="237" max="237" width="12.5" customWidth="1"/>
    <col min="238" max="238" width="13" customWidth="1"/>
    <col min="239" max="239" width="13.5" customWidth="1"/>
    <col min="240" max="240" width="15" customWidth="1"/>
    <col min="241" max="241" width="13.1640625" customWidth="1"/>
    <col min="242" max="242" width="12.5" customWidth="1"/>
    <col min="243" max="244" width="12.83203125" customWidth="1"/>
    <col min="245" max="245" width="13.33203125" customWidth="1"/>
    <col min="246" max="246" width="14.6640625" customWidth="1"/>
    <col min="247" max="247" width="13.33203125" customWidth="1"/>
    <col min="248" max="248" width="15" customWidth="1"/>
    <col min="249" max="249" width="13.5" customWidth="1"/>
    <col min="250" max="250" width="15" customWidth="1"/>
    <col min="251" max="251" width="12.83203125" customWidth="1"/>
    <col min="252" max="252" width="15" customWidth="1"/>
    <col min="253" max="253" width="14.6640625" customWidth="1"/>
    <col min="254" max="254" width="12.83203125" customWidth="1"/>
    <col min="255" max="255" width="13.1640625" customWidth="1"/>
    <col min="256" max="256" width="12.83203125" customWidth="1"/>
    <col min="257" max="257" width="13.6640625" customWidth="1"/>
    <col min="258" max="258" width="13.1640625" customWidth="1"/>
    <col min="259" max="259" width="12.83203125" customWidth="1"/>
    <col min="260" max="260" width="13" customWidth="1"/>
    <col min="261" max="261" width="15" customWidth="1"/>
    <col min="262" max="262" width="13.33203125" customWidth="1"/>
    <col min="263" max="263" width="15" customWidth="1"/>
    <col min="264" max="264" width="12.83203125" customWidth="1"/>
    <col min="265" max="265" width="13" customWidth="1"/>
    <col min="266" max="266" width="12.33203125" customWidth="1"/>
    <col min="267" max="267" width="12.83203125" customWidth="1"/>
    <col min="268" max="268" width="13.1640625" customWidth="1"/>
    <col min="269" max="269" width="13.5" customWidth="1"/>
    <col min="270" max="270" width="13.33203125" customWidth="1"/>
    <col min="271" max="271" width="15" customWidth="1"/>
    <col min="272" max="273" width="13.5" customWidth="1"/>
    <col min="274" max="274" width="13.83203125" customWidth="1"/>
    <col min="275" max="275" width="15" customWidth="1"/>
    <col min="276" max="276" width="13.33203125" customWidth="1"/>
    <col min="277" max="278" width="12.83203125" customWidth="1"/>
    <col min="279" max="279" width="13" customWidth="1"/>
    <col min="280" max="280" width="15" customWidth="1"/>
    <col min="281" max="281" width="13.5" customWidth="1"/>
    <col min="282" max="282" width="13.83203125" customWidth="1"/>
    <col min="283" max="283" width="13.1640625" customWidth="1"/>
    <col min="284" max="284" width="13.6640625" customWidth="1"/>
    <col min="285" max="285" width="13.1640625" customWidth="1"/>
    <col min="286" max="286" width="13.6640625" customWidth="1"/>
    <col min="287" max="287" width="12.83203125" customWidth="1"/>
    <col min="288" max="288" width="13.33203125" customWidth="1"/>
    <col min="289" max="289" width="13.5" customWidth="1"/>
    <col min="290" max="292" width="13.33203125" customWidth="1"/>
    <col min="293" max="293" width="12.83203125" customWidth="1"/>
    <col min="294" max="295" width="13.1640625" customWidth="1"/>
    <col min="296" max="296" width="15" customWidth="1"/>
    <col min="297" max="297" width="13.5" customWidth="1"/>
    <col min="298" max="298" width="14" customWidth="1"/>
    <col min="299" max="299" width="15" customWidth="1"/>
    <col min="300" max="301" width="13.33203125" customWidth="1"/>
    <col min="302" max="302" width="13.5" customWidth="1"/>
    <col min="303" max="303" width="14.1640625" customWidth="1"/>
    <col min="304" max="305" width="13" customWidth="1"/>
    <col min="306" max="306" width="14" customWidth="1"/>
    <col min="307" max="307" width="15" customWidth="1"/>
    <col min="308" max="308" width="12.83203125" customWidth="1"/>
    <col min="309" max="309" width="13" customWidth="1"/>
    <col min="310" max="310" width="12.83203125" customWidth="1"/>
    <col min="311" max="311" width="13" customWidth="1"/>
    <col min="312" max="312" width="12.83203125" customWidth="1"/>
    <col min="313" max="313" width="13.6640625" customWidth="1"/>
    <col min="314" max="314" width="13.83203125" customWidth="1"/>
    <col min="315" max="315" width="15" customWidth="1"/>
    <col min="316" max="316" width="13.1640625" customWidth="1"/>
    <col min="317" max="317" width="13" customWidth="1"/>
    <col min="318" max="318" width="14.1640625" customWidth="1"/>
    <col min="319" max="319" width="15" customWidth="1"/>
    <col min="320" max="320" width="13.1640625" customWidth="1"/>
    <col min="321" max="321" width="13.33203125" customWidth="1"/>
    <col min="322" max="322" width="13.83203125" customWidth="1"/>
    <col min="323" max="323" width="13.1640625" customWidth="1"/>
    <col min="324" max="324" width="13" customWidth="1"/>
    <col min="325" max="325" width="15" customWidth="1"/>
    <col min="326" max="326" width="13" customWidth="1"/>
    <col min="327" max="327" width="13.33203125" customWidth="1"/>
    <col min="328" max="328" width="12.6640625" customWidth="1"/>
    <col min="329" max="330" width="13.5" customWidth="1"/>
    <col min="331" max="331" width="13.83203125" customWidth="1"/>
    <col min="332" max="332" width="12.83203125" customWidth="1"/>
    <col min="333" max="333" width="15" customWidth="1"/>
    <col min="334" max="334" width="13.6640625" customWidth="1"/>
    <col min="335" max="335" width="13.1640625" customWidth="1"/>
    <col min="336" max="336" width="15" customWidth="1"/>
    <col min="337" max="337" width="13.1640625" customWidth="1"/>
    <col min="338" max="338" width="13.33203125" customWidth="1"/>
    <col min="339" max="340" width="12.83203125" customWidth="1"/>
    <col min="341" max="341" width="12.6640625" customWidth="1"/>
    <col min="342" max="342" width="13.1640625" customWidth="1"/>
    <col min="343" max="344" width="13.33203125" customWidth="1"/>
    <col min="345" max="345" width="12.33203125" customWidth="1"/>
    <col min="346" max="346" width="13" customWidth="1"/>
    <col min="347" max="347" width="13.5" customWidth="1"/>
    <col min="348" max="348" width="13.6640625" customWidth="1"/>
    <col min="349" max="349" width="12.83203125" customWidth="1"/>
    <col min="350" max="351" width="13.5" customWidth="1"/>
    <col min="352" max="352" width="13.1640625" customWidth="1"/>
    <col min="353" max="353" width="12.83203125" customWidth="1"/>
    <col min="354" max="354" width="13.1640625" customWidth="1"/>
    <col min="355" max="355" width="13.5" customWidth="1"/>
    <col min="356" max="356" width="13" customWidth="1"/>
    <col min="357" max="357" width="13.1640625" customWidth="1"/>
    <col min="358" max="358" width="15" customWidth="1"/>
    <col min="359" max="359" width="12.83203125" customWidth="1"/>
    <col min="360" max="360" width="13.33203125" customWidth="1"/>
    <col min="361" max="361" width="15" customWidth="1"/>
    <col min="362" max="362" width="13.33203125" customWidth="1"/>
    <col min="363" max="363" width="13" customWidth="1"/>
    <col min="364" max="364" width="13.6640625" customWidth="1"/>
    <col min="365" max="365" width="13" customWidth="1"/>
    <col min="366" max="366" width="15" customWidth="1"/>
    <col min="367" max="367" width="13" customWidth="1"/>
    <col min="368" max="368" width="14.5" customWidth="1"/>
    <col min="369" max="369" width="13.6640625" customWidth="1"/>
    <col min="370" max="370" width="13.5" customWidth="1"/>
    <col min="371" max="371" width="14.33203125" customWidth="1"/>
    <col min="372" max="372" width="15" customWidth="1"/>
    <col min="373" max="373" width="13.6640625" customWidth="1"/>
    <col min="374" max="374" width="13.33203125" customWidth="1"/>
    <col min="375" max="375" width="15" customWidth="1"/>
    <col min="376" max="376" width="13.5" customWidth="1"/>
    <col min="377" max="377" width="13.33203125" customWidth="1"/>
    <col min="378" max="378" width="13.5" customWidth="1"/>
    <col min="379" max="380" width="13.33203125" customWidth="1"/>
    <col min="381" max="381" width="15" customWidth="1"/>
    <col min="382" max="382" width="13.33203125" customWidth="1"/>
    <col min="383" max="383" width="12.6640625" customWidth="1"/>
    <col min="384" max="384" width="13.5" customWidth="1"/>
    <col min="385" max="385" width="14" customWidth="1"/>
    <col min="386" max="386" width="13.1640625" customWidth="1"/>
    <col min="387" max="387" width="13.5" customWidth="1"/>
    <col min="388" max="388" width="13.6640625" customWidth="1"/>
    <col min="389" max="389" width="13.83203125" customWidth="1"/>
    <col min="390" max="390" width="15" customWidth="1"/>
    <col min="391" max="391" width="14.1640625" customWidth="1"/>
    <col min="392" max="392" width="13" customWidth="1"/>
    <col min="393" max="393" width="13.6640625" customWidth="1"/>
    <col min="394" max="394" width="15" customWidth="1"/>
    <col min="395" max="395" width="13.6640625" customWidth="1"/>
    <col min="396" max="396" width="12.6640625" customWidth="1"/>
    <col min="397" max="397" width="13.1640625" customWidth="1"/>
    <col min="398" max="398" width="15" customWidth="1"/>
    <col min="399" max="399" width="13.33203125" customWidth="1"/>
    <col min="400" max="400" width="13" customWidth="1"/>
    <col min="401" max="401" width="15" customWidth="1"/>
    <col min="402" max="402" width="13.1640625" customWidth="1"/>
    <col min="403" max="403" width="12.83203125" customWidth="1"/>
    <col min="404" max="404" width="13.5" customWidth="1"/>
    <col min="405" max="405" width="13.83203125" customWidth="1"/>
    <col min="406" max="406" width="13.1640625" customWidth="1"/>
    <col min="407" max="407" width="13.33203125" customWidth="1"/>
    <col min="408" max="408" width="12.6640625" customWidth="1"/>
    <col min="409" max="411" width="13.1640625" customWidth="1"/>
    <col min="412" max="412" width="15" customWidth="1"/>
    <col min="413" max="413" width="12.6640625" customWidth="1"/>
    <col min="414" max="414" width="14.5" customWidth="1"/>
    <col min="415" max="415" width="14" customWidth="1"/>
    <col min="416" max="416" width="14.33203125" customWidth="1"/>
    <col min="417" max="417" width="15" customWidth="1"/>
    <col min="418" max="418" width="13" customWidth="1"/>
    <col min="419" max="419" width="13.6640625" customWidth="1"/>
    <col min="420" max="420" width="13.33203125" customWidth="1"/>
    <col min="421" max="422" width="12.6640625" customWidth="1"/>
    <col min="423" max="423" width="13.33203125" customWidth="1"/>
    <col min="424" max="424" width="13.83203125" customWidth="1"/>
    <col min="425" max="425" width="13.5" customWidth="1"/>
    <col min="426" max="426" width="13.1640625" customWidth="1"/>
    <col min="427" max="427" width="14" customWidth="1"/>
    <col min="428" max="428" width="12.83203125" customWidth="1"/>
    <col min="429" max="429" width="13.33203125" customWidth="1"/>
    <col min="430" max="430" width="15" customWidth="1"/>
    <col min="431" max="431" width="13" customWidth="1"/>
    <col min="432" max="432" width="12.6640625" customWidth="1"/>
    <col min="433" max="433" width="13.1640625" customWidth="1"/>
    <col min="434" max="434" width="13.33203125" customWidth="1"/>
    <col min="435" max="435" width="13.1640625" customWidth="1"/>
    <col min="436" max="436" width="15" customWidth="1"/>
    <col min="437" max="437" width="13.1640625" customWidth="1"/>
    <col min="438" max="438" width="12.5" customWidth="1"/>
    <col min="439" max="439" width="12.83203125" customWidth="1"/>
    <col min="440" max="440" width="14.1640625" customWidth="1"/>
    <col min="441" max="441" width="13.6640625" customWidth="1"/>
    <col min="442" max="442" width="12.83203125" customWidth="1"/>
    <col min="443" max="443" width="15" customWidth="1"/>
    <col min="444" max="444" width="13.5" customWidth="1"/>
    <col min="445" max="445" width="13" customWidth="1"/>
    <col min="446" max="446" width="14.1640625" customWidth="1"/>
    <col min="447" max="447" width="13.1640625" customWidth="1"/>
    <col min="448" max="448" width="15" customWidth="1"/>
    <col min="449" max="449" width="13.83203125" customWidth="1"/>
    <col min="450" max="450" width="13.1640625" customWidth="1"/>
    <col min="451" max="451" width="13.6640625" customWidth="1"/>
    <col min="452" max="452" width="13.5" customWidth="1"/>
    <col min="453" max="453" width="13.6640625" customWidth="1"/>
    <col min="454" max="455" width="12.83203125" customWidth="1"/>
    <col min="456" max="456" width="13.5" customWidth="1"/>
    <col min="457" max="457" width="12.83203125" customWidth="1"/>
    <col min="458" max="458" width="14.5" customWidth="1"/>
    <col min="459" max="459" width="13.5" customWidth="1"/>
    <col min="460" max="461" width="13.33203125" customWidth="1"/>
    <col min="462" max="462" width="12.83203125" customWidth="1"/>
    <col min="463" max="463" width="13.5" customWidth="1"/>
    <col min="464" max="464" width="14" customWidth="1"/>
    <col min="465" max="465" width="14.1640625" customWidth="1"/>
    <col min="466" max="466" width="13.33203125" customWidth="1"/>
    <col min="467" max="467" width="12.83203125" customWidth="1"/>
    <col min="468" max="468" width="13.1640625" customWidth="1"/>
    <col min="469" max="469" width="15" customWidth="1"/>
    <col min="470" max="470" width="12.5" customWidth="1"/>
    <col min="471" max="471" width="13.6640625" customWidth="1"/>
    <col min="472" max="472" width="14.1640625" customWidth="1"/>
    <col min="473" max="474" width="12.83203125" customWidth="1"/>
    <col min="475" max="475" width="14" customWidth="1"/>
    <col min="476" max="476" width="12.83203125" customWidth="1"/>
    <col min="477" max="477" width="13.33203125" customWidth="1"/>
    <col min="478" max="478" width="15" customWidth="1"/>
    <col min="479" max="480" width="14.1640625" customWidth="1"/>
    <col min="481" max="482" width="13" customWidth="1"/>
    <col min="483" max="483" width="13.6640625" customWidth="1"/>
    <col min="484" max="484" width="13.33203125" customWidth="1"/>
    <col min="485" max="485" width="15" customWidth="1"/>
    <col min="486" max="486" width="12.6640625" customWidth="1"/>
    <col min="487" max="487" width="13.1640625" customWidth="1"/>
    <col min="488" max="488" width="13" customWidth="1"/>
    <col min="489" max="489" width="12.83203125" customWidth="1"/>
    <col min="490" max="490" width="15" customWidth="1"/>
    <col min="491" max="491" width="12.83203125" customWidth="1"/>
    <col min="492" max="492" width="14" customWidth="1"/>
    <col min="493" max="493" width="13.33203125" customWidth="1"/>
    <col min="494" max="494" width="13" customWidth="1"/>
    <col min="495" max="495" width="13.1640625" customWidth="1"/>
    <col min="496" max="496" width="15" customWidth="1"/>
    <col min="497" max="497" width="13.1640625" customWidth="1"/>
    <col min="498" max="499" width="13.33203125" customWidth="1"/>
    <col min="500" max="500" width="13.1640625" customWidth="1"/>
    <col min="501" max="501" width="15" customWidth="1"/>
    <col min="502" max="502" width="12.6640625" customWidth="1"/>
    <col min="503" max="503" width="13.1640625" customWidth="1"/>
    <col min="504" max="504" width="15" customWidth="1"/>
    <col min="505" max="505" width="13.33203125" customWidth="1"/>
    <col min="506" max="506" width="13.1640625" customWidth="1"/>
    <col min="507" max="507" width="13.5" customWidth="1"/>
    <col min="508" max="509" width="13.1640625" customWidth="1"/>
    <col min="510" max="510" width="13.6640625" customWidth="1"/>
    <col min="511" max="511" width="13" customWidth="1"/>
    <col min="512" max="512" width="15" customWidth="1"/>
    <col min="513" max="513" width="13" customWidth="1"/>
    <col min="514" max="514" width="14.1640625" customWidth="1"/>
    <col min="515" max="515" width="12.83203125" customWidth="1"/>
    <col min="516" max="516" width="13.5" customWidth="1"/>
    <col min="517" max="517" width="13.83203125" customWidth="1"/>
    <col min="518" max="518" width="12.6640625" customWidth="1"/>
    <col min="519" max="519" width="13" customWidth="1"/>
    <col min="520" max="520" width="15" customWidth="1"/>
    <col min="521" max="521" width="12.83203125" customWidth="1"/>
    <col min="522" max="524" width="13.33203125" customWidth="1"/>
    <col min="525" max="525" width="12.5" customWidth="1"/>
    <col min="526" max="526" width="15" customWidth="1"/>
    <col min="527" max="527" width="12.33203125" customWidth="1"/>
    <col min="528" max="528" width="13.33203125" customWidth="1"/>
    <col min="529" max="530" width="13.6640625" customWidth="1"/>
    <col min="531" max="531" width="13.33203125" customWidth="1"/>
    <col min="532" max="532" width="15" customWidth="1"/>
    <col min="533" max="534" width="13.1640625" customWidth="1"/>
    <col min="535" max="535" width="15" customWidth="1"/>
    <col min="536" max="536" width="13.1640625" customWidth="1"/>
    <col min="537" max="537" width="13.6640625" customWidth="1"/>
    <col min="538" max="538" width="13.1640625" customWidth="1"/>
    <col min="539" max="539" width="13.83203125" customWidth="1"/>
    <col min="540" max="540" width="12.83203125" customWidth="1"/>
    <col min="541" max="541" width="13.6640625" customWidth="1"/>
    <col min="542" max="542" width="15" customWidth="1"/>
    <col min="543" max="544" width="13" customWidth="1"/>
    <col min="545" max="545" width="13.5" customWidth="1"/>
    <col min="546" max="546" width="13.6640625" customWidth="1"/>
    <col min="547" max="547" width="15" customWidth="1"/>
    <col min="548" max="548" width="13.6640625" customWidth="1"/>
    <col min="549" max="549" width="13.33203125" customWidth="1"/>
    <col min="550" max="550" width="12.5" customWidth="1"/>
    <col min="551" max="551" width="13.83203125" customWidth="1"/>
    <col min="552" max="553" width="13.1640625" customWidth="1"/>
    <col min="554" max="554" width="15" customWidth="1"/>
    <col min="555" max="555" width="12.83203125" customWidth="1"/>
    <col min="556" max="558" width="13" customWidth="1"/>
    <col min="559" max="559" width="14.33203125" customWidth="1"/>
    <col min="560" max="560" width="15" customWidth="1"/>
    <col min="561" max="562" width="13" customWidth="1"/>
    <col min="563" max="563" width="13.6640625" customWidth="1"/>
    <col min="564" max="564" width="12.83203125" customWidth="1"/>
    <col min="565" max="565" width="13.1640625" customWidth="1"/>
    <col min="566" max="566" width="13.33203125" customWidth="1"/>
    <col min="567" max="567" width="12.83203125" customWidth="1"/>
    <col min="568" max="568" width="13.5" customWidth="1"/>
    <col min="569" max="569" width="15" customWidth="1"/>
    <col min="570" max="570" width="14" customWidth="1"/>
    <col min="571" max="571" width="13.33203125" customWidth="1"/>
    <col min="572" max="572" width="12.6640625" customWidth="1"/>
    <col min="573" max="573" width="13" customWidth="1"/>
    <col min="574" max="574" width="15" customWidth="1"/>
    <col min="575" max="575" width="13.33203125" customWidth="1"/>
    <col min="576" max="576" width="15" customWidth="1"/>
    <col min="577" max="577" width="13.33203125" customWidth="1"/>
    <col min="578" max="579" width="12.83203125" customWidth="1"/>
    <col min="580" max="580" width="15" customWidth="1"/>
    <col min="581" max="581" width="13.5" customWidth="1"/>
    <col min="582" max="582" width="15" customWidth="1"/>
    <col min="583" max="583" width="14" customWidth="1"/>
    <col min="584" max="584" width="14.5" customWidth="1"/>
    <col min="585" max="585" width="13.6640625" customWidth="1"/>
    <col min="586" max="586" width="13.33203125" customWidth="1"/>
    <col min="587" max="587" width="12.5" customWidth="1"/>
    <col min="588" max="588" width="13.1640625" customWidth="1"/>
    <col min="589" max="589" width="13.83203125" customWidth="1"/>
    <col min="590" max="590" width="12.5" customWidth="1"/>
    <col min="591" max="591" width="15" customWidth="1"/>
    <col min="592" max="592" width="13" customWidth="1"/>
    <col min="593" max="593" width="12.6640625" customWidth="1"/>
    <col min="594" max="594" width="13.33203125" customWidth="1"/>
    <col min="595" max="595" width="13" customWidth="1"/>
    <col min="596" max="596" width="13.1640625" customWidth="1"/>
    <col min="597" max="597" width="13.5" customWidth="1"/>
    <col min="598" max="598" width="12.83203125" customWidth="1"/>
    <col min="599" max="600" width="13.1640625" customWidth="1"/>
    <col min="601" max="601" width="13.5" customWidth="1"/>
    <col min="602" max="602" width="13.33203125" customWidth="1"/>
    <col min="603" max="603" width="13.1640625" customWidth="1"/>
    <col min="604" max="604" width="13.33203125" customWidth="1"/>
    <col min="605" max="605" width="14.1640625" customWidth="1"/>
    <col min="606" max="606" width="13.83203125" customWidth="1"/>
    <col min="607" max="607" width="13.5" customWidth="1"/>
    <col min="608" max="608" width="13" customWidth="1"/>
    <col min="609" max="609" width="15" customWidth="1"/>
    <col min="610" max="610" width="13.83203125" customWidth="1"/>
    <col min="611" max="611" width="12.33203125" customWidth="1"/>
    <col min="612" max="612" width="13.6640625" customWidth="1"/>
    <col min="613" max="613" width="13.33203125" customWidth="1"/>
    <col min="614" max="614" width="13.6640625" customWidth="1"/>
    <col min="615" max="615" width="14" customWidth="1"/>
    <col min="616" max="616" width="15" customWidth="1"/>
    <col min="617" max="617" width="13.6640625" customWidth="1"/>
    <col min="618" max="618" width="13.33203125" customWidth="1"/>
    <col min="619" max="619" width="14.1640625" customWidth="1"/>
    <col min="620" max="620" width="13.33203125" customWidth="1"/>
    <col min="621" max="621" width="15" customWidth="1"/>
    <col min="622" max="622" width="14.1640625" customWidth="1"/>
    <col min="623" max="624" width="13" customWidth="1"/>
    <col min="625" max="625" width="15" customWidth="1"/>
    <col min="626" max="626" width="12" customWidth="1"/>
    <col min="627" max="627" width="13.33203125" customWidth="1"/>
    <col min="628" max="628" width="13.1640625" customWidth="1"/>
    <col min="629" max="629" width="15" customWidth="1"/>
    <col min="630" max="630" width="13.6640625" customWidth="1"/>
    <col min="631" max="631" width="15" customWidth="1"/>
    <col min="632" max="633" width="13.5" customWidth="1"/>
    <col min="634" max="634" width="12.6640625" customWidth="1"/>
    <col min="635" max="635" width="13" customWidth="1"/>
    <col min="636" max="636" width="15" customWidth="1"/>
    <col min="637" max="638" width="13.1640625" customWidth="1"/>
    <col min="639" max="639" width="13.6640625" customWidth="1"/>
    <col min="640" max="640" width="13.5" customWidth="1"/>
    <col min="641" max="641" width="13.33203125" customWidth="1"/>
    <col min="642" max="642" width="13.5" customWidth="1"/>
    <col min="643" max="643" width="13.6640625" customWidth="1"/>
    <col min="644" max="644" width="13.5" customWidth="1"/>
    <col min="645" max="645" width="13.1640625" customWidth="1"/>
    <col min="646" max="646" width="15" customWidth="1"/>
    <col min="647" max="647" width="13" customWidth="1"/>
    <col min="648" max="648" width="13.33203125" customWidth="1"/>
    <col min="649" max="649" width="15" customWidth="1"/>
    <col min="650" max="650" width="12.83203125" customWidth="1"/>
    <col min="651" max="651" width="12.5" customWidth="1"/>
    <col min="652" max="652" width="15" customWidth="1"/>
    <col min="653" max="653" width="13.5" customWidth="1"/>
    <col min="654" max="654" width="13.1640625" customWidth="1"/>
    <col min="655" max="655" width="13.33203125" customWidth="1"/>
    <col min="656" max="656" width="13.6640625" customWidth="1"/>
    <col min="657" max="657" width="12.83203125" customWidth="1"/>
    <col min="658" max="658" width="14" customWidth="1"/>
    <col min="659" max="659" width="15" customWidth="1"/>
    <col min="660" max="660" width="13.83203125" customWidth="1"/>
    <col min="661" max="661" width="15" customWidth="1"/>
    <col min="662" max="662" width="14.6640625" customWidth="1"/>
    <col min="663" max="663" width="12.5" customWidth="1"/>
    <col min="664" max="664" width="13.33203125" customWidth="1"/>
    <col min="665" max="665" width="12.5" customWidth="1"/>
    <col min="666" max="666" width="13.5" customWidth="1"/>
    <col min="667" max="667" width="13.33203125" customWidth="1"/>
    <col min="668" max="668" width="14.33203125" customWidth="1"/>
    <col min="669" max="669" width="15" customWidth="1"/>
    <col min="670" max="670" width="13.6640625" customWidth="1"/>
    <col min="671" max="671" width="13" customWidth="1"/>
    <col min="672" max="672" width="13.33203125" customWidth="1"/>
    <col min="673" max="673" width="13" customWidth="1"/>
    <col min="674" max="674" width="12.83203125" customWidth="1"/>
    <col min="675" max="675" width="13.6640625" customWidth="1"/>
    <col min="676" max="676" width="12.83203125" customWidth="1"/>
    <col min="677" max="677" width="13.6640625" customWidth="1"/>
    <col min="678" max="678" width="13.83203125" customWidth="1"/>
    <col min="679" max="679" width="15" customWidth="1"/>
    <col min="680" max="680" width="14" customWidth="1"/>
    <col min="681" max="681" width="13.1640625" customWidth="1"/>
    <col min="682" max="682" width="12.5" customWidth="1"/>
    <col min="683" max="683" width="14.1640625" customWidth="1"/>
    <col min="684" max="685" width="13.1640625" customWidth="1"/>
    <col min="686" max="686" width="13" customWidth="1"/>
    <col min="687" max="687" width="14" customWidth="1"/>
    <col min="688" max="688" width="15" customWidth="1"/>
    <col min="689" max="689" width="13" customWidth="1"/>
    <col min="690" max="690" width="12.5" customWidth="1"/>
    <col min="691" max="691" width="13.33203125" customWidth="1"/>
    <col min="692" max="692" width="13.1640625" customWidth="1"/>
    <col min="693" max="693" width="15" customWidth="1"/>
    <col min="694" max="694" width="13.1640625" customWidth="1"/>
    <col min="695" max="696" width="14.33203125" customWidth="1"/>
    <col min="697" max="697" width="13.5" customWidth="1"/>
    <col min="698" max="698" width="13.1640625" customWidth="1"/>
    <col min="699" max="699" width="12.83203125" customWidth="1"/>
    <col min="700" max="700" width="15" customWidth="1"/>
    <col min="701" max="701" width="13.33203125" customWidth="1"/>
    <col min="702" max="702" width="13.1640625" customWidth="1"/>
    <col min="703" max="704" width="12.6640625" customWidth="1"/>
    <col min="705" max="705" width="13.5" customWidth="1"/>
    <col min="706" max="706" width="14" customWidth="1"/>
    <col min="707" max="707" width="13.6640625" customWidth="1"/>
    <col min="708" max="709" width="13.1640625" customWidth="1"/>
    <col min="710" max="711" width="12.83203125" customWidth="1"/>
    <col min="712" max="712" width="13.33203125" customWidth="1"/>
    <col min="713" max="713" width="12.6640625" customWidth="1"/>
    <col min="714" max="714" width="15" customWidth="1"/>
    <col min="715" max="716" width="13.1640625" customWidth="1"/>
    <col min="717" max="717" width="13.5" customWidth="1"/>
    <col min="718" max="718" width="12.5" customWidth="1"/>
    <col min="719" max="719" width="12.83203125" customWidth="1"/>
    <col min="720" max="720" width="13" customWidth="1"/>
    <col min="721" max="721" width="15" customWidth="1"/>
    <col min="722" max="722" width="13.5" customWidth="1"/>
    <col min="723" max="723" width="13.83203125" customWidth="1"/>
    <col min="724" max="724" width="12.33203125" customWidth="1"/>
    <col min="725" max="725" width="14" customWidth="1"/>
    <col min="726" max="726" width="13.6640625" customWidth="1"/>
    <col min="727" max="727" width="15" customWidth="1"/>
    <col min="728" max="728" width="13.1640625" customWidth="1"/>
    <col min="729" max="729" width="12.6640625" customWidth="1"/>
    <col min="730" max="730" width="13" customWidth="1"/>
    <col min="731" max="731" width="13.33203125" customWidth="1"/>
    <col min="732" max="732" width="13.83203125" customWidth="1"/>
    <col min="733" max="733" width="13" customWidth="1"/>
    <col min="734" max="734" width="15" customWidth="1"/>
    <col min="735" max="735" width="13.6640625" customWidth="1"/>
    <col min="736" max="736" width="13.33203125" customWidth="1"/>
    <col min="737" max="737" width="13.5" customWidth="1"/>
    <col min="738" max="738" width="13.33203125" customWidth="1"/>
    <col min="739" max="740" width="13.5" customWidth="1"/>
    <col min="741" max="741" width="12.83203125" customWidth="1"/>
    <col min="742" max="742" width="14.1640625" customWidth="1"/>
    <col min="743" max="744" width="13.5" customWidth="1"/>
    <col min="745" max="745" width="14.5" customWidth="1"/>
    <col min="746" max="746" width="15" customWidth="1"/>
    <col min="747" max="747" width="13.6640625" customWidth="1"/>
    <col min="748" max="748" width="13.5" customWidth="1"/>
    <col min="749" max="749" width="15" customWidth="1"/>
    <col min="750" max="750" width="13.83203125" customWidth="1"/>
    <col min="751" max="751" width="13.1640625" customWidth="1"/>
    <col min="752" max="752" width="13.33203125" customWidth="1"/>
    <col min="753" max="753" width="14.1640625" customWidth="1"/>
    <col min="754" max="754" width="14.33203125" customWidth="1"/>
    <col min="755" max="755" width="12.33203125" customWidth="1"/>
    <col min="756" max="756" width="13.33203125" customWidth="1"/>
    <col min="757" max="757" width="14.1640625" customWidth="1"/>
    <col min="758" max="759" width="13.5" customWidth="1"/>
    <col min="760" max="761" width="13.1640625" customWidth="1"/>
    <col min="762" max="762" width="15" customWidth="1"/>
    <col min="763" max="763" width="13" customWidth="1"/>
    <col min="764" max="764" width="15" customWidth="1"/>
    <col min="765" max="765" width="13.5" customWidth="1"/>
    <col min="766" max="766" width="12.83203125" customWidth="1"/>
    <col min="767" max="768" width="13" customWidth="1"/>
    <col min="769" max="769" width="12.83203125" customWidth="1"/>
    <col min="770" max="770" width="13.5" customWidth="1"/>
    <col min="771" max="771" width="15" customWidth="1"/>
    <col min="772" max="773" width="13.33203125" customWidth="1"/>
    <col min="774" max="774" width="12.83203125" customWidth="1"/>
    <col min="775" max="775" width="13" customWidth="1"/>
    <col min="776" max="776" width="15" customWidth="1"/>
    <col min="777" max="777" width="13.33203125" customWidth="1"/>
    <col min="778" max="778" width="13.1640625" customWidth="1"/>
    <col min="779" max="779" width="13.5" customWidth="1"/>
    <col min="780" max="780" width="13" customWidth="1"/>
    <col min="781" max="781" width="15" customWidth="1"/>
    <col min="782" max="782" width="13.6640625" customWidth="1"/>
    <col min="783" max="784" width="12.83203125" customWidth="1"/>
    <col min="785" max="785" width="13.5" customWidth="1"/>
    <col min="786" max="787" width="13.33203125" customWidth="1"/>
    <col min="788" max="788" width="13" customWidth="1"/>
    <col min="789" max="789" width="15" customWidth="1"/>
    <col min="790" max="790" width="12.83203125" customWidth="1"/>
    <col min="791" max="791" width="13.83203125" customWidth="1"/>
    <col min="792" max="792" width="14.1640625" customWidth="1"/>
    <col min="793" max="793" width="13.1640625" customWidth="1"/>
    <col min="794" max="794" width="13.83203125" customWidth="1"/>
    <col min="795" max="795" width="12.83203125" customWidth="1"/>
    <col min="796" max="796" width="15" customWidth="1"/>
    <col min="797" max="797" width="13.33203125" customWidth="1"/>
    <col min="798" max="798" width="12.6640625" customWidth="1"/>
    <col min="799" max="799" width="13.5" customWidth="1"/>
    <col min="800" max="800" width="13.33203125" customWidth="1"/>
    <col min="801" max="801" width="13.83203125" customWidth="1"/>
    <col min="802" max="802" width="13.1640625" customWidth="1"/>
    <col min="803" max="803" width="12.83203125" customWidth="1"/>
    <col min="804" max="804" width="15" customWidth="1"/>
    <col min="805" max="805" width="13.1640625" customWidth="1"/>
    <col min="806" max="806" width="12.5" customWidth="1"/>
    <col min="807" max="807" width="13.1640625" customWidth="1"/>
    <col min="808" max="808" width="13.33203125" customWidth="1"/>
    <col min="809" max="809" width="13.6640625" customWidth="1"/>
    <col min="810" max="810" width="15" customWidth="1"/>
    <col min="811" max="811" width="13.1640625" customWidth="1"/>
    <col min="812" max="812" width="15" customWidth="1"/>
    <col min="813" max="813" width="13.83203125" customWidth="1"/>
    <col min="814" max="814" width="15" customWidth="1"/>
    <col min="815" max="816" width="13.5" customWidth="1"/>
    <col min="817" max="817" width="13.83203125" customWidth="1"/>
    <col min="818" max="818" width="13.5" customWidth="1"/>
    <col min="819" max="819" width="15" customWidth="1"/>
    <col min="820" max="821" width="13" customWidth="1"/>
    <col min="822" max="823" width="12.83203125" customWidth="1"/>
    <col min="824" max="825" width="13.33203125" customWidth="1"/>
    <col min="826" max="826" width="13.6640625" customWidth="1"/>
    <col min="827" max="827" width="15" customWidth="1"/>
    <col min="828" max="828" width="12.83203125" customWidth="1"/>
    <col min="829" max="829" width="13.5" customWidth="1"/>
    <col min="830" max="830" width="13.33203125" customWidth="1"/>
    <col min="831" max="831" width="14.6640625" customWidth="1"/>
    <col min="832" max="832" width="13.6640625" customWidth="1"/>
    <col min="833" max="833" width="15" customWidth="1"/>
    <col min="834" max="834" width="13.1640625" customWidth="1"/>
    <col min="835" max="835" width="13" customWidth="1"/>
    <col min="836" max="836" width="14.33203125" customWidth="1"/>
    <col min="837" max="837" width="15" customWidth="1"/>
    <col min="838" max="838" width="14" customWidth="1"/>
    <col min="839" max="840" width="13.33203125" customWidth="1"/>
    <col min="841" max="841" width="13.5" customWidth="1"/>
    <col min="842" max="844" width="13.1640625" customWidth="1"/>
    <col min="845" max="845" width="15" customWidth="1"/>
    <col min="846" max="846" width="12.83203125" customWidth="1"/>
    <col min="847" max="847" width="13.5" customWidth="1"/>
    <col min="848" max="848" width="13.6640625" customWidth="1"/>
    <col min="849" max="849" width="15" customWidth="1"/>
    <col min="850" max="850" width="13.33203125" customWidth="1"/>
    <col min="851" max="852" width="13.5" customWidth="1"/>
    <col min="853" max="853" width="13.33203125" customWidth="1"/>
    <col min="854" max="854" width="15" customWidth="1"/>
    <col min="855" max="855" width="13.33203125" customWidth="1"/>
    <col min="856" max="856" width="13.5" customWidth="1"/>
    <col min="857" max="857" width="15" customWidth="1"/>
    <col min="858" max="858" width="14.1640625" customWidth="1"/>
    <col min="859" max="859" width="13" customWidth="1"/>
    <col min="860" max="860" width="15" customWidth="1"/>
    <col min="861" max="861" width="13.5" customWidth="1"/>
    <col min="862" max="862" width="12.83203125" customWidth="1"/>
    <col min="863" max="863" width="13.1640625" customWidth="1"/>
    <col min="864" max="864" width="13" customWidth="1"/>
    <col min="865" max="865" width="15" customWidth="1"/>
    <col min="866" max="866" width="13" customWidth="1"/>
    <col min="867" max="867" width="13.1640625" customWidth="1"/>
    <col min="868" max="868" width="12.6640625" customWidth="1"/>
    <col min="869" max="869" width="12.1640625" customWidth="1"/>
    <col min="870" max="870" width="15" customWidth="1"/>
    <col min="871" max="871" width="13.6640625" customWidth="1"/>
    <col min="872" max="872" width="13" customWidth="1"/>
    <col min="873" max="873" width="13.33203125" customWidth="1"/>
    <col min="874" max="874" width="13.1640625" customWidth="1"/>
    <col min="875" max="875" width="15" customWidth="1"/>
    <col min="876" max="876" width="13" customWidth="1"/>
    <col min="877" max="877" width="12.5" customWidth="1"/>
    <col min="878" max="878" width="13.6640625" customWidth="1"/>
    <col min="879" max="879" width="13.5" customWidth="1"/>
    <col min="880" max="880" width="12.6640625" customWidth="1"/>
    <col min="881" max="881" width="13.1640625" customWidth="1"/>
    <col min="882" max="882" width="15" customWidth="1"/>
    <col min="883" max="883" width="13.1640625" customWidth="1"/>
    <col min="884" max="884" width="13.5" customWidth="1"/>
    <col min="885" max="885" width="13" customWidth="1"/>
    <col min="886" max="886" width="13.1640625" customWidth="1"/>
    <col min="887" max="887" width="15" customWidth="1"/>
    <col min="888" max="888" width="13.6640625" customWidth="1"/>
    <col min="889" max="889" width="13.33203125" customWidth="1"/>
    <col min="890" max="890" width="13" customWidth="1"/>
    <col min="891" max="891" width="13.6640625" customWidth="1"/>
    <col min="892" max="892" width="13.33203125" customWidth="1"/>
    <col min="893" max="893" width="13.5" customWidth="1"/>
    <col min="894" max="894" width="13.1640625" customWidth="1"/>
    <col min="895" max="895" width="15" customWidth="1"/>
    <col min="896" max="896" width="13.1640625" customWidth="1"/>
    <col min="897" max="897" width="13.6640625" customWidth="1"/>
    <col min="898" max="898" width="13" customWidth="1"/>
    <col min="899" max="899" width="13.33203125" customWidth="1"/>
    <col min="900" max="900" width="13.5" customWidth="1"/>
    <col min="901" max="901" width="13.6640625" customWidth="1"/>
    <col min="902" max="902" width="12.83203125" customWidth="1"/>
    <col min="903" max="903" width="13.33203125" customWidth="1"/>
    <col min="904" max="904" width="15" customWidth="1"/>
    <col min="905" max="905" width="13" customWidth="1"/>
    <col min="906" max="906" width="15" customWidth="1"/>
    <col min="907" max="907" width="13.6640625" customWidth="1"/>
    <col min="908" max="908" width="15" customWidth="1"/>
    <col min="909" max="909" width="13.1640625" customWidth="1"/>
    <col min="910" max="910" width="12.83203125" customWidth="1"/>
    <col min="911" max="911" width="13.5" customWidth="1"/>
    <col min="912" max="912" width="12.33203125" customWidth="1"/>
    <col min="913" max="914" width="13" customWidth="1"/>
    <col min="915" max="915" width="14.1640625" customWidth="1"/>
    <col min="916" max="916" width="13.1640625" customWidth="1"/>
    <col min="917" max="917" width="13.6640625" customWidth="1"/>
    <col min="918" max="918" width="15" customWidth="1"/>
    <col min="919" max="919" width="13.33203125" customWidth="1"/>
    <col min="920" max="920" width="13.6640625" customWidth="1"/>
    <col min="921" max="921" width="13.1640625" customWidth="1"/>
    <col min="922" max="922" width="15" customWidth="1"/>
    <col min="923" max="923" width="13.83203125" customWidth="1"/>
    <col min="924" max="924" width="15" customWidth="1"/>
    <col min="925" max="925" width="13.5" customWidth="1"/>
    <col min="926" max="926" width="12.83203125" customWidth="1"/>
    <col min="927" max="927" width="14.1640625" customWidth="1"/>
    <col min="928" max="928" width="15" customWidth="1"/>
    <col min="929" max="929" width="13.1640625" customWidth="1"/>
    <col min="930" max="930" width="13.33203125" customWidth="1"/>
    <col min="931" max="931" width="13.5" customWidth="1"/>
    <col min="932" max="933" width="13.1640625" customWidth="1"/>
    <col min="934" max="934" width="15" customWidth="1"/>
    <col min="935" max="935" width="13.5" customWidth="1"/>
    <col min="936" max="936" width="13.1640625" customWidth="1"/>
    <col min="937" max="937" width="14" customWidth="1"/>
    <col min="938" max="938" width="15" customWidth="1"/>
    <col min="939" max="939" width="14.1640625" customWidth="1"/>
    <col min="940" max="940" width="13.83203125" customWidth="1"/>
    <col min="941" max="941" width="13.1640625" customWidth="1"/>
    <col min="942" max="942" width="12.83203125" customWidth="1"/>
    <col min="943" max="943" width="13.83203125" customWidth="1"/>
    <col min="944" max="944" width="15" customWidth="1"/>
    <col min="945" max="945" width="13" customWidth="1"/>
    <col min="946" max="946" width="12.83203125" customWidth="1"/>
    <col min="947" max="947" width="13.6640625" customWidth="1"/>
    <col min="948" max="948" width="12.83203125" customWidth="1"/>
    <col min="949" max="949" width="15" customWidth="1"/>
    <col min="950" max="950" width="13.1640625" customWidth="1"/>
    <col min="951" max="951" width="12.83203125" customWidth="1"/>
    <col min="952" max="952" width="15" customWidth="1"/>
    <col min="953" max="953" width="13.1640625" customWidth="1"/>
    <col min="954" max="954" width="13.6640625" customWidth="1"/>
    <col min="955" max="955" width="15" customWidth="1"/>
    <col min="956" max="956" width="13.83203125" customWidth="1"/>
    <col min="957" max="957" width="13.33203125" customWidth="1"/>
    <col min="958" max="958" width="12.83203125" customWidth="1"/>
    <col min="959" max="959" width="12.6640625" customWidth="1"/>
    <col min="960" max="960" width="13.83203125" customWidth="1"/>
    <col min="961" max="961" width="15" customWidth="1"/>
    <col min="962" max="963" width="13.33203125" customWidth="1"/>
    <col min="964" max="964" width="13.6640625" customWidth="1"/>
    <col min="965" max="965" width="13.1640625" customWidth="1"/>
    <col min="966" max="966" width="13.5" customWidth="1"/>
    <col min="967" max="967" width="15" customWidth="1"/>
    <col min="968" max="968" width="13.33203125" customWidth="1"/>
    <col min="969" max="969" width="13.83203125" customWidth="1"/>
    <col min="970" max="970" width="13.1640625" customWidth="1"/>
    <col min="971" max="971" width="15" customWidth="1"/>
    <col min="972" max="972" width="13.33203125" customWidth="1"/>
    <col min="973" max="974" width="13" customWidth="1"/>
    <col min="975" max="975" width="12.5" customWidth="1"/>
    <col min="976" max="976" width="12.83203125" customWidth="1"/>
    <col min="977" max="977" width="13.33203125" customWidth="1"/>
    <col min="978" max="978" width="15" customWidth="1"/>
    <col min="979" max="979" width="13.5" customWidth="1"/>
    <col min="980" max="980" width="13" customWidth="1"/>
    <col min="981" max="981" width="12.33203125" customWidth="1"/>
    <col min="982" max="982" width="13.6640625" customWidth="1"/>
    <col min="983" max="983" width="13.1640625" customWidth="1"/>
    <col min="984" max="984" width="14" customWidth="1"/>
    <col min="985" max="985" width="12.6640625" customWidth="1"/>
    <col min="986" max="986" width="13.83203125" customWidth="1"/>
    <col min="987" max="987" width="13" customWidth="1"/>
    <col min="988" max="988" width="13.83203125" customWidth="1"/>
    <col min="989" max="989" width="13.1640625" customWidth="1"/>
    <col min="990" max="990" width="15" customWidth="1"/>
    <col min="991" max="991" width="13.5" customWidth="1"/>
    <col min="992" max="992" width="12.83203125" customWidth="1"/>
    <col min="993" max="993" width="14.5" customWidth="1"/>
    <col min="994" max="994" width="13.6640625" customWidth="1"/>
    <col min="995" max="995" width="13.33203125" customWidth="1"/>
    <col min="996" max="996" width="15" customWidth="1"/>
    <col min="997" max="997" width="14" customWidth="1"/>
    <col min="998" max="998" width="13.83203125" customWidth="1"/>
    <col min="999" max="999" width="13" customWidth="1"/>
    <col min="1000" max="1000" width="12.5" customWidth="1"/>
    <col min="1001" max="1001" width="13.33203125" customWidth="1"/>
    <col min="1002" max="1002" width="13.6640625" customWidth="1"/>
    <col min="1003" max="1003" width="13.33203125" customWidth="1"/>
    <col min="1004" max="1004" width="15" customWidth="1"/>
    <col min="1005" max="1005" width="13.1640625" customWidth="1"/>
    <col min="1006" max="1006" width="15" customWidth="1"/>
    <col min="1007" max="1007" width="14.1640625" customWidth="1"/>
    <col min="1008" max="1008" width="13" customWidth="1"/>
    <col min="1009" max="1009" width="12.83203125" customWidth="1"/>
    <col min="1010" max="1010" width="13.1640625" customWidth="1"/>
    <col min="1011" max="1011" width="13" customWidth="1"/>
    <col min="1012" max="1012" width="13.83203125" customWidth="1"/>
    <col min="1013" max="1013" width="15" customWidth="1"/>
    <col min="1014" max="1015" width="13.33203125" customWidth="1"/>
    <col min="1016" max="1016" width="12.83203125" customWidth="1"/>
    <col min="1017" max="1017" width="13.83203125" customWidth="1"/>
    <col min="1018" max="1018" width="15" customWidth="1"/>
    <col min="1019" max="1019" width="13.5" customWidth="1"/>
    <col min="1020" max="1020" width="14" customWidth="1"/>
    <col min="1021" max="1022" width="13.1640625" customWidth="1"/>
    <col min="1023" max="1023" width="15" customWidth="1"/>
    <col min="1024" max="1024" width="12.5" customWidth="1"/>
    <col min="1025" max="1025" width="12.33203125" customWidth="1"/>
    <col min="1026" max="1026" width="13.1640625" customWidth="1"/>
    <col min="1027" max="1027" width="13.33203125" customWidth="1"/>
    <col min="1028" max="1028" width="15" customWidth="1"/>
    <col min="1029" max="1029" width="13.33203125" customWidth="1"/>
    <col min="1030" max="1030" width="13.5" customWidth="1"/>
    <col min="1031" max="1032" width="13" customWidth="1"/>
    <col min="1033" max="1033" width="13.1640625" customWidth="1"/>
    <col min="1034" max="1034" width="13.33203125" customWidth="1"/>
    <col min="1035" max="1035" width="13.6640625" customWidth="1"/>
    <col min="1036" max="1037" width="12.83203125" customWidth="1"/>
    <col min="1038" max="1038" width="15" customWidth="1"/>
    <col min="1039" max="1039" width="13.1640625" customWidth="1"/>
    <col min="1040" max="1040" width="13.5" customWidth="1"/>
    <col min="1041" max="1041" width="13.6640625" customWidth="1"/>
    <col min="1042" max="1042" width="12.6640625" customWidth="1"/>
    <col min="1043" max="1043" width="13.33203125" customWidth="1"/>
    <col min="1044" max="1044" width="13.83203125" customWidth="1"/>
    <col min="1045" max="1045" width="15" customWidth="1"/>
    <col min="1046" max="1046" width="12.83203125" customWidth="1"/>
    <col min="1047" max="1047" width="13.1640625" customWidth="1"/>
    <col min="1048" max="1048" width="15" customWidth="1"/>
    <col min="1049" max="1049" width="13.1640625" customWidth="1"/>
    <col min="1050" max="1050" width="13.33203125" customWidth="1"/>
    <col min="1051" max="1051" width="13" customWidth="1"/>
    <col min="1052" max="1052" width="15" customWidth="1"/>
    <col min="1053" max="1053" width="13.33203125" customWidth="1"/>
    <col min="1054" max="1055" width="13" customWidth="1"/>
    <col min="1056" max="1056" width="16" customWidth="1"/>
    <col min="1057" max="1057" width="12.83203125" customWidth="1"/>
    <col min="1058" max="1058" width="14" customWidth="1"/>
    <col min="1059" max="1059" width="16" customWidth="1"/>
    <col min="1060" max="1061" width="13.33203125" customWidth="1"/>
    <col min="1062" max="1062" width="16" customWidth="1"/>
    <col min="1063" max="1063" width="13.5" customWidth="1"/>
    <col min="1064" max="1064" width="13.33203125" customWidth="1"/>
    <col min="1065" max="1065" width="14.1640625" customWidth="1"/>
    <col min="1066" max="1066" width="13.5" customWidth="1"/>
    <col min="1067" max="1067" width="16" customWidth="1"/>
    <col min="1068" max="1068" width="14.1640625" customWidth="1"/>
    <col min="1069" max="1069" width="13.33203125" customWidth="1"/>
    <col min="1070" max="1070" width="14.6640625" customWidth="1"/>
    <col min="1071" max="1071" width="16" customWidth="1"/>
    <col min="1072" max="1072" width="13.33203125" customWidth="1"/>
    <col min="1073" max="1073" width="13.6640625" customWidth="1"/>
    <col min="1074" max="1074" width="14.5" customWidth="1"/>
    <col min="1075" max="1075" width="13.1640625" customWidth="1"/>
    <col min="1076" max="1076" width="12.6640625" customWidth="1"/>
    <col min="1077" max="1077" width="16" customWidth="1"/>
    <col min="1078" max="1078" width="13" customWidth="1"/>
    <col min="1079" max="1079" width="14.1640625" customWidth="1"/>
    <col min="1080" max="1080" width="13.1640625" customWidth="1"/>
    <col min="1081" max="1081" width="16" customWidth="1"/>
    <col min="1082" max="1082" width="13.1640625" customWidth="1"/>
    <col min="1083" max="1083" width="13.33203125" customWidth="1"/>
    <col min="1084" max="1085" width="13.1640625" customWidth="1"/>
    <col min="1086" max="1086" width="12.83203125" customWidth="1"/>
    <col min="1087" max="1087" width="14" customWidth="1"/>
    <col min="1088" max="1088" width="13" customWidth="1"/>
    <col min="1089" max="1089" width="13.1640625" customWidth="1"/>
    <col min="1090" max="1090" width="14.5" customWidth="1"/>
    <col min="1091" max="1091" width="16" customWidth="1"/>
    <col min="1092" max="1092" width="13.1640625" customWidth="1"/>
    <col min="1093" max="1093" width="12.6640625" customWidth="1"/>
    <col min="1094" max="1094" width="12.33203125" customWidth="1"/>
    <col min="1095" max="1095" width="12.83203125" customWidth="1"/>
    <col min="1096" max="1097" width="13.33203125" customWidth="1"/>
    <col min="1098" max="1098" width="14" customWidth="1"/>
    <col min="1099" max="1099" width="14.6640625" customWidth="1"/>
    <col min="1100" max="1100" width="16" customWidth="1"/>
    <col min="1101" max="1102" width="13" customWidth="1"/>
    <col min="1103" max="1103" width="12.83203125" customWidth="1"/>
    <col min="1104" max="1104" width="16" customWidth="1"/>
    <col min="1105" max="1105" width="13.6640625" customWidth="1"/>
    <col min="1106" max="1106" width="13.83203125" customWidth="1"/>
    <col min="1107" max="1107" width="13.1640625" customWidth="1"/>
    <col min="1108" max="1108" width="13.6640625" customWidth="1"/>
    <col min="1109" max="1109" width="16" customWidth="1"/>
    <col min="1110" max="1110" width="13.1640625" customWidth="1"/>
    <col min="1111" max="1111" width="16" customWidth="1"/>
    <col min="1112" max="1112" width="13" customWidth="1"/>
    <col min="1113" max="1113" width="13.5" customWidth="1"/>
    <col min="1114" max="1114" width="13" customWidth="1"/>
    <col min="1115" max="1115" width="13.1640625" customWidth="1"/>
    <col min="1116" max="1116" width="16" customWidth="1"/>
    <col min="1117" max="1117" width="13.1640625" customWidth="1"/>
    <col min="1118" max="1118" width="13.6640625" customWidth="1"/>
    <col min="1119" max="1119" width="13" customWidth="1"/>
    <col min="1120" max="1120" width="16" customWidth="1"/>
    <col min="1121" max="1121" width="12.83203125" customWidth="1"/>
    <col min="1122" max="1122" width="13.33203125" customWidth="1"/>
    <col min="1123" max="1124" width="14" customWidth="1"/>
    <col min="1125" max="1125" width="13" customWidth="1"/>
    <col min="1126" max="1126" width="16" customWidth="1"/>
    <col min="1127" max="1127" width="12.83203125" customWidth="1"/>
    <col min="1128" max="1128" width="13" customWidth="1"/>
    <col min="1129" max="1129" width="14.1640625" customWidth="1"/>
    <col min="1130" max="1130" width="13" customWidth="1"/>
    <col min="1131" max="1131" width="13.83203125" customWidth="1"/>
    <col min="1132" max="1132" width="16" customWidth="1"/>
    <col min="1133" max="1133" width="12.6640625" customWidth="1"/>
    <col min="1134" max="1134" width="13.33203125" customWidth="1"/>
    <col min="1135" max="1135" width="13" customWidth="1"/>
    <col min="1136" max="1136" width="16" customWidth="1"/>
    <col min="1137" max="1137" width="13.33203125" customWidth="1"/>
    <col min="1138" max="1138" width="13.83203125" customWidth="1"/>
    <col min="1139" max="1139" width="13.1640625" customWidth="1"/>
    <col min="1140" max="1140" width="13.6640625" customWidth="1"/>
    <col min="1141" max="1141" width="13.5" customWidth="1"/>
    <col min="1142" max="1142" width="16" customWidth="1"/>
    <col min="1143" max="1143" width="12.6640625" customWidth="1"/>
    <col min="1144" max="1144" width="13" customWidth="1"/>
    <col min="1145" max="1145" width="12.6640625" customWidth="1"/>
    <col min="1146" max="1146" width="13.5" customWidth="1"/>
    <col min="1147" max="1147" width="12.83203125" customWidth="1"/>
    <col min="1148" max="1148" width="13" customWidth="1"/>
    <col min="1149" max="1149" width="13.33203125" customWidth="1"/>
    <col min="1150" max="1150" width="13.5" customWidth="1"/>
    <col min="1151" max="1151" width="13.83203125" customWidth="1"/>
    <col min="1152" max="1152" width="16" customWidth="1"/>
    <col min="1153" max="1154" width="12.83203125" customWidth="1"/>
    <col min="1155" max="1155" width="13.5" customWidth="1"/>
    <col min="1156" max="1156" width="13.83203125" customWidth="1"/>
    <col min="1157" max="1157" width="13.1640625" customWidth="1"/>
    <col min="1158" max="1158" width="12.6640625" customWidth="1"/>
    <col min="1159" max="1159" width="13.5" customWidth="1"/>
    <col min="1160" max="1160" width="16" customWidth="1"/>
    <col min="1161" max="1161" width="13.83203125" customWidth="1"/>
    <col min="1162" max="1162" width="13.33203125" customWidth="1"/>
    <col min="1163" max="1163" width="16" customWidth="1"/>
    <col min="1164" max="1164" width="13.1640625" customWidth="1"/>
    <col min="1165" max="1165" width="16" customWidth="1"/>
    <col min="1166" max="1166" width="13.1640625" customWidth="1"/>
    <col min="1167" max="1167" width="14.1640625" customWidth="1"/>
    <col min="1168" max="1168" width="13.5" customWidth="1"/>
    <col min="1169" max="1169" width="16" customWidth="1"/>
    <col min="1170" max="1170" width="13.5" customWidth="1"/>
    <col min="1171" max="1171" width="13.6640625" customWidth="1"/>
    <col min="1172" max="1172" width="16" customWidth="1"/>
    <col min="1173" max="1173" width="13.33203125" customWidth="1"/>
    <col min="1174" max="1174" width="13.83203125" customWidth="1"/>
    <col min="1175" max="1175" width="14" customWidth="1"/>
    <col min="1176" max="1176" width="13.5" customWidth="1"/>
    <col min="1177" max="1177" width="13" customWidth="1"/>
    <col min="1178" max="1178" width="13.33203125" customWidth="1"/>
    <col min="1179" max="1179" width="12.83203125" customWidth="1"/>
    <col min="1180" max="1180" width="13.5" customWidth="1"/>
    <col min="1181" max="1181" width="16" customWidth="1"/>
    <col min="1182" max="1182" width="13.33203125" customWidth="1"/>
    <col min="1183" max="1183" width="13.1640625" customWidth="1"/>
    <col min="1184" max="1184" width="16" customWidth="1"/>
    <col min="1185" max="1185" width="13.5" customWidth="1"/>
    <col min="1186" max="1186" width="12.83203125" customWidth="1"/>
    <col min="1187" max="1187" width="16" customWidth="1"/>
    <col min="1188" max="1188" width="13" customWidth="1"/>
    <col min="1189" max="1189" width="16" customWidth="1"/>
    <col min="1190" max="1190" width="12.6640625" customWidth="1"/>
    <col min="1191" max="1191" width="13" customWidth="1"/>
    <col min="1192" max="1192" width="12.83203125" customWidth="1"/>
    <col min="1193" max="1193" width="13.33203125" customWidth="1"/>
    <col min="1194" max="1195" width="14" customWidth="1"/>
    <col min="1196" max="1196" width="16" customWidth="1"/>
    <col min="1197" max="1197" width="13.5" customWidth="1"/>
    <col min="1198" max="1198" width="16" customWidth="1"/>
    <col min="1199" max="1199" width="11" customWidth="1"/>
  </cols>
  <sheetData>
    <row r="3" spans="1:3" x14ac:dyDescent="0.2">
      <c r="A3" s="6" t="s">
        <v>6207</v>
      </c>
      <c r="B3" t="s">
        <v>6235</v>
      </c>
      <c r="C3" t="s">
        <v>6236</v>
      </c>
    </row>
    <row r="4" spans="1:3" x14ac:dyDescent="0.2">
      <c r="A4" s="7" t="s">
        <v>5113</v>
      </c>
      <c r="B4" s="14">
        <v>3</v>
      </c>
      <c r="C4" s="14">
        <v>317.06999999999994</v>
      </c>
    </row>
    <row r="5" spans="1:3" x14ac:dyDescent="0.2">
      <c r="A5" s="7" t="s">
        <v>5764</v>
      </c>
      <c r="B5" s="14">
        <v>7</v>
      </c>
      <c r="C5" s="14">
        <v>307.04499999999996</v>
      </c>
    </row>
    <row r="6" spans="1:3" x14ac:dyDescent="0.2">
      <c r="A6" s="7" t="s">
        <v>2586</v>
      </c>
      <c r="B6" s="14">
        <v>4</v>
      </c>
      <c r="C6" s="14">
        <v>289.11</v>
      </c>
    </row>
    <row r="7" spans="1:3" x14ac:dyDescent="0.2">
      <c r="A7" s="7" t="s">
        <v>1597</v>
      </c>
      <c r="B7" s="14">
        <v>5</v>
      </c>
      <c r="C7" s="14">
        <v>281.67499999999995</v>
      </c>
    </row>
    <row r="8" spans="1:3" x14ac:dyDescent="0.2">
      <c r="A8" s="7" t="s">
        <v>3752</v>
      </c>
      <c r="B8" s="14">
        <v>3</v>
      </c>
      <c r="C8" s="14">
        <v>278.01</v>
      </c>
    </row>
    <row r="9" spans="1:3" x14ac:dyDescent="0.2">
      <c r="A9" s="7" t="s">
        <v>5554</v>
      </c>
      <c r="B9" s="14">
        <v>3</v>
      </c>
      <c r="C9" s="14">
        <v>251.12499999999997</v>
      </c>
    </row>
    <row r="10" spans="1:3" x14ac:dyDescent="0.2">
      <c r="A10" s="7" t="s">
        <v>5074</v>
      </c>
      <c r="B10" s="14">
        <v>2</v>
      </c>
      <c r="C10" s="14">
        <v>246.20999999999998</v>
      </c>
    </row>
    <row r="11" spans="1:3" x14ac:dyDescent="0.2">
      <c r="A11" s="7" t="s">
        <v>1385</v>
      </c>
      <c r="B11" s="14">
        <v>1</v>
      </c>
      <c r="C11" s="14">
        <v>218.73</v>
      </c>
    </row>
    <row r="12" spans="1:3" x14ac:dyDescent="0.2">
      <c r="A12" s="7" t="s">
        <v>3194</v>
      </c>
      <c r="B12" s="14">
        <v>4</v>
      </c>
      <c r="C12" s="14">
        <v>206.59999999999997</v>
      </c>
    </row>
    <row r="13" spans="1:3" x14ac:dyDescent="0.2">
      <c r="A13" s="7" t="s">
        <v>2274</v>
      </c>
      <c r="B13" s="14">
        <v>1</v>
      </c>
      <c r="C13" s="14">
        <v>204.92999999999995</v>
      </c>
    </row>
    <row r="14" spans="1:3" x14ac:dyDescent="0.2">
      <c r="A14" s="7" t="s">
        <v>2453</v>
      </c>
      <c r="B14" s="14">
        <v>1</v>
      </c>
      <c r="C14" s="14">
        <v>204.92999999999995</v>
      </c>
    </row>
    <row r="15" spans="1:3" x14ac:dyDescent="0.2">
      <c r="A15" s="7" t="s">
        <v>2176</v>
      </c>
      <c r="B15" s="14">
        <v>1</v>
      </c>
      <c r="C15" s="14">
        <v>204.92999999999995</v>
      </c>
    </row>
    <row r="16" spans="1:3" x14ac:dyDescent="0.2">
      <c r="A16" s="7" t="s">
        <v>3819</v>
      </c>
      <c r="B16" s="14">
        <v>1</v>
      </c>
      <c r="C16" s="14">
        <v>204.92999999999995</v>
      </c>
    </row>
    <row r="17" spans="1:3" x14ac:dyDescent="0.2">
      <c r="A17" s="7" t="s">
        <v>1471</v>
      </c>
      <c r="B17" s="14">
        <v>1</v>
      </c>
      <c r="C17" s="14">
        <v>204.92999999999995</v>
      </c>
    </row>
    <row r="18" spans="1:3" x14ac:dyDescent="0.2">
      <c r="A18" s="7" t="s">
        <v>2045</v>
      </c>
      <c r="B18" s="14">
        <v>1</v>
      </c>
      <c r="C18" s="14">
        <v>204.92999999999995</v>
      </c>
    </row>
    <row r="19" spans="1:3" x14ac:dyDescent="0.2">
      <c r="A19" s="7" t="s">
        <v>2929</v>
      </c>
      <c r="B19" s="14">
        <v>1</v>
      </c>
      <c r="C19" s="14">
        <v>200.78999999999996</v>
      </c>
    </row>
    <row r="20" spans="1:3" x14ac:dyDescent="0.2">
      <c r="A20" s="7" t="s">
        <v>2245</v>
      </c>
      <c r="B20" s="14">
        <v>2</v>
      </c>
      <c r="C20" s="14">
        <v>193.63499999999996</v>
      </c>
    </row>
    <row r="21" spans="1:3" x14ac:dyDescent="0.2">
      <c r="A21" s="7" t="s">
        <v>3655</v>
      </c>
      <c r="B21" s="14">
        <v>1</v>
      </c>
      <c r="C21" s="14">
        <v>189.74999999999997</v>
      </c>
    </row>
    <row r="22" spans="1:3" x14ac:dyDescent="0.2">
      <c r="A22" s="7" t="s">
        <v>3840</v>
      </c>
      <c r="B22" s="14">
        <v>4</v>
      </c>
      <c r="C22" s="14">
        <v>183.66</v>
      </c>
    </row>
    <row r="23" spans="1:3" x14ac:dyDescent="0.2">
      <c r="A23" s="7" t="s">
        <v>4418</v>
      </c>
      <c r="B23" s="14">
        <v>1</v>
      </c>
      <c r="C23" s="14">
        <v>182.27499999999998</v>
      </c>
    </row>
    <row r="24" spans="1:3" x14ac:dyDescent="0.2">
      <c r="A24" s="7" t="s">
        <v>1819</v>
      </c>
      <c r="B24" s="14">
        <v>1</v>
      </c>
      <c r="C24" s="14">
        <v>182.27499999999998</v>
      </c>
    </row>
    <row r="25" spans="1:3" x14ac:dyDescent="0.2">
      <c r="A25" s="7" t="s">
        <v>4320</v>
      </c>
      <c r="B25" s="14">
        <v>1</v>
      </c>
      <c r="C25" s="14">
        <v>178.70999999999998</v>
      </c>
    </row>
    <row r="26" spans="1:3" x14ac:dyDescent="0.2">
      <c r="A26" s="7" t="s">
        <v>4809</v>
      </c>
      <c r="B26" s="14">
        <v>1</v>
      </c>
      <c r="C26" s="14">
        <v>178.70999999999998</v>
      </c>
    </row>
    <row r="27" spans="1:3" x14ac:dyDescent="0.2">
      <c r="A27" s="7" t="s">
        <v>745</v>
      </c>
      <c r="B27" s="14">
        <v>1</v>
      </c>
      <c r="C27" s="14">
        <v>178.70999999999998</v>
      </c>
    </row>
    <row r="28" spans="1:3" x14ac:dyDescent="0.2">
      <c r="A28" s="7" t="s">
        <v>4390</v>
      </c>
      <c r="B28" s="14">
        <v>1</v>
      </c>
      <c r="C28" s="14">
        <v>178.70999999999998</v>
      </c>
    </row>
    <row r="29" spans="1:3" x14ac:dyDescent="0.2">
      <c r="A29" s="7" t="s">
        <v>4298</v>
      </c>
      <c r="B29" s="14">
        <v>1</v>
      </c>
      <c r="C29" s="14">
        <v>178.70999999999998</v>
      </c>
    </row>
    <row r="30" spans="1:3" x14ac:dyDescent="0.2">
      <c r="A30" s="7" t="s">
        <v>5346</v>
      </c>
      <c r="B30" s="14">
        <v>1</v>
      </c>
      <c r="C30" s="14">
        <v>178.70999999999998</v>
      </c>
    </row>
    <row r="31" spans="1:3" x14ac:dyDescent="0.2">
      <c r="A31" s="7" t="s">
        <v>1627</v>
      </c>
      <c r="B31" s="14">
        <v>1</v>
      </c>
      <c r="C31" s="14">
        <v>178.70999999999998</v>
      </c>
    </row>
    <row r="32" spans="1:3" x14ac:dyDescent="0.2">
      <c r="A32" s="7" t="s">
        <v>554</v>
      </c>
      <c r="B32" s="14">
        <v>1</v>
      </c>
      <c r="C32" s="14">
        <v>170.77499999999998</v>
      </c>
    </row>
    <row r="33" spans="1:3" x14ac:dyDescent="0.2">
      <c r="A33" s="7" t="s">
        <v>5269</v>
      </c>
      <c r="B33" s="14">
        <v>1</v>
      </c>
      <c r="C33" s="14">
        <v>167.67000000000002</v>
      </c>
    </row>
    <row r="34" spans="1:3" x14ac:dyDescent="0.2">
      <c r="A34" s="7" t="s">
        <v>6031</v>
      </c>
      <c r="B34" s="14">
        <v>1</v>
      </c>
      <c r="C34" s="14">
        <v>167.67000000000002</v>
      </c>
    </row>
    <row r="35" spans="1:3" x14ac:dyDescent="0.2">
      <c r="A35" s="7" t="s">
        <v>2740</v>
      </c>
      <c r="B35" s="14">
        <v>1</v>
      </c>
      <c r="C35" s="14">
        <v>167.67000000000002</v>
      </c>
    </row>
    <row r="36" spans="1:3" x14ac:dyDescent="0.2">
      <c r="A36" s="7" t="s">
        <v>3696</v>
      </c>
      <c r="B36" s="14">
        <v>1</v>
      </c>
      <c r="C36" s="14">
        <v>164.90999999999997</v>
      </c>
    </row>
    <row r="37" spans="1:3" x14ac:dyDescent="0.2">
      <c r="A37" s="7" t="s">
        <v>4036</v>
      </c>
      <c r="B37" s="14">
        <v>4</v>
      </c>
      <c r="C37" s="14">
        <v>163.71999999999997</v>
      </c>
    </row>
    <row r="38" spans="1:3" x14ac:dyDescent="0.2">
      <c r="A38" s="7" t="s">
        <v>4263</v>
      </c>
      <c r="B38" s="14">
        <v>2</v>
      </c>
      <c r="C38" s="14">
        <v>162.17499999999998</v>
      </c>
    </row>
    <row r="39" spans="1:3" x14ac:dyDescent="0.2">
      <c r="A39" s="7" t="s">
        <v>2331</v>
      </c>
      <c r="B39" s="14">
        <v>4</v>
      </c>
      <c r="C39" s="14">
        <v>160.4</v>
      </c>
    </row>
    <row r="40" spans="1:3" x14ac:dyDescent="0.2">
      <c r="A40" s="7" t="s">
        <v>3368</v>
      </c>
      <c r="B40" s="14">
        <v>5</v>
      </c>
      <c r="C40" s="14">
        <v>158.995</v>
      </c>
    </row>
    <row r="41" spans="1:3" x14ac:dyDescent="0.2">
      <c r="A41" s="7" t="s">
        <v>5592</v>
      </c>
      <c r="B41" s="14">
        <v>1</v>
      </c>
      <c r="C41" s="14">
        <v>158.12499999999997</v>
      </c>
    </row>
    <row r="42" spans="1:3" x14ac:dyDescent="0.2">
      <c r="A42" s="7" t="s">
        <v>2505</v>
      </c>
      <c r="B42" s="14">
        <v>1</v>
      </c>
      <c r="C42" s="14">
        <v>155.24999999999997</v>
      </c>
    </row>
    <row r="43" spans="1:3" x14ac:dyDescent="0.2">
      <c r="A43" s="7" t="s">
        <v>5775</v>
      </c>
      <c r="B43" s="14">
        <v>1</v>
      </c>
      <c r="C43" s="14">
        <v>155.24999999999997</v>
      </c>
    </row>
    <row r="44" spans="1:3" x14ac:dyDescent="0.2">
      <c r="A44" s="7" t="s">
        <v>1846</v>
      </c>
      <c r="B44" s="14">
        <v>1</v>
      </c>
      <c r="C44" s="14">
        <v>155.24999999999997</v>
      </c>
    </row>
    <row r="45" spans="1:3" x14ac:dyDescent="0.2">
      <c r="A45" s="7" t="s">
        <v>2488</v>
      </c>
      <c r="B45" s="14">
        <v>1</v>
      </c>
      <c r="C45" s="14">
        <v>155.24999999999997</v>
      </c>
    </row>
    <row r="46" spans="1:3" x14ac:dyDescent="0.2">
      <c r="A46" s="7" t="s">
        <v>1023</v>
      </c>
      <c r="B46" s="14">
        <v>1</v>
      </c>
      <c r="C46" s="14">
        <v>155.24999999999997</v>
      </c>
    </row>
    <row r="47" spans="1:3" x14ac:dyDescent="0.2">
      <c r="A47" s="7" t="s">
        <v>1362</v>
      </c>
      <c r="B47" s="14">
        <v>1</v>
      </c>
      <c r="C47" s="14">
        <v>155.24999999999997</v>
      </c>
    </row>
    <row r="48" spans="1:3" x14ac:dyDescent="0.2">
      <c r="A48" s="7" t="s">
        <v>6082</v>
      </c>
      <c r="B48" s="14">
        <v>1</v>
      </c>
      <c r="C48" s="14">
        <v>155.24999999999997</v>
      </c>
    </row>
    <row r="49" spans="1:3" x14ac:dyDescent="0.2">
      <c r="A49" s="7" t="s">
        <v>4152</v>
      </c>
      <c r="B49" s="14">
        <v>2</v>
      </c>
      <c r="C49" s="14">
        <v>153.53499999999997</v>
      </c>
    </row>
    <row r="50" spans="1:3" x14ac:dyDescent="0.2">
      <c r="A50" s="7" t="s">
        <v>3906</v>
      </c>
      <c r="B50" s="14">
        <v>1</v>
      </c>
      <c r="C50" s="14">
        <v>148.92499999999998</v>
      </c>
    </row>
    <row r="51" spans="1:3" x14ac:dyDescent="0.2">
      <c r="A51" s="7" t="s">
        <v>4230</v>
      </c>
      <c r="B51" s="14">
        <v>1</v>
      </c>
      <c r="C51" s="14">
        <v>148.92499999999998</v>
      </c>
    </row>
    <row r="52" spans="1:3" x14ac:dyDescent="0.2">
      <c r="A52" s="7" t="s">
        <v>2845</v>
      </c>
      <c r="B52" s="14">
        <v>1</v>
      </c>
      <c r="C52" s="14">
        <v>148.92499999999998</v>
      </c>
    </row>
    <row r="53" spans="1:3" x14ac:dyDescent="0.2">
      <c r="A53" s="7" t="s">
        <v>1223</v>
      </c>
      <c r="B53" s="14">
        <v>1</v>
      </c>
      <c r="C53" s="14">
        <v>148.92499999999998</v>
      </c>
    </row>
    <row r="54" spans="1:3" x14ac:dyDescent="0.2">
      <c r="A54" s="7" t="s">
        <v>5604</v>
      </c>
      <c r="B54" s="14">
        <v>1</v>
      </c>
      <c r="C54" s="14">
        <v>148.92499999999998</v>
      </c>
    </row>
    <row r="55" spans="1:3" x14ac:dyDescent="0.2">
      <c r="A55" s="7" t="s">
        <v>4980</v>
      </c>
      <c r="B55" s="14">
        <v>1</v>
      </c>
      <c r="C55" s="14">
        <v>148.92499999999998</v>
      </c>
    </row>
    <row r="56" spans="1:3" x14ac:dyDescent="0.2">
      <c r="A56" s="7" t="s">
        <v>1234</v>
      </c>
      <c r="B56" s="14">
        <v>1</v>
      </c>
      <c r="C56" s="14">
        <v>148.92499999999998</v>
      </c>
    </row>
    <row r="57" spans="1:3" x14ac:dyDescent="0.2">
      <c r="A57" s="7" t="s">
        <v>5979</v>
      </c>
      <c r="B57" s="14">
        <v>1</v>
      </c>
      <c r="C57" s="14">
        <v>148.92499999999998</v>
      </c>
    </row>
    <row r="58" spans="1:3" x14ac:dyDescent="0.2">
      <c r="A58" s="7" t="s">
        <v>1054</v>
      </c>
      <c r="B58" s="14">
        <v>1</v>
      </c>
      <c r="C58" s="14">
        <v>148.92499999999998</v>
      </c>
    </row>
    <row r="59" spans="1:3" x14ac:dyDescent="0.2">
      <c r="A59" s="7" t="s">
        <v>779</v>
      </c>
      <c r="B59" s="14">
        <v>1</v>
      </c>
      <c r="C59" s="14">
        <v>145.82</v>
      </c>
    </row>
    <row r="60" spans="1:3" x14ac:dyDescent="0.2">
      <c r="A60" s="7" t="s">
        <v>1181</v>
      </c>
      <c r="B60" s="14">
        <v>1</v>
      </c>
      <c r="C60" s="14">
        <v>145.82</v>
      </c>
    </row>
    <row r="61" spans="1:3" x14ac:dyDescent="0.2">
      <c r="A61" s="7" t="s">
        <v>4592</v>
      </c>
      <c r="B61" s="14">
        <v>1</v>
      </c>
      <c r="C61" s="14">
        <v>145.82</v>
      </c>
    </row>
    <row r="62" spans="1:3" x14ac:dyDescent="0.2">
      <c r="A62" s="7" t="s">
        <v>3861</v>
      </c>
      <c r="B62" s="14">
        <v>1</v>
      </c>
      <c r="C62" s="14">
        <v>145.82</v>
      </c>
    </row>
    <row r="63" spans="1:3" x14ac:dyDescent="0.2">
      <c r="A63" s="7" t="s">
        <v>4904</v>
      </c>
      <c r="B63" s="14">
        <v>1</v>
      </c>
      <c r="C63" s="14">
        <v>145.82</v>
      </c>
    </row>
    <row r="64" spans="1:3" x14ac:dyDescent="0.2">
      <c r="A64" s="7" t="s">
        <v>4759</v>
      </c>
      <c r="B64" s="14">
        <v>3</v>
      </c>
      <c r="C64" s="14">
        <v>141.785</v>
      </c>
    </row>
    <row r="65" spans="1:3" x14ac:dyDescent="0.2">
      <c r="A65" s="7" t="s">
        <v>3419</v>
      </c>
      <c r="B65" s="14">
        <v>1</v>
      </c>
      <c r="C65" s="14">
        <v>139.72499999999999</v>
      </c>
    </row>
    <row r="66" spans="1:3" x14ac:dyDescent="0.2">
      <c r="A66" s="7" t="s">
        <v>3215</v>
      </c>
      <c r="B66" s="14">
        <v>1</v>
      </c>
      <c r="C66" s="14">
        <v>139.72499999999999</v>
      </c>
    </row>
    <row r="67" spans="1:3" x14ac:dyDescent="0.2">
      <c r="A67" s="7" t="s">
        <v>1947</v>
      </c>
      <c r="B67" s="14">
        <v>1</v>
      </c>
      <c r="C67" s="14">
        <v>139.72499999999999</v>
      </c>
    </row>
    <row r="68" spans="1:3" x14ac:dyDescent="0.2">
      <c r="A68" s="7" t="s">
        <v>5334</v>
      </c>
      <c r="B68" s="14">
        <v>1</v>
      </c>
      <c r="C68" s="14">
        <v>137.42499999999998</v>
      </c>
    </row>
    <row r="69" spans="1:3" x14ac:dyDescent="0.2">
      <c r="A69" s="7" t="s">
        <v>6008</v>
      </c>
      <c r="B69" s="14">
        <v>1</v>
      </c>
      <c r="C69" s="14">
        <v>137.42499999999998</v>
      </c>
    </row>
    <row r="70" spans="1:3" x14ac:dyDescent="0.2">
      <c r="A70" s="7" t="s">
        <v>4837</v>
      </c>
      <c r="B70" s="14">
        <v>1</v>
      </c>
      <c r="C70" s="14">
        <v>137.31</v>
      </c>
    </row>
    <row r="71" spans="1:3" x14ac:dyDescent="0.2">
      <c r="A71" s="7" t="s">
        <v>5650</v>
      </c>
      <c r="B71" s="14">
        <v>1</v>
      </c>
      <c r="C71" s="14">
        <v>137.31</v>
      </c>
    </row>
    <row r="72" spans="1:3" x14ac:dyDescent="0.2">
      <c r="A72" s="7" t="s">
        <v>5171</v>
      </c>
      <c r="B72" s="14">
        <v>1</v>
      </c>
      <c r="C72" s="14">
        <v>137.31</v>
      </c>
    </row>
    <row r="73" spans="1:3" x14ac:dyDescent="0.2">
      <c r="A73" s="7" t="s">
        <v>1290</v>
      </c>
      <c r="B73" s="14">
        <v>1</v>
      </c>
      <c r="C73" s="14">
        <v>136.61999999999998</v>
      </c>
    </row>
    <row r="74" spans="1:3" x14ac:dyDescent="0.2">
      <c r="A74" s="7" t="s">
        <v>886</v>
      </c>
      <c r="B74" s="14">
        <v>1</v>
      </c>
      <c r="C74" s="14">
        <v>136.61999999999998</v>
      </c>
    </row>
    <row r="75" spans="1:3" x14ac:dyDescent="0.2">
      <c r="A75" s="7" t="s">
        <v>5136</v>
      </c>
      <c r="B75" s="14">
        <v>1</v>
      </c>
      <c r="C75" s="14">
        <v>136.61999999999998</v>
      </c>
    </row>
    <row r="76" spans="1:3" x14ac:dyDescent="0.2">
      <c r="A76" s="7" t="s">
        <v>5526</v>
      </c>
      <c r="B76" s="14">
        <v>2</v>
      </c>
      <c r="C76" s="14">
        <v>135.01</v>
      </c>
    </row>
    <row r="77" spans="1:3" x14ac:dyDescent="0.2">
      <c r="A77" s="7" t="s">
        <v>4003</v>
      </c>
      <c r="B77" s="14">
        <v>1</v>
      </c>
      <c r="C77" s="14">
        <v>133.85999999999999</v>
      </c>
    </row>
    <row r="78" spans="1:3" x14ac:dyDescent="0.2">
      <c r="A78" s="7" t="s">
        <v>3154</v>
      </c>
      <c r="B78" s="14">
        <v>1</v>
      </c>
      <c r="C78" s="14">
        <v>133.85999999999999</v>
      </c>
    </row>
    <row r="79" spans="1:3" x14ac:dyDescent="0.2">
      <c r="A79" s="7" t="s">
        <v>1976</v>
      </c>
      <c r="B79" s="14">
        <v>1</v>
      </c>
      <c r="C79" s="14">
        <v>133.85999999999999</v>
      </c>
    </row>
    <row r="80" spans="1:3" x14ac:dyDescent="0.2">
      <c r="A80" s="7" t="s">
        <v>1867</v>
      </c>
      <c r="B80" s="14">
        <v>1</v>
      </c>
      <c r="C80" s="14">
        <v>133.85999999999999</v>
      </c>
    </row>
    <row r="81" spans="1:3" x14ac:dyDescent="0.2">
      <c r="A81" s="7" t="s">
        <v>1766</v>
      </c>
      <c r="B81" s="14">
        <v>1</v>
      </c>
      <c r="C81" s="14">
        <v>129.37499999999997</v>
      </c>
    </row>
    <row r="82" spans="1:3" x14ac:dyDescent="0.2">
      <c r="A82" s="7" t="s">
        <v>5031</v>
      </c>
      <c r="B82" s="14">
        <v>1</v>
      </c>
      <c r="C82" s="14">
        <v>126.49999999999999</v>
      </c>
    </row>
    <row r="83" spans="1:3" x14ac:dyDescent="0.2">
      <c r="A83" s="7" t="s">
        <v>3464</v>
      </c>
      <c r="B83" s="14">
        <v>1</v>
      </c>
      <c r="C83" s="14">
        <v>126.49999999999999</v>
      </c>
    </row>
    <row r="84" spans="1:3" x14ac:dyDescent="0.2">
      <c r="A84" s="7" t="s">
        <v>3967</v>
      </c>
      <c r="B84" s="14">
        <v>1</v>
      </c>
      <c r="C84" s="14">
        <v>126.49999999999999</v>
      </c>
    </row>
    <row r="85" spans="1:3" x14ac:dyDescent="0.2">
      <c r="A85" s="7" t="s">
        <v>1380</v>
      </c>
      <c r="B85" s="14">
        <v>1</v>
      </c>
      <c r="C85" s="14">
        <v>123.50999999999999</v>
      </c>
    </row>
    <row r="86" spans="1:3" x14ac:dyDescent="0.2">
      <c r="A86" s="7" t="s">
        <v>5496</v>
      </c>
      <c r="B86" s="14">
        <v>1</v>
      </c>
      <c r="C86" s="14">
        <v>123.50999999999999</v>
      </c>
    </row>
    <row r="87" spans="1:3" x14ac:dyDescent="0.2">
      <c r="A87" s="7" t="s">
        <v>5694</v>
      </c>
      <c r="B87" s="14">
        <v>1</v>
      </c>
      <c r="C87" s="14">
        <v>123.50999999999999</v>
      </c>
    </row>
    <row r="88" spans="1:3" x14ac:dyDescent="0.2">
      <c r="A88" s="7" t="s">
        <v>4434</v>
      </c>
      <c r="B88" s="14">
        <v>5</v>
      </c>
      <c r="C88" s="14">
        <v>120.38499999999999</v>
      </c>
    </row>
    <row r="89" spans="1:3" x14ac:dyDescent="0.2">
      <c r="A89" s="7" t="s">
        <v>3113</v>
      </c>
      <c r="B89" s="14">
        <v>1</v>
      </c>
      <c r="C89" s="14">
        <v>119.13999999999999</v>
      </c>
    </row>
    <row r="90" spans="1:3" x14ac:dyDescent="0.2">
      <c r="A90" s="7" t="s">
        <v>2656</v>
      </c>
      <c r="B90" s="14">
        <v>1</v>
      </c>
      <c r="C90" s="14">
        <v>119.13999999999999</v>
      </c>
    </row>
    <row r="91" spans="1:3" x14ac:dyDescent="0.2">
      <c r="A91" s="7" t="s">
        <v>5306</v>
      </c>
      <c r="B91" s="14">
        <v>1</v>
      </c>
      <c r="C91" s="14">
        <v>119.13999999999999</v>
      </c>
    </row>
    <row r="92" spans="1:3" x14ac:dyDescent="0.2">
      <c r="A92" s="7" t="s">
        <v>4462</v>
      </c>
      <c r="B92" s="14">
        <v>1</v>
      </c>
      <c r="C92" s="14">
        <v>119.13999999999999</v>
      </c>
    </row>
    <row r="93" spans="1:3" x14ac:dyDescent="0.2">
      <c r="A93" s="7" t="s">
        <v>3901</v>
      </c>
      <c r="B93" s="14">
        <v>1</v>
      </c>
      <c r="C93" s="14">
        <v>119.13999999999999</v>
      </c>
    </row>
    <row r="94" spans="1:3" x14ac:dyDescent="0.2">
      <c r="A94" s="7" t="s">
        <v>4304</v>
      </c>
      <c r="B94" s="14">
        <v>1</v>
      </c>
      <c r="C94" s="14">
        <v>119.13999999999999</v>
      </c>
    </row>
    <row r="95" spans="1:3" x14ac:dyDescent="0.2">
      <c r="A95" s="7" t="s">
        <v>1754</v>
      </c>
      <c r="B95" s="14">
        <v>1</v>
      </c>
      <c r="C95" s="14">
        <v>119.13999999999999</v>
      </c>
    </row>
    <row r="96" spans="1:3" x14ac:dyDescent="0.2">
      <c r="A96" s="7" t="s">
        <v>5835</v>
      </c>
      <c r="B96" s="14">
        <v>1</v>
      </c>
      <c r="C96" s="14">
        <v>119.13999999999999</v>
      </c>
    </row>
    <row r="97" spans="1:3" x14ac:dyDescent="0.2">
      <c r="A97" s="7" t="s">
        <v>5781</v>
      </c>
      <c r="B97" s="14">
        <v>2</v>
      </c>
      <c r="C97" s="14">
        <v>114.85</v>
      </c>
    </row>
    <row r="98" spans="1:3" x14ac:dyDescent="0.2">
      <c r="A98" s="7" t="s">
        <v>5532</v>
      </c>
      <c r="B98" s="14">
        <v>1</v>
      </c>
      <c r="C98" s="14">
        <v>114.42499999999998</v>
      </c>
    </row>
    <row r="99" spans="1:3" x14ac:dyDescent="0.2">
      <c r="A99" s="7" t="s">
        <v>1356</v>
      </c>
      <c r="B99" s="14">
        <v>1</v>
      </c>
      <c r="C99" s="14">
        <v>114.42499999999998</v>
      </c>
    </row>
    <row r="100" spans="1:3" x14ac:dyDescent="0.2">
      <c r="A100" s="7" t="s">
        <v>828</v>
      </c>
      <c r="B100" s="14">
        <v>1</v>
      </c>
      <c r="C100" s="14">
        <v>114.42499999999998</v>
      </c>
    </row>
    <row r="101" spans="1:3" x14ac:dyDescent="0.2">
      <c r="A101" s="7" t="s">
        <v>706</v>
      </c>
      <c r="B101" s="14">
        <v>1</v>
      </c>
      <c r="C101" s="14">
        <v>114.42499999999998</v>
      </c>
    </row>
    <row r="102" spans="1:3" x14ac:dyDescent="0.2">
      <c r="A102" s="7" t="s">
        <v>577</v>
      </c>
      <c r="B102" s="14">
        <v>1</v>
      </c>
      <c r="C102" s="14">
        <v>114.42499999999998</v>
      </c>
    </row>
    <row r="103" spans="1:3" x14ac:dyDescent="0.2">
      <c r="A103" s="7" t="s">
        <v>5229</v>
      </c>
      <c r="B103" s="14">
        <v>1</v>
      </c>
      <c r="C103" s="14">
        <v>114.42499999999998</v>
      </c>
    </row>
    <row r="104" spans="1:3" x14ac:dyDescent="0.2">
      <c r="A104" s="7" t="s">
        <v>5769</v>
      </c>
      <c r="B104" s="14">
        <v>1</v>
      </c>
      <c r="C104" s="14">
        <v>114.42499999999998</v>
      </c>
    </row>
    <row r="105" spans="1:3" x14ac:dyDescent="0.2">
      <c r="A105" s="7" t="s">
        <v>2493</v>
      </c>
      <c r="B105" s="14">
        <v>1</v>
      </c>
      <c r="C105" s="14">
        <v>114.42499999999998</v>
      </c>
    </row>
    <row r="106" spans="1:3" x14ac:dyDescent="0.2">
      <c r="A106" s="7" t="s">
        <v>5732</v>
      </c>
      <c r="B106" s="14">
        <v>1</v>
      </c>
      <c r="C106" s="14">
        <v>111.78</v>
      </c>
    </row>
    <row r="107" spans="1:3" x14ac:dyDescent="0.2">
      <c r="A107" s="7" t="s">
        <v>3528</v>
      </c>
      <c r="B107" s="14">
        <v>1</v>
      </c>
      <c r="C107" s="14">
        <v>111.78</v>
      </c>
    </row>
    <row r="108" spans="1:3" x14ac:dyDescent="0.2">
      <c r="A108" s="7" t="s">
        <v>2200</v>
      </c>
      <c r="B108" s="14">
        <v>1</v>
      </c>
      <c r="C108" s="14">
        <v>111.78</v>
      </c>
    </row>
    <row r="109" spans="1:3" x14ac:dyDescent="0.2">
      <c r="A109" s="7" t="s">
        <v>5990</v>
      </c>
      <c r="B109" s="14">
        <v>2</v>
      </c>
      <c r="C109" s="14">
        <v>110.61000000000001</v>
      </c>
    </row>
    <row r="110" spans="1:3" x14ac:dyDescent="0.2">
      <c r="A110" s="7" t="s">
        <v>662</v>
      </c>
      <c r="B110" s="14">
        <v>3</v>
      </c>
      <c r="C110" s="14">
        <v>110.02500000000001</v>
      </c>
    </row>
    <row r="111" spans="1:3" x14ac:dyDescent="0.2">
      <c r="A111" s="7" t="s">
        <v>3884</v>
      </c>
      <c r="B111" s="14">
        <v>1</v>
      </c>
      <c r="C111" s="14">
        <v>109.93999999999998</v>
      </c>
    </row>
    <row r="112" spans="1:3" x14ac:dyDescent="0.2">
      <c r="A112" s="7" t="s">
        <v>1488</v>
      </c>
      <c r="B112" s="14">
        <v>1</v>
      </c>
      <c r="C112" s="14">
        <v>109.93999999999998</v>
      </c>
    </row>
    <row r="113" spans="1:3" x14ac:dyDescent="0.2">
      <c r="A113" s="7" t="s">
        <v>2711</v>
      </c>
      <c r="B113" s="14">
        <v>1</v>
      </c>
      <c r="C113" s="14">
        <v>109.93999999999998</v>
      </c>
    </row>
    <row r="114" spans="1:3" x14ac:dyDescent="0.2">
      <c r="A114" s="7" t="s">
        <v>2051</v>
      </c>
      <c r="B114" s="14">
        <v>1</v>
      </c>
      <c r="C114" s="14">
        <v>109.93999999999998</v>
      </c>
    </row>
    <row r="115" spans="1:3" x14ac:dyDescent="0.2">
      <c r="A115" s="7" t="s">
        <v>5856</v>
      </c>
      <c r="B115" s="14">
        <v>1</v>
      </c>
      <c r="C115" s="14">
        <v>109.93999999999998</v>
      </c>
    </row>
    <row r="116" spans="1:3" x14ac:dyDescent="0.2">
      <c r="A116" s="7" t="s">
        <v>6097</v>
      </c>
      <c r="B116" s="14">
        <v>1</v>
      </c>
      <c r="C116" s="14">
        <v>109.36499999999999</v>
      </c>
    </row>
    <row r="117" spans="1:3" x14ac:dyDescent="0.2">
      <c r="A117" s="7" t="s">
        <v>949</v>
      </c>
      <c r="B117" s="14">
        <v>1</v>
      </c>
      <c r="C117" s="14">
        <v>109.36499999999999</v>
      </c>
    </row>
    <row r="118" spans="1:3" x14ac:dyDescent="0.2">
      <c r="A118" s="7" t="s">
        <v>3554</v>
      </c>
      <c r="B118" s="14">
        <v>1</v>
      </c>
      <c r="C118" s="14">
        <v>103.49999999999999</v>
      </c>
    </row>
    <row r="119" spans="1:3" x14ac:dyDescent="0.2">
      <c r="A119" s="7" t="s">
        <v>2969</v>
      </c>
      <c r="B119" s="14">
        <v>1</v>
      </c>
      <c r="C119" s="14">
        <v>103.49999999999999</v>
      </c>
    </row>
    <row r="120" spans="1:3" x14ac:dyDescent="0.2">
      <c r="A120" s="7" t="s">
        <v>1002</v>
      </c>
      <c r="B120" s="14">
        <v>1</v>
      </c>
      <c r="C120" s="14">
        <v>103.49999999999999</v>
      </c>
    </row>
    <row r="121" spans="1:3" x14ac:dyDescent="0.2">
      <c r="A121" s="7" t="s">
        <v>4180</v>
      </c>
      <c r="B121" s="14">
        <v>1</v>
      </c>
      <c r="C121" s="14">
        <v>103.49999999999999</v>
      </c>
    </row>
    <row r="122" spans="1:3" x14ac:dyDescent="0.2">
      <c r="A122" s="7" t="s">
        <v>3409</v>
      </c>
      <c r="B122" s="14">
        <v>1</v>
      </c>
      <c r="C122" s="14">
        <v>102.92499999999998</v>
      </c>
    </row>
    <row r="123" spans="1:3" x14ac:dyDescent="0.2">
      <c r="A123" s="7" t="s">
        <v>785</v>
      </c>
      <c r="B123" s="14">
        <v>2</v>
      </c>
      <c r="C123" s="14">
        <v>102.75999999999999</v>
      </c>
    </row>
    <row r="124" spans="1:3" x14ac:dyDescent="0.2">
      <c r="A124" s="7" t="s">
        <v>1262</v>
      </c>
      <c r="B124" s="14">
        <v>1</v>
      </c>
      <c r="C124" s="14">
        <v>102.46499999999997</v>
      </c>
    </row>
    <row r="125" spans="1:3" x14ac:dyDescent="0.2">
      <c r="A125" s="7" t="s">
        <v>4124</v>
      </c>
      <c r="B125" s="14">
        <v>1</v>
      </c>
      <c r="C125" s="14">
        <v>102.46499999999997</v>
      </c>
    </row>
    <row r="126" spans="1:3" x14ac:dyDescent="0.2">
      <c r="A126" s="7" t="s">
        <v>972</v>
      </c>
      <c r="B126" s="14">
        <v>2</v>
      </c>
      <c r="C126" s="14">
        <v>101.29499999999999</v>
      </c>
    </row>
    <row r="127" spans="1:3" x14ac:dyDescent="0.2">
      <c r="A127" s="7" t="s">
        <v>955</v>
      </c>
      <c r="B127" s="14">
        <v>1</v>
      </c>
      <c r="C127" s="14">
        <v>100.39499999999998</v>
      </c>
    </row>
    <row r="128" spans="1:3" x14ac:dyDescent="0.2">
      <c r="A128" s="7" t="s">
        <v>4632</v>
      </c>
      <c r="B128" s="14">
        <v>1</v>
      </c>
      <c r="C128" s="14">
        <v>100.39499999999998</v>
      </c>
    </row>
    <row r="129" spans="1:3" x14ac:dyDescent="0.2">
      <c r="A129" s="7" t="s">
        <v>4081</v>
      </c>
      <c r="B129" s="14">
        <v>1</v>
      </c>
      <c r="C129" s="14">
        <v>95.1</v>
      </c>
    </row>
    <row r="130" spans="1:3" x14ac:dyDescent="0.2">
      <c r="A130" s="7" t="s">
        <v>4158</v>
      </c>
      <c r="B130" s="14">
        <v>1</v>
      </c>
      <c r="C130" s="14">
        <v>95.1</v>
      </c>
    </row>
    <row r="131" spans="1:3" x14ac:dyDescent="0.2">
      <c r="A131" s="7" t="s">
        <v>3255</v>
      </c>
      <c r="B131" s="14">
        <v>1</v>
      </c>
      <c r="C131" s="14">
        <v>95.1</v>
      </c>
    </row>
    <row r="132" spans="1:3" x14ac:dyDescent="0.2">
      <c r="A132" s="7" t="s">
        <v>2098</v>
      </c>
      <c r="B132" s="14">
        <v>1</v>
      </c>
      <c r="C132" s="14">
        <v>94.874999999999986</v>
      </c>
    </row>
    <row r="133" spans="1:3" x14ac:dyDescent="0.2">
      <c r="A133" s="7" t="s">
        <v>1246</v>
      </c>
      <c r="B133" s="14">
        <v>1</v>
      </c>
      <c r="C133" s="14">
        <v>94.874999999999986</v>
      </c>
    </row>
    <row r="134" spans="1:3" x14ac:dyDescent="0.2">
      <c r="A134" s="7" t="s">
        <v>3324</v>
      </c>
      <c r="B134" s="14">
        <v>4</v>
      </c>
      <c r="C134" s="14">
        <v>94.504999999999995</v>
      </c>
    </row>
    <row r="135" spans="1:3" x14ac:dyDescent="0.2">
      <c r="A135" s="7" t="s">
        <v>2700</v>
      </c>
      <c r="B135" s="14">
        <v>2</v>
      </c>
      <c r="C135" s="14">
        <v>92.984999999999999</v>
      </c>
    </row>
    <row r="136" spans="1:3" x14ac:dyDescent="0.2">
      <c r="A136" s="7" t="s">
        <v>4251</v>
      </c>
      <c r="B136" s="14">
        <v>1</v>
      </c>
      <c r="C136" s="14">
        <v>91.539999999999992</v>
      </c>
    </row>
    <row r="137" spans="1:3" x14ac:dyDescent="0.2">
      <c r="A137" s="7" t="s">
        <v>5638</v>
      </c>
      <c r="B137" s="14">
        <v>1</v>
      </c>
      <c r="C137" s="14">
        <v>91.539999999999992</v>
      </c>
    </row>
    <row r="138" spans="1:3" x14ac:dyDescent="0.2">
      <c r="A138" s="7" t="s">
        <v>1465</v>
      </c>
      <c r="B138" s="14">
        <v>1</v>
      </c>
      <c r="C138" s="14">
        <v>91.539999999999992</v>
      </c>
    </row>
    <row r="139" spans="1:3" x14ac:dyDescent="0.2">
      <c r="A139" s="7" t="s">
        <v>615</v>
      </c>
      <c r="B139" s="14">
        <v>1</v>
      </c>
      <c r="C139" s="14">
        <v>91.539999999999992</v>
      </c>
    </row>
    <row r="140" spans="1:3" x14ac:dyDescent="0.2">
      <c r="A140" s="7" t="s">
        <v>762</v>
      </c>
      <c r="B140" s="14">
        <v>1</v>
      </c>
      <c r="C140" s="14">
        <v>91.539999999999992</v>
      </c>
    </row>
    <row r="141" spans="1:3" x14ac:dyDescent="0.2">
      <c r="A141" s="7" t="s">
        <v>6118</v>
      </c>
      <c r="B141" s="14">
        <v>4</v>
      </c>
      <c r="C141" s="14">
        <v>90.614999999999995</v>
      </c>
    </row>
    <row r="142" spans="1:3" x14ac:dyDescent="0.2">
      <c r="A142" s="7" t="s">
        <v>5440</v>
      </c>
      <c r="B142" s="14">
        <v>2</v>
      </c>
      <c r="C142" s="14">
        <v>90.27000000000001</v>
      </c>
    </row>
    <row r="143" spans="1:3" x14ac:dyDescent="0.2">
      <c r="A143" s="7" t="s">
        <v>1823</v>
      </c>
      <c r="B143" s="14">
        <v>1</v>
      </c>
      <c r="C143" s="14">
        <v>89.35499999999999</v>
      </c>
    </row>
    <row r="144" spans="1:3" x14ac:dyDescent="0.2">
      <c r="A144" s="7" t="s">
        <v>5985</v>
      </c>
      <c r="B144" s="14">
        <v>1</v>
      </c>
      <c r="C144" s="14">
        <v>89.35499999999999</v>
      </c>
    </row>
    <row r="145" spans="1:3" x14ac:dyDescent="0.2">
      <c r="A145" s="7" t="s">
        <v>818</v>
      </c>
      <c r="B145" s="14">
        <v>1</v>
      </c>
      <c r="C145" s="14">
        <v>89.35499999999999</v>
      </c>
    </row>
    <row r="146" spans="1:3" x14ac:dyDescent="0.2">
      <c r="A146" s="7" t="s">
        <v>5716</v>
      </c>
      <c r="B146" s="14">
        <v>1</v>
      </c>
      <c r="C146" s="14">
        <v>89.35499999999999</v>
      </c>
    </row>
    <row r="147" spans="1:3" x14ac:dyDescent="0.2">
      <c r="A147" s="7" t="s">
        <v>5322</v>
      </c>
      <c r="B147" s="14">
        <v>1</v>
      </c>
      <c r="C147" s="14">
        <v>89.35499999999999</v>
      </c>
    </row>
    <row r="148" spans="1:3" x14ac:dyDescent="0.2">
      <c r="A148" s="7" t="s">
        <v>3356</v>
      </c>
      <c r="B148" s="14">
        <v>1</v>
      </c>
      <c r="C148" s="14">
        <v>89.35499999999999</v>
      </c>
    </row>
    <row r="149" spans="1:3" x14ac:dyDescent="0.2">
      <c r="A149" s="7" t="s">
        <v>4529</v>
      </c>
      <c r="B149" s="14">
        <v>1</v>
      </c>
      <c r="C149" s="14">
        <v>89.1</v>
      </c>
    </row>
    <row r="150" spans="1:3" x14ac:dyDescent="0.2">
      <c r="A150" s="7" t="s">
        <v>4793</v>
      </c>
      <c r="B150" s="14">
        <v>1</v>
      </c>
      <c r="C150" s="14">
        <v>89.1</v>
      </c>
    </row>
    <row r="151" spans="1:3" x14ac:dyDescent="0.2">
      <c r="A151" s="7" t="s">
        <v>2057</v>
      </c>
      <c r="B151" s="14">
        <v>1</v>
      </c>
      <c r="C151" s="14">
        <v>89.1</v>
      </c>
    </row>
    <row r="152" spans="1:3" x14ac:dyDescent="0.2">
      <c r="A152" s="7" t="s">
        <v>2539</v>
      </c>
      <c r="B152" s="14">
        <v>1</v>
      </c>
      <c r="C152" s="14">
        <v>87.300000000000011</v>
      </c>
    </row>
    <row r="153" spans="1:3" x14ac:dyDescent="0.2">
      <c r="A153" s="7" t="s">
        <v>2809</v>
      </c>
      <c r="B153" s="14">
        <v>1</v>
      </c>
      <c r="C153" s="14">
        <v>87.300000000000011</v>
      </c>
    </row>
    <row r="154" spans="1:3" x14ac:dyDescent="0.2">
      <c r="A154" s="7" t="s">
        <v>1072</v>
      </c>
      <c r="B154" s="14">
        <v>1</v>
      </c>
      <c r="C154" s="14">
        <v>87.300000000000011</v>
      </c>
    </row>
    <row r="155" spans="1:3" x14ac:dyDescent="0.2">
      <c r="A155" s="7" t="s">
        <v>5667</v>
      </c>
      <c r="B155" s="14">
        <v>1</v>
      </c>
      <c r="C155" s="14">
        <v>83.835000000000008</v>
      </c>
    </row>
    <row r="156" spans="1:3" x14ac:dyDescent="0.2">
      <c r="A156" s="7" t="s">
        <v>5850</v>
      </c>
      <c r="B156" s="14">
        <v>1</v>
      </c>
      <c r="C156" s="14">
        <v>83.835000000000008</v>
      </c>
    </row>
    <row r="157" spans="1:3" x14ac:dyDescent="0.2">
      <c r="A157" s="7" t="s">
        <v>3578</v>
      </c>
      <c r="B157" s="14">
        <v>1</v>
      </c>
      <c r="C157" s="14">
        <v>83.835000000000008</v>
      </c>
    </row>
    <row r="158" spans="1:3" x14ac:dyDescent="0.2">
      <c r="A158" s="7" t="s">
        <v>2918</v>
      </c>
      <c r="B158" s="14">
        <v>1</v>
      </c>
      <c r="C158" s="14">
        <v>83.835000000000008</v>
      </c>
    </row>
    <row r="159" spans="1:3" x14ac:dyDescent="0.2">
      <c r="A159" s="7" t="s">
        <v>4939</v>
      </c>
      <c r="B159" s="14">
        <v>1</v>
      </c>
      <c r="C159" s="14">
        <v>82.5</v>
      </c>
    </row>
    <row r="160" spans="1:3" x14ac:dyDescent="0.2">
      <c r="A160" s="7" t="s">
        <v>4854</v>
      </c>
      <c r="B160" s="14">
        <v>1</v>
      </c>
      <c r="C160" s="14">
        <v>82.5</v>
      </c>
    </row>
    <row r="161" spans="1:3" x14ac:dyDescent="0.2">
      <c r="A161" s="7" t="s">
        <v>4292</v>
      </c>
      <c r="B161" s="14">
        <v>1</v>
      </c>
      <c r="C161" s="14">
        <v>82.5</v>
      </c>
    </row>
    <row r="162" spans="1:3" x14ac:dyDescent="0.2">
      <c r="A162" s="7" t="s">
        <v>3628</v>
      </c>
      <c r="B162" s="14">
        <v>1</v>
      </c>
      <c r="C162" s="14">
        <v>82.5</v>
      </c>
    </row>
    <row r="163" spans="1:3" x14ac:dyDescent="0.2">
      <c r="A163" s="7" t="s">
        <v>1639</v>
      </c>
      <c r="B163" s="14">
        <v>1</v>
      </c>
      <c r="C163" s="14">
        <v>82.5</v>
      </c>
    </row>
    <row r="164" spans="1:3" x14ac:dyDescent="0.2">
      <c r="A164" s="7" t="s">
        <v>513</v>
      </c>
      <c r="B164" s="14">
        <v>2</v>
      </c>
      <c r="C164" s="14">
        <v>82.47</v>
      </c>
    </row>
    <row r="165" spans="1:3" x14ac:dyDescent="0.2">
      <c r="A165" s="7" t="s">
        <v>3803</v>
      </c>
      <c r="B165" s="14">
        <v>1</v>
      </c>
      <c r="C165" s="14">
        <v>82.454999999999984</v>
      </c>
    </row>
    <row r="166" spans="1:3" x14ac:dyDescent="0.2">
      <c r="A166" s="7" t="s">
        <v>961</v>
      </c>
      <c r="B166" s="14">
        <v>1</v>
      </c>
      <c r="C166" s="14">
        <v>82.339999999999989</v>
      </c>
    </row>
    <row r="167" spans="1:3" x14ac:dyDescent="0.2">
      <c r="A167" s="7" t="s">
        <v>5549</v>
      </c>
      <c r="B167" s="14">
        <v>1</v>
      </c>
      <c r="C167" s="14">
        <v>82.339999999999989</v>
      </c>
    </row>
    <row r="168" spans="1:3" x14ac:dyDescent="0.2">
      <c r="A168" s="7" t="s">
        <v>3684</v>
      </c>
      <c r="B168" s="14">
        <v>1</v>
      </c>
      <c r="C168" s="14">
        <v>82.339999999999989</v>
      </c>
    </row>
    <row r="169" spans="1:3" x14ac:dyDescent="0.2">
      <c r="A169" s="7" t="s">
        <v>3054</v>
      </c>
      <c r="B169" s="14">
        <v>1</v>
      </c>
      <c r="C169" s="14">
        <v>82.339999999999989</v>
      </c>
    </row>
    <row r="170" spans="1:3" x14ac:dyDescent="0.2">
      <c r="A170" s="7" t="s">
        <v>594</v>
      </c>
      <c r="B170" s="14">
        <v>1</v>
      </c>
      <c r="C170" s="14">
        <v>82.339999999999989</v>
      </c>
    </row>
    <row r="171" spans="1:3" x14ac:dyDescent="0.2">
      <c r="A171" s="7" t="s">
        <v>855</v>
      </c>
      <c r="B171" s="14">
        <v>1</v>
      </c>
      <c r="C171" s="14">
        <v>82.339999999999989</v>
      </c>
    </row>
    <row r="172" spans="1:3" x14ac:dyDescent="0.2">
      <c r="A172" s="7" t="s">
        <v>5200</v>
      </c>
      <c r="B172" s="14">
        <v>1</v>
      </c>
      <c r="C172" s="14">
        <v>82.339999999999989</v>
      </c>
    </row>
    <row r="173" spans="1:3" x14ac:dyDescent="0.2">
      <c r="A173" s="7" t="s">
        <v>4240</v>
      </c>
      <c r="B173" s="14">
        <v>2</v>
      </c>
      <c r="C173" s="14">
        <v>80.67</v>
      </c>
    </row>
    <row r="174" spans="1:3" x14ac:dyDescent="0.2">
      <c r="A174" s="7" t="s">
        <v>3392</v>
      </c>
      <c r="B174" s="14">
        <v>1</v>
      </c>
      <c r="C174" s="14">
        <v>79.25</v>
      </c>
    </row>
    <row r="175" spans="1:3" x14ac:dyDescent="0.2">
      <c r="A175" s="7" t="s">
        <v>5916</v>
      </c>
      <c r="B175" s="14">
        <v>1</v>
      </c>
      <c r="C175" s="14">
        <v>79.25</v>
      </c>
    </row>
    <row r="176" spans="1:3" x14ac:dyDescent="0.2">
      <c r="A176" s="7" t="s">
        <v>3290</v>
      </c>
      <c r="B176" s="14">
        <v>1</v>
      </c>
      <c r="C176" s="14">
        <v>79.25</v>
      </c>
    </row>
    <row r="177" spans="1:3" x14ac:dyDescent="0.2">
      <c r="A177" s="7" t="s">
        <v>4552</v>
      </c>
      <c r="B177" s="14">
        <v>1</v>
      </c>
      <c r="C177" s="14">
        <v>79.25</v>
      </c>
    </row>
    <row r="178" spans="1:3" x14ac:dyDescent="0.2">
      <c r="A178" s="7" t="s">
        <v>5357</v>
      </c>
      <c r="B178" s="14">
        <v>1</v>
      </c>
      <c r="C178" s="14">
        <v>77.699999999999989</v>
      </c>
    </row>
    <row r="179" spans="1:3" x14ac:dyDescent="0.2">
      <c r="A179" s="7" t="s">
        <v>4950</v>
      </c>
      <c r="B179" s="14">
        <v>1</v>
      </c>
      <c r="C179" s="14">
        <v>77.699999999999989</v>
      </c>
    </row>
    <row r="180" spans="1:3" x14ac:dyDescent="0.2">
      <c r="A180" s="7" t="s">
        <v>6102</v>
      </c>
      <c r="B180" s="14">
        <v>1</v>
      </c>
      <c r="C180" s="14">
        <v>77.699999999999989</v>
      </c>
    </row>
    <row r="181" spans="1:3" x14ac:dyDescent="0.2">
      <c r="A181" s="7" t="s">
        <v>991</v>
      </c>
      <c r="B181" s="14">
        <v>1</v>
      </c>
      <c r="C181" s="14">
        <v>77.699999999999989</v>
      </c>
    </row>
    <row r="182" spans="1:3" x14ac:dyDescent="0.2">
      <c r="A182" s="7" t="s">
        <v>588</v>
      </c>
      <c r="B182" s="14">
        <v>1</v>
      </c>
      <c r="C182" s="14">
        <v>77.699999999999989</v>
      </c>
    </row>
    <row r="183" spans="1:3" x14ac:dyDescent="0.2">
      <c r="A183" s="7" t="s">
        <v>1205</v>
      </c>
      <c r="B183" s="14">
        <v>1</v>
      </c>
      <c r="C183" s="14">
        <v>77.699999999999989</v>
      </c>
    </row>
    <row r="184" spans="1:3" x14ac:dyDescent="0.2">
      <c r="A184" s="7" t="s">
        <v>4893</v>
      </c>
      <c r="B184" s="14">
        <v>1</v>
      </c>
      <c r="C184" s="14">
        <v>77.699999999999989</v>
      </c>
    </row>
    <row r="185" spans="1:3" x14ac:dyDescent="0.2">
      <c r="A185" s="7" t="s">
        <v>1737</v>
      </c>
      <c r="B185" s="14">
        <v>1</v>
      </c>
      <c r="C185" s="14">
        <v>77.699999999999989</v>
      </c>
    </row>
    <row r="186" spans="1:3" x14ac:dyDescent="0.2">
      <c r="A186" s="7" t="s">
        <v>3997</v>
      </c>
      <c r="B186" s="14">
        <v>1</v>
      </c>
      <c r="C186" s="14">
        <v>77.699999999999989</v>
      </c>
    </row>
    <row r="187" spans="1:3" x14ac:dyDescent="0.2">
      <c r="A187" s="7" t="s">
        <v>1272</v>
      </c>
      <c r="B187" s="14">
        <v>1</v>
      </c>
      <c r="C187" s="14">
        <v>77.699999999999989</v>
      </c>
    </row>
    <row r="188" spans="1:3" x14ac:dyDescent="0.2">
      <c r="A188" s="7" t="s">
        <v>898</v>
      </c>
      <c r="B188" s="14">
        <v>1</v>
      </c>
      <c r="C188" s="14">
        <v>77.624999999999986</v>
      </c>
    </row>
    <row r="189" spans="1:3" x14ac:dyDescent="0.2">
      <c r="A189" s="7" t="s">
        <v>4024</v>
      </c>
      <c r="B189" s="14">
        <v>1</v>
      </c>
      <c r="C189" s="14">
        <v>77.624999999999986</v>
      </c>
    </row>
    <row r="190" spans="1:3" x14ac:dyDescent="0.2">
      <c r="A190" s="7" t="s">
        <v>5484</v>
      </c>
      <c r="B190" s="14">
        <v>1</v>
      </c>
      <c r="C190" s="14">
        <v>77.624999999999986</v>
      </c>
    </row>
    <row r="191" spans="1:3" x14ac:dyDescent="0.2">
      <c r="A191" s="7" t="s">
        <v>1368</v>
      </c>
      <c r="B191" s="14">
        <v>1</v>
      </c>
      <c r="C191" s="14">
        <v>77.624999999999986</v>
      </c>
    </row>
    <row r="192" spans="1:3" x14ac:dyDescent="0.2">
      <c r="A192" s="7" t="s">
        <v>4094</v>
      </c>
      <c r="B192" s="14">
        <v>1</v>
      </c>
      <c r="C192" s="14">
        <v>77.624999999999986</v>
      </c>
    </row>
    <row r="193" spans="1:3" x14ac:dyDescent="0.2">
      <c r="A193" s="7" t="s">
        <v>2895</v>
      </c>
      <c r="B193" s="14">
        <v>1</v>
      </c>
      <c r="C193" s="14">
        <v>77.624999999999986</v>
      </c>
    </row>
    <row r="194" spans="1:3" x14ac:dyDescent="0.2">
      <c r="A194" s="7" t="s">
        <v>1159</v>
      </c>
      <c r="B194" s="14">
        <v>3</v>
      </c>
      <c r="C194" s="14">
        <v>76.760000000000005</v>
      </c>
    </row>
    <row r="195" spans="1:3" x14ac:dyDescent="0.2">
      <c r="A195" s="7" t="s">
        <v>4815</v>
      </c>
      <c r="B195" s="14">
        <v>2</v>
      </c>
      <c r="C195" s="14">
        <v>75.239999999999995</v>
      </c>
    </row>
    <row r="196" spans="1:3" x14ac:dyDescent="0.2">
      <c r="A196" s="7" t="s">
        <v>2533</v>
      </c>
      <c r="B196" s="14">
        <v>1</v>
      </c>
      <c r="C196" s="14">
        <v>74.25</v>
      </c>
    </row>
    <row r="197" spans="1:3" x14ac:dyDescent="0.2">
      <c r="A197" s="7" t="s">
        <v>5792</v>
      </c>
      <c r="B197" s="14">
        <v>1</v>
      </c>
      <c r="C197" s="14">
        <v>74.25</v>
      </c>
    </row>
    <row r="198" spans="1:3" x14ac:dyDescent="0.2">
      <c r="A198" s="7" t="s">
        <v>2672</v>
      </c>
      <c r="B198" s="14">
        <v>1</v>
      </c>
      <c r="C198" s="14">
        <v>74.25</v>
      </c>
    </row>
    <row r="199" spans="1:3" x14ac:dyDescent="0.2">
      <c r="A199" s="7" t="s">
        <v>734</v>
      </c>
      <c r="B199" s="14">
        <v>1</v>
      </c>
      <c r="C199" s="14">
        <v>72.91</v>
      </c>
    </row>
    <row r="200" spans="1:3" x14ac:dyDescent="0.2">
      <c r="A200" s="7" t="s">
        <v>4360</v>
      </c>
      <c r="B200" s="14">
        <v>1</v>
      </c>
      <c r="C200" s="14">
        <v>72.91</v>
      </c>
    </row>
    <row r="201" spans="1:3" x14ac:dyDescent="0.2">
      <c r="A201" s="7" t="s">
        <v>3961</v>
      </c>
      <c r="B201" s="14">
        <v>1</v>
      </c>
      <c r="C201" s="14">
        <v>72.91</v>
      </c>
    </row>
    <row r="202" spans="1:3" x14ac:dyDescent="0.2">
      <c r="A202" s="7" t="s">
        <v>3454</v>
      </c>
      <c r="B202" s="14">
        <v>1</v>
      </c>
      <c r="C202" s="14">
        <v>72.91</v>
      </c>
    </row>
    <row r="203" spans="1:3" x14ac:dyDescent="0.2">
      <c r="A203" s="7" t="s">
        <v>1574</v>
      </c>
      <c r="B203" s="14">
        <v>1</v>
      </c>
      <c r="C203" s="14">
        <v>72.900000000000006</v>
      </c>
    </row>
    <row r="204" spans="1:3" x14ac:dyDescent="0.2">
      <c r="A204" s="7" t="s">
        <v>3243</v>
      </c>
      <c r="B204" s="14">
        <v>1</v>
      </c>
      <c r="C204" s="14">
        <v>72.900000000000006</v>
      </c>
    </row>
    <row r="205" spans="1:3" x14ac:dyDescent="0.2">
      <c r="A205" s="7" t="s">
        <v>3979</v>
      </c>
      <c r="B205" s="14">
        <v>1</v>
      </c>
      <c r="C205" s="14">
        <v>72.900000000000006</v>
      </c>
    </row>
    <row r="206" spans="1:3" x14ac:dyDescent="0.2">
      <c r="A206" s="7" t="s">
        <v>2544</v>
      </c>
      <c r="B206" s="14">
        <v>1</v>
      </c>
      <c r="C206" s="14">
        <v>72.900000000000006</v>
      </c>
    </row>
    <row r="207" spans="1:3" x14ac:dyDescent="0.2">
      <c r="A207" s="7" t="s">
        <v>795</v>
      </c>
      <c r="B207" s="14">
        <v>1</v>
      </c>
      <c r="C207" s="14">
        <v>72.75</v>
      </c>
    </row>
    <row r="208" spans="1:3" x14ac:dyDescent="0.2">
      <c r="A208" s="7" t="s">
        <v>4355</v>
      </c>
      <c r="B208" s="14">
        <v>1</v>
      </c>
      <c r="C208" s="14">
        <v>71.699999999999989</v>
      </c>
    </row>
    <row r="209" spans="1:3" x14ac:dyDescent="0.2">
      <c r="A209" s="7" t="s">
        <v>1672</v>
      </c>
      <c r="B209" s="14">
        <v>2</v>
      </c>
      <c r="C209" s="14">
        <v>71.699999999999989</v>
      </c>
    </row>
    <row r="210" spans="1:3" x14ac:dyDescent="0.2">
      <c r="A210" s="7" t="s">
        <v>2026</v>
      </c>
      <c r="B210" s="14">
        <v>1</v>
      </c>
      <c r="C210" s="14">
        <v>71.699999999999989</v>
      </c>
    </row>
    <row r="211" spans="1:3" x14ac:dyDescent="0.2">
      <c r="A211" s="7" t="s">
        <v>1312</v>
      </c>
      <c r="B211" s="14">
        <v>2</v>
      </c>
      <c r="C211" s="14">
        <v>71.150000000000006</v>
      </c>
    </row>
    <row r="212" spans="1:3" x14ac:dyDescent="0.2">
      <c r="A212" s="7" t="s">
        <v>1907</v>
      </c>
      <c r="B212" s="14">
        <v>1</v>
      </c>
      <c r="C212" s="14">
        <v>68.75</v>
      </c>
    </row>
    <row r="213" spans="1:3" x14ac:dyDescent="0.2">
      <c r="A213" s="7" t="s">
        <v>3618</v>
      </c>
      <c r="B213" s="14">
        <v>1</v>
      </c>
      <c r="C213" s="14">
        <v>68.75</v>
      </c>
    </row>
    <row r="214" spans="1:3" x14ac:dyDescent="0.2">
      <c r="A214" s="7" t="s">
        <v>2782</v>
      </c>
      <c r="B214" s="14">
        <v>1</v>
      </c>
      <c r="C214" s="14">
        <v>68.75</v>
      </c>
    </row>
    <row r="215" spans="1:3" x14ac:dyDescent="0.2">
      <c r="A215" s="7" t="s">
        <v>4540</v>
      </c>
      <c r="B215" s="14">
        <v>1</v>
      </c>
      <c r="C215" s="14">
        <v>68.655000000000001</v>
      </c>
    </row>
    <row r="216" spans="1:3" x14ac:dyDescent="0.2">
      <c r="A216" s="7" t="s">
        <v>4134</v>
      </c>
      <c r="B216" s="14">
        <v>1</v>
      </c>
      <c r="C216" s="14">
        <v>68.655000000000001</v>
      </c>
    </row>
    <row r="217" spans="1:3" x14ac:dyDescent="0.2">
      <c r="A217" s="7" t="s">
        <v>1345</v>
      </c>
      <c r="B217" s="14">
        <v>1</v>
      </c>
      <c r="C217" s="14">
        <v>68.655000000000001</v>
      </c>
    </row>
    <row r="218" spans="1:3" x14ac:dyDescent="0.2">
      <c r="A218" s="7" t="s">
        <v>4186</v>
      </c>
      <c r="B218" s="14">
        <v>1</v>
      </c>
      <c r="C218" s="14">
        <v>68.655000000000001</v>
      </c>
    </row>
    <row r="219" spans="1:3" x14ac:dyDescent="0.2">
      <c r="A219" s="7" t="s">
        <v>1539</v>
      </c>
      <c r="B219" s="14">
        <v>1</v>
      </c>
      <c r="C219" s="14">
        <v>68.655000000000001</v>
      </c>
    </row>
    <row r="220" spans="1:3" x14ac:dyDescent="0.2">
      <c r="A220" s="7" t="s">
        <v>1449</v>
      </c>
      <c r="B220" s="14">
        <v>1</v>
      </c>
      <c r="C220" s="14">
        <v>68.309999999999988</v>
      </c>
    </row>
    <row r="221" spans="1:3" x14ac:dyDescent="0.2">
      <c r="A221" s="7" t="s">
        <v>1300</v>
      </c>
      <c r="B221" s="14">
        <v>1</v>
      </c>
      <c r="C221" s="14">
        <v>68.309999999999988</v>
      </c>
    </row>
    <row r="222" spans="1:3" x14ac:dyDescent="0.2">
      <c r="A222" s="7" t="s">
        <v>3940</v>
      </c>
      <c r="B222" s="14">
        <v>1</v>
      </c>
      <c r="C222" s="14">
        <v>68.309999999999988</v>
      </c>
    </row>
    <row r="223" spans="1:3" x14ac:dyDescent="0.2">
      <c r="A223" s="7" t="s">
        <v>2935</v>
      </c>
      <c r="B223" s="14">
        <v>1</v>
      </c>
      <c r="C223" s="14">
        <v>67.5</v>
      </c>
    </row>
    <row r="224" spans="1:3" x14ac:dyDescent="0.2">
      <c r="A224" s="7" t="s">
        <v>5706</v>
      </c>
      <c r="B224" s="14">
        <v>1</v>
      </c>
      <c r="C224" s="14">
        <v>67.5</v>
      </c>
    </row>
    <row r="225" spans="1:3" x14ac:dyDescent="0.2">
      <c r="A225" s="7" t="s">
        <v>4235</v>
      </c>
      <c r="B225" s="14">
        <v>1</v>
      </c>
      <c r="C225" s="14">
        <v>67.5</v>
      </c>
    </row>
    <row r="226" spans="1:3" x14ac:dyDescent="0.2">
      <c r="A226" s="7" t="s">
        <v>3729</v>
      </c>
      <c r="B226" s="14">
        <v>1</v>
      </c>
      <c r="C226" s="14">
        <v>67.5</v>
      </c>
    </row>
    <row r="227" spans="1:3" x14ac:dyDescent="0.2">
      <c r="A227" s="7" t="s">
        <v>3740</v>
      </c>
      <c r="B227" s="14">
        <v>1</v>
      </c>
      <c r="C227" s="14">
        <v>66.929999999999993</v>
      </c>
    </row>
    <row r="228" spans="1:3" x14ac:dyDescent="0.2">
      <c r="A228" s="7" t="s">
        <v>3000</v>
      </c>
      <c r="B228" s="14">
        <v>1</v>
      </c>
      <c r="C228" s="14">
        <v>66.929999999999993</v>
      </c>
    </row>
    <row r="229" spans="1:3" x14ac:dyDescent="0.2">
      <c r="A229" s="7" t="s">
        <v>4269</v>
      </c>
      <c r="B229" s="14">
        <v>1</v>
      </c>
      <c r="C229" s="14">
        <v>66.929999999999993</v>
      </c>
    </row>
    <row r="230" spans="1:3" x14ac:dyDescent="0.2">
      <c r="A230" s="7" t="s">
        <v>4378</v>
      </c>
      <c r="B230" s="14">
        <v>1</v>
      </c>
      <c r="C230" s="14">
        <v>64.75</v>
      </c>
    </row>
    <row r="231" spans="1:3" x14ac:dyDescent="0.2">
      <c r="A231" s="7" t="s">
        <v>2746</v>
      </c>
      <c r="B231" s="14">
        <v>1</v>
      </c>
      <c r="C231" s="14">
        <v>63.4</v>
      </c>
    </row>
    <row r="232" spans="1:3" x14ac:dyDescent="0.2">
      <c r="A232" s="7" t="s">
        <v>4175</v>
      </c>
      <c r="B232" s="14">
        <v>1</v>
      </c>
      <c r="C232" s="14">
        <v>63.4</v>
      </c>
    </row>
    <row r="233" spans="1:3" x14ac:dyDescent="0.2">
      <c r="A233" s="7" t="s">
        <v>3543</v>
      </c>
      <c r="B233" s="14">
        <v>1</v>
      </c>
      <c r="C233" s="14">
        <v>63.4</v>
      </c>
    </row>
    <row r="234" spans="1:3" x14ac:dyDescent="0.2">
      <c r="A234" s="7" t="s">
        <v>2564</v>
      </c>
      <c r="B234" s="14">
        <v>1</v>
      </c>
      <c r="C234" s="14">
        <v>63.249999999999993</v>
      </c>
    </row>
    <row r="235" spans="1:3" x14ac:dyDescent="0.2">
      <c r="A235" s="7" t="s">
        <v>4030</v>
      </c>
      <c r="B235" s="14">
        <v>1</v>
      </c>
      <c r="C235" s="14">
        <v>63.249999999999993</v>
      </c>
    </row>
    <row r="236" spans="1:3" x14ac:dyDescent="0.2">
      <c r="A236" s="7" t="s">
        <v>4013</v>
      </c>
      <c r="B236" s="14">
        <v>1</v>
      </c>
      <c r="C236" s="14">
        <v>63.249999999999993</v>
      </c>
    </row>
    <row r="237" spans="1:3" x14ac:dyDescent="0.2">
      <c r="A237" s="7" t="s">
        <v>751</v>
      </c>
      <c r="B237" s="14">
        <v>1</v>
      </c>
      <c r="C237" s="14">
        <v>63.249999999999993</v>
      </c>
    </row>
    <row r="238" spans="1:3" x14ac:dyDescent="0.2">
      <c r="A238" s="7" t="s">
        <v>1454</v>
      </c>
      <c r="B238" s="14">
        <v>1</v>
      </c>
      <c r="C238" s="14">
        <v>63.249999999999993</v>
      </c>
    </row>
    <row r="239" spans="1:3" x14ac:dyDescent="0.2">
      <c r="A239" s="7" t="s">
        <v>4575</v>
      </c>
      <c r="B239" s="14">
        <v>1</v>
      </c>
      <c r="C239" s="14">
        <v>63.249999999999993</v>
      </c>
    </row>
    <row r="240" spans="1:3" x14ac:dyDescent="0.2">
      <c r="A240" s="7" t="s">
        <v>5738</v>
      </c>
      <c r="B240" s="14">
        <v>1</v>
      </c>
      <c r="C240" s="14">
        <v>63.249999999999993</v>
      </c>
    </row>
    <row r="241" spans="1:3" x14ac:dyDescent="0.2">
      <c r="A241" s="7" t="s">
        <v>3824</v>
      </c>
      <c r="B241" s="14">
        <v>1</v>
      </c>
      <c r="C241" s="14">
        <v>63.249999999999993</v>
      </c>
    </row>
    <row r="242" spans="1:3" x14ac:dyDescent="0.2">
      <c r="A242" s="7" t="s">
        <v>1476</v>
      </c>
      <c r="B242" s="14">
        <v>1</v>
      </c>
      <c r="C242" s="14">
        <v>63.249999999999993</v>
      </c>
    </row>
    <row r="243" spans="1:3" x14ac:dyDescent="0.2">
      <c r="A243" s="7" t="s">
        <v>1374</v>
      </c>
      <c r="B243" s="14">
        <v>1</v>
      </c>
      <c r="C243" s="14">
        <v>61.754999999999995</v>
      </c>
    </row>
    <row r="244" spans="1:3" x14ac:dyDescent="0.2">
      <c r="A244" s="7" t="s">
        <v>491</v>
      </c>
      <c r="B244" s="14">
        <v>2</v>
      </c>
      <c r="C244" s="14">
        <v>61.15</v>
      </c>
    </row>
    <row r="245" spans="1:3" x14ac:dyDescent="0.2">
      <c r="A245" s="7" t="s">
        <v>3779</v>
      </c>
      <c r="B245" s="14">
        <v>1</v>
      </c>
      <c r="C245" s="14">
        <v>60.75</v>
      </c>
    </row>
    <row r="246" spans="1:3" x14ac:dyDescent="0.2">
      <c r="A246" s="7" t="s">
        <v>2435</v>
      </c>
      <c r="B246" s="14">
        <v>1</v>
      </c>
      <c r="C246" s="14">
        <v>59.75</v>
      </c>
    </row>
    <row r="247" spans="1:3" x14ac:dyDescent="0.2">
      <c r="A247" s="7" t="s">
        <v>2376</v>
      </c>
      <c r="B247" s="14">
        <v>1</v>
      </c>
      <c r="C247" s="14">
        <v>59.75</v>
      </c>
    </row>
    <row r="248" spans="1:3" x14ac:dyDescent="0.2">
      <c r="A248" s="7" t="s">
        <v>1964</v>
      </c>
      <c r="B248" s="14">
        <v>1</v>
      </c>
      <c r="C248" s="14">
        <v>59.75</v>
      </c>
    </row>
    <row r="249" spans="1:3" x14ac:dyDescent="0.2">
      <c r="A249" s="7" t="s">
        <v>4281</v>
      </c>
      <c r="B249" s="14">
        <v>1</v>
      </c>
      <c r="C249" s="14">
        <v>59.75</v>
      </c>
    </row>
    <row r="250" spans="1:3" x14ac:dyDescent="0.2">
      <c r="A250" s="7" t="s">
        <v>5627</v>
      </c>
      <c r="B250" s="14">
        <v>1</v>
      </c>
      <c r="C250" s="14">
        <v>59.75</v>
      </c>
    </row>
    <row r="251" spans="1:3" x14ac:dyDescent="0.2">
      <c r="A251" s="7" t="s">
        <v>6014</v>
      </c>
      <c r="B251" s="14">
        <v>1</v>
      </c>
      <c r="C251" s="14">
        <v>59.75</v>
      </c>
    </row>
    <row r="252" spans="1:3" x14ac:dyDescent="0.2">
      <c r="A252" s="7" t="s">
        <v>1981</v>
      </c>
      <c r="B252" s="14">
        <v>1</v>
      </c>
      <c r="C252" s="14">
        <v>59.75</v>
      </c>
    </row>
    <row r="253" spans="1:3" x14ac:dyDescent="0.2">
      <c r="A253" s="7" t="s">
        <v>2900</v>
      </c>
      <c r="B253" s="14">
        <v>1</v>
      </c>
      <c r="C253" s="14">
        <v>59.75</v>
      </c>
    </row>
    <row r="254" spans="1:3" x14ac:dyDescent="0.2">
      <c r="A254" s="7" t="s">
        <v>5194</v>
      </c>
      <c r="B254" s="14">
        <v>1</v>
      </c>
      <c r="C254" s="14">
        <v>59.699999999999996</v>
      </c>
    </row>
    <row r="255" spans="1:3" x14ac:dyDescent="0.2">
      <c r="A255" s="7" t="s">
        <v>712</v>
      </c>
      <c r="B255" s="14">
        <v>1</v>
      </c>
      <c r="C255" s="14">
        <v>59.699999999999996</v>
      </c>
    </row>
    <row r="256" spans="1:3" x14ac:dyDescent="0.2">
      <c r="A256" s="7" t="s">
        <v>3482</v>
      </c>
      <c r="B256" s="14">
        <v>1</v>
      </c>
      <c r="C256" s="14">
        <v>59.699999999999996</v>
      </c>
    </row>
    <row r="257" spans="1:3" x14ac:dyDescent="0.2">
      <c r="A257" s="7" t="s">
        <v>3488</v>
      </c>
      <c r="B257" s="14">
        <v>1</v>
      </c>
      <c r="C257" s="14">
        <v>59.699999999999996</v>
      </c>
    </row>
    <row r="258" spans="1:3" x14ac:dyDescent="0.2">
      <c r="A258" s="7" t="s">
        <v>4257</v>
      </c>
      <c r="B258" s="14">
        <v>1</v>
      </c>
      <c r="C258" s="14">
        <v>59.699999999999996</v>
      </c>
    </row>
    <row r="259" spans="1:3" x14ac:dyDescent="0.2">
      <c r="A259" s="7" t="s">
        <v>879</v>
      </c>
      <c r="B259" s="14">
        <v>1</v>
      </c>
      <c r="C259" s="14">
        <v>59.699999999999996</v>
      </c>
    </row>
    <row r="260" spans="1:3" x14ac:dyDescent="0.2">
      <c r="A260" s="7" t="s">
        <v>4882</v>
      </c>
      <c r="B260" s="14">
        <v>1</v>
      </c>
      <c r="C260" s="14">
        <v>59.569999999999993</v>
      </c>
    </row>
    <row r="261" spans="1:3" x14ac:dyDescent="0.2">
      <c r="A261" s="7" t="s">
        <v>3845</v>
      </c>
      <c r="B261" s="14">
        <v>1</v>
      </c>
      <c r="C261" s="14">
        <v>59.569999999999993</v>
      </c>
    </row>
    <row r="262" spans="1:3" x14ac:dyDescent="0.2">
      <c r="A262" s="7" t="s">
        <v>3221</v>
      </c>
      <c r="B262" s="14">
        <v>1</v>
      </c>
      <c r="C262" s="14">
        <v>59.569999999999993</v>
      </c>
    </row>
    <row r="263" spans="1:3" x14ac:dyDescent="0.2">
      <c r="A263" s="7" t="s">
        <v>1749</v>
      </c>
      <c r="B263" s="14">
        <v>1</v>
      </c>
      <c r="C263" s="14">
        <v>59.4</v>
      </c>
    </row>
    <row r="264" spans="1:3" x14ac:dyDescent="0.2">
      <c r="A264" s="7" t="s">
        <v>2080</v>
      </c>
      <c r="B264" s="14">
        <v>1</v>
      </c>
      <c r="C264" s="14">
        <v>59.4</v>
      </c>
    </row>
    <row r="265" spans="1:3" x14ac:dyDescent="0.2">
      <c r="A265" s="7" t="s">
        <v>2397</v>
      </c>
      <c r="B265" s="14">
        <v>1</v>
      </c>
      <c r="C265" s="14">
        <v>59.4</v>
      </c>
    </row>
    <row r="266" spans="1:3" x14ac:dyDescent="0.2">
      <c r="A266" s="7" t="s">
        <v>1840</v>
      </c>
      <c r="B266" s="14">
        <v>1</v>
      </c>
      <c r="C266" s="14">
        <v>59.4</v>
      </c>
    </row>
    <row r="267" spans="1:3" x14ac:dyDescent="0.2">
      <c r="A267" s="7" t="s">
        <v>812</v>
      </c>
      <c r="B267" s="14">
        <v>1</v>
      </c>
      <c r="C267" s="14">
        <v>59.4</v>
      </c>
    </row>
    <row r="268" spans="1:3" x14ac:dyDescent="0.2">
      <c r="A268" s="7" t="s">
        <v>1918</v>
      </c>
      <c r="B268" s="14">
        <v>1</v>
      </c>
      <c r="C268" s="14">
        <v>58.2</v>
      </c>
    </row>
    <row r="269" spans="1:3" x14ac:dyDescent="0.2">
      <c r="A269" s="7" t="s">
        <v>4683</v>
      </c>
      <c r="B269" s="14">
        <v>1</v>
      </c>
      <c r="C269" s="14">
        <v>58.2</v>
      </c>
    </row>
    <row r="270" spans="1:3" x14ac:dyDescent="0.2">
      <c r="A270" s="7" t="s">
        <v>1708</v>
      </c>
      <c r="B270" s="14">
        <v>1</v>
      </c>
      <c r="C270" s="14">
        <v>58.2</v>
      </c>
    </row>
    <row r="271" spans="1:3" x14ac:dyDescent="0.2">
      <c r="A271" s="7" t="s">
        <v>5544</v>
      </c>
      <c r="B271" s="14">
        <v>1</v>
      </c>
      <c r="C271" s="14">
        <v>57.06</v>
      </c>
    </row>
    <row r="272" spans="1:3" x14ac:dyDescent="0.2">
      <c r="A272" s="7" t="s">
        <v>3226</v>
      </c>
      <c r="B272" s="14">
        <v>1</v>
      </c>
      <c r="C272" s="14">
        <v>57.06</v>
      </c>
    </row>
    <row r="273" spans="1:3" x14ac:dyDescent="0.2">
      <c r="A273" s="7" t="s">
        <v>1622</v>
      </c>
      <c r="B273" s="14">
        <v>1</v>
      </c>
      <c r="C273" s="14">
        <v>57.06</v>
      </c>
    </row>
    <row r="274" spans="1:3" x14ac:dyDescent="0.2">
      <c r="A274" s="7" t="s">
        <v>682</v>
      </c>
      <c r="B274" s="14">
        <v>1</v>
      </c>
      <c r="C274" s="14">
        <v>57.06</v>
      </c>
    </row>
    <row r="275" spans="1:3" x14ac:dyDescent="0.2">
      <c r="A275" s="7" t="s">
        <v>2415</v>
      </c>
      <c r="B275" s="14">
        <v>2</v>
      </c>
      <c r="C275" s="14">
        <v>56.669999999999995</v>
      </c>
    </row>
    <row r="276" spans="1:3" x14ac:dyDescent="0.2">
      <c r="A276" s="7" t="s">
        <v>1720</v>
      </c>
      <c r="B276" s="14">
        <v>1</v>
      </c>
      <c r="C276" s="14">
        <v>56.25</v>
      </c>
    </row>
    <row r="277" spans="1:3" x14ac:dyDescent="0.2">
      <c r="A277" s="7" t="s">
        <v>4332</v>
      </c>
      <c r="B277" s="14">
        <v>1</v>
      </c>
      <c r="C277" s="14">
        <v>56.25</v>
      </c>
    </row>
    <row r="278" spans="1:3" x14ac:dyDescent="0.2">
      <c r="A278" s="7" t="s">
        <v>2814</v>
      </c>
      <c r="B278" s="14">
        <v>1</v>
      </c>
      <c r="C278" s="14">
        <v>56.25</v>
      </c>
    </row>
    <row r="279" spans="1:3" x14ac:dyDescent="0.2">
      <c r="A279" s="7" t="s">
        <v>4654</v>
      </c>
      <c r="B279" s="14">
        <v>1</v>
      </c>
      <c r="C279" s="14">
        <v>56.25</v>
      </c>
    </row>
    <row r="280" spans="1:3" x14ac:dyDescent="0.2">
      <c r="A280" s="7" t="s">
        <v>3924</v>
      </c>
      <c r="B280" s="14">
        <v>1</v>
      </c>
      <c r="C280" s="14">
        <v>55.89</v>
      </c>
    </row>
    <row r="281" spans="1:3" x14ac:dyDescent="0.2">
      <c r="A281" s="7" t="s">
        <v>5124</v>
      </c>
      <c r="B281" s="14">
        <v>1</v>
      </c>
      <c r="C281" s="14">
        <v>55</v>
      </c>
    </row>
    <row r="282" spans="1:3" x14ac:dyDescent="0.2">
      <c r="A282" s="7" t="s">
        <v>5758</v>
      </c>
      <c r="B282" s="14">
        <v>1</v>
      </c>
      <c r="C282" s="14">
        <v>55</v>
      </c>
    </row>
    <row r="283" spans="1:3" x14ac:dyDescent="0.2">
      <c r="A283" s="7" t="s">
        <v>3560</v>
      </c>
      <c r="B283" s="14">
        <v>1</v>
      </c>
      <c r="C283" s="14">
        <v>54.969999999999992</v>
      </c>
    </row>
    <row r="284" spans="1:3" x14ac:dyDescent="0.2">
      <c r="A284" s="7" t="s">
        <v>3623</v>
      </c>
      <c r="B284" s="14">
        <v>1</v>
      </c>
      <c r="C284" s="14">
        <v>54.969999999999992</v>
      </c>
    </row>
    <row r="285" spans="1:3" x14ac:dyDescent="0.2">
      <c r="A285" s="7" t="s">
        <v>914</v>
      </c>
      <c r="B285" s="14">
        <v>1</v>
      </c>
      <c r="C285" s="14">
        <v>53.699999999999996</v>
      </c>
    </row>
    <row r="286" spans="1:3" x14ac:dyDescent="0.2">
      <c r="A286" s="7" t="s">
        <v>1421</v>
      </c>
      <c r="B286" s="14">
        <v>1</v>
      </c>
      <c r="C286" s="14">
        <v>53.699999999999996</v>
      </c>
    </row>
    <row r="287" spans="1:3" x14ac:dyDescent="0.2">
      <c r="A287" s="7" t="s">
        <v>5284</v>
      </c>
      <c r="B287" s="14">
        <v>1</v>
      </c>
      <c r="C287" s="14">
        <v>53.46</v>
      </c>
    </row>
    <row r="288" spans="1:3" x14ac:dyDescent="0.2">
      <c r="A288" s="7" t="s">
        <v>1678</v>
      </c>
      <c r="B288" s="14">
        <v>1</v>
      </c>
      <c r="C288" s="14">
        <v>53.46</v>
      </c>
    </row>
    <row r="289" spans="1:3" x14ac:dyDescent="0.2">
      <c r="A289" s="7" t="s">
        <v>4218</v>
      </c>
      <c r="B289" s="14">
        <v>1</v>
      </c>
      <c r="C289" s="14">
        <v>53.46</v>
      </c>
    </row>
    <row r="290" spans="1:3" x14ac:dyDescent="0.2">
      <c r="A290" s="7" t="s">
        <v>2651</v>
      </c>
      <c r="B290" s="14">
        <v>1</v>
      </c>
      <c r="C290" s="14">
        <v>53.46</v>
      </c>
    </row>
    <row r="291" spans="1:3" x14ac:dyDescent="0.2">
      <c r="A291" s="7" t="s">
        <v>5950</v>
      </c>
      <c r="B291" s="14">
        <v>1</v>
      </c>
      <c r="C291" s="14">
        <v>53.46</v>
      </c>
    </row>
    <row r="292" spans="1:3" x14ac:dyDescent="0.2">
      <c r="A292" s="7" t="s">
        <v>3476</v>
      </c>
      <c r="B292" s="14">
        <v>1</v>
      </c>
      <c r="C292" s="14">
        <v>53.46</v>
      </c>
    </row>
    <row r="293" spans="1:3" x14ac:dyDescent="0.2">
      <c r="A293" s="7" t="s">
        <v>4968</v>
      </c>
      <c r="B293" s="14">
        <v>1</v>
      </c>
      <c r="C293" s="14">
        <v>52.38</v>
      </c>
    </row>
    <row r="294" spans="1:3" x14ac:dyDescent="0.2">
      <c r="A294" s="7" t="s">
        <v>3237</v>
      </c>
      <c r="B294" s="14">
        <v>1</v>
      </c>
      <c r="C294" s="14">
        <v>52.38</v>
      </c>
    </row>
    <row r="295" spans="1:3" x14ac:dyDescent="0.2">
      <c r="A295" s="7" t="s">
        <v>1504</v>
      </c>
      <c r="B295" s="14">
        <v>2</v>
      </c>
      <c r="C295" s="14">
        <v>52.125</v>
      </c>
    </row>
    <row r="296" spans="1:3" x14ac:dyDescent="0.2">
      <c r="A296" s="7" t="s">
        <v>997</v>
      </c>
      <c r="B296" s="14">
        <v>1</v>
      </c>
      <c r="C296" s="14">
        <v>51.8</v>
      </c>
    </row>
    <row r="297" spans="1:3" x14ac:dyDescent="0.2">
      <c r="A297" s="7" t="s">
        <v>2499</v>
      </c>
      <c r="B297" s="14">
        <v>1</v>
      </c>
      <c r="C297" s="14">
        <v>51.8</v>
      </c>
    </row>
    <row r="298" spans="1:3" x14ac:dyDescent="0.2">
      <c r="A298" s="7" t="s">
        <v>4197</v>
      </c>
      <c r="B298" s="14">
        <v>1</v>
      </c>
      <c r="C298" s="14">
        <v>51.8</v>
      </c>
    </row>
    <row r="299" spans="1:3" x14ac:dyDescent="0.2">
      <c r="A299" s="7" t="s">
        <v>4406</v>
      </c>
      <c r="B299" s="14">
        <v>1</v>
      </c>
      <c r="C299" s="14">
        <v>51.749999999999993</v>
      </c>
    </row>
    <row r="300" spans="1:3" x14ac:dyDescent="0.2">
      <c r="A300" s="7" t="s">
        <v>1790</v>
      </c>
      <c r="B300" s="14">
        <v>1</v>
      </c>
      <c r="C300" s="14">
        <v>51.749999999999993</v>
      </c>
    </row>
    <row r="301" spans="1:3" x14ac:dyDescent="0.2">
      <c r="A301" s="7" t="s">
        <v>2793</v>
      </c>
      <c r="B301" s="14">
        <v>1</v>
      </c>
      <c r="C301" s="14">
        <v>51.749999999999993</v>
      </c>
    </row>
    <row r="302" spans="1:3" x14ac:dyDescent="0.2">
      <c r="A302" s="7" t="s">
        <v>3835</v>
      </c>
      <c r="B302" s="14">
        <v>1</v>
      </c>
      <c r="C302" s="14">
        <v>51.749999999999993</v>
      </c>
    </row>
    <row r="303" spans="1:3" x14ac:dyDescent="0.2">
      <c r="A303" s="7" t="s">
        <v>2286</v>
      </c>
      <c r="B303" s="14">
        <v>1</v>
      </c>
      <c r="C303" s="14">
        <v>51.749999999999993</v>
      </c>
    </row>
    <row r="304" spans="1:3" x14ac:dyDescent="0.2">
      <c r="A304" s="7" t="s">
        <v>5274</v>
      </c>
      <c r="B304" s="14">
        <v>1</v>
      </c>
      <c r="C304" s="14">
        <v>51.749999999999993</v>
      </c>
    </row>
    <row r="305" spans="1:3" x14ac:dyDescent="0.2">
      <c r="A305" s="7" t="s">
        <v>1329</v>
      </c>
      <c r="B305" s="14">
        <v>1</v>
      </c>
      <c r="C305" s="14">
        <v>51.749999999999993</v>
      </c>
    </row>
    <row r="306" spans="1:3" x14ac:dyDescent="0.2">
      <c r="A306" s="7" t="s">
        <v>3101</v>
      </c>
      <c r="B306" s="14">
        <v>1</v>
      </c>
      <c r="C306" s="14">
        <v>49.75</v>
      </c>
    </row>
    <row r="307" spans="1:3" x14ac:dyDescent="0.2">
      <c r="A307" s="7" t="s">
        <v>2128</v>
      </c>
      <c r="B307" s="14">
        <v>1</v>
      </c>
      <c r="C307" s="14">
        <v>49.75</v>
      </c>
    </row>
    <row r="308" spans="1:3" x14ac:dyDescent="0.2">
      <c r="A308" s="7" t="s">
        <v>560</v>
      </c>
      <c r="B308" s="14">
        <v>1</v>
      </c>
      <c r="C308" s="14">
        <v>49.75</v>
      </c>
    </row>
    <row r="309" spans="1:3" x14ac:dyDescent="0.2">
      <c r="A309" s="7" t="s">
        <v>2788</v>
      </c>
      <c r="B309" s="14">
        <v>1</v>
      </c>
      <c r="C309" s="14">
        <v>49.5</v>
      </c>
    </row>
    <row r="310" spans="1:3" x14ac:dyDescent="0.2">
      <c r="A310" s="7" t="s">
        <v>1267</v>
      </c>
      <c r="B310" s="14">
        <v>1</v>
      </c>
      <c r="C310" s="14">
        <v>48.6</v>
      </c>
    </row>
    <row r="311" spans="1:3" x14ac:dyDescent="0.2">
      <c r="A311" s="7" t="s">
        <v>4170</v>
      </c>
      <c r="B311" s="14">
        <v>1</v>
      </c>
      <c r="C311" s="14">
        <v>47.8</v>
      </c>
    </row>
    <row r="312" spans="1:3" x14ac:dyDescent="0.2">
      <c r="A312" s="7" t="s">
        <v>3319</v>
      </c>
      <c r="B312" s="14">
        <v>1</v>
      </c>
      <c r="C312" s="14">
        <v>47.8</v>
      </c>
    </row>
    <row r="313" spans="1:3" x14ac:dyDescent="0.2">
      <c r="A313" s="7" t="s">
        <v>937</v>
      </c>
      <c r="B313" s="14">
        <v>1</v>
      </c>
      <c r="C313" s="14">
        <v>47.8</v>
      </c>
    </row>
    <row r="314" spans="1:3" x14ac:dyDescent="0.2">
      <c r="A314" s="7" t="s">
        <v>6059</v>
      </c>
      <c r="B314" s="14">
        <v>1</v>
      </c>
      <c r="C314" s="14">
        <v>47.8</v>
      </c>
    </row>
    <row r="315" spans="1:3" x14ac:dyDescent="0.2">
      <c r="A315" s="7" t="s">
        <v>4063</v>
      </c>
      <c r="B315" s="14">
        <v>1</v>
      </c>
      <c r="C315" s="14">
        <v>47.8</v>
      </c>
    </row>
    <row r="316" spans="1:3" x14ac:dyDescent="0.2">
      <c r="A316" s="7" t="s">
        <v>2799</v>
      </c>
      <c r="B316" s="14">
        <v>1</v>
      </c>
      <c r="C316" s="14">
        <v>47.55</v>
      </c>
    </row>
    <row r="317" spans="1:3" x14ac:dyDescent="0.2">
      <c r="A317" s="7" t="s">
        <v>3386</v>
      </c>
      <c r="B317" s="14">
        <v>1</v>
      </c>
      <c r="C317" s="14">
        <v>47.55</v>
      </c>
    </row>
    <row r="318" spans="1:3" x14ac:dyDescent="0.2">
      <c r="A318" s="7" t="s">
        <v>4309</v>
      </c>
      <c r="B318" s="14">
        <v>1</v>
      </c>
      <c r="C318" s="14">
        <v>47.55</v>
      </c>
    </row>
    <row r="319" spans="1:3" x14ac:dyDescent="0.2">
      <c r="A319" s="7" t="s">
        <v>5142</v>
      </c>
      <c r="B319" s="14">
        <v>1</v>
      </c>
      <c r="C319" s="14">
        <v>47.55</v>
      </c>
    </row>
    <row r="320" spans="1:3" x14ac:dyDescent="0.2">
      <c r="A320" s="7" t="s">
        <v>5581</v>
      </c>
      <c r="B320" s="14">
        <v>1</v>
      </c>
      <c r="C320" s="14">
        <v>47.55</v>
      </c>
    </row>
    <row r="321" spans="1:3" x14ac:dyDescent="0.2">
      <c r="A321" s="7" t="s">
        <v>801</v>
      </c>
      <c r="B321" s="14">
        <v>1</v>
      </c>
      <c r="C321" s="14">
        <v>47.55</v>
      </c>
    </row>
    <row r="322" spans="1:3" x14ac:dyDescent="0.2">
      <c r="A322" s="7" t="s">
        <v>3071</v>
      </c>
      <c r="B322" s="14">
        <v>1</v>
      </c>
      <c r="C322" s="14">
        <v>47.55</v>
      </c>
    </row>
    <row r="323" spans="1:3" x14ac:dyDescent="0.2">
      <c r="A323" s="7" t="s">
        <v>2522</v>
      </c>
      <c r="B323" s="14">
        <v>2</v>
      </c>
      <c r="C323" s="14">
        <v>47.139999999999993</v>
      </c>
    </row>
    <row r="324" spans="1:3" x14ac:dyDescent="0.2">
      <c r="A324" s="7" t="s">
        <v>3757</v>
      </c>
      <c r="B324" s="14">
        <v>2</v>
      </c>
      <c r="C324" s="14">
        <v>47.115000000000002</v>
      </c>
    </row>
    <row r="325" spans="1:3" x14ac:dyDescent="0.2">
      <c r="A325" s="7" t="s">
        <v>4933</v>
      </c>
      <c r="B325" s="14">
        <v>2</v>
      </c>
      <c r="C325" s="14">
        <v>46.965000000000003</v>
      </c>
    </row>
    <row r="326" spans="1:3" x14ac:dyDescent="0.2">
      <c r="A326" s="7" t="s">
        <v>5188</v>
      </c>
      <c r="B326" s="14">
        <v>3</v>
      </c>
      <c r="C326" s="14">
        <v>46.83</v>
      </c>
    </row>
    <row r="327" spans="1:3" x14ac:dyDescent="0.2">
      <c r="A327" s="7" t="s">
        <v>3362</v>
      </c>
      <c r="B327" s="14">
        <v>1</v>
      </c>
      <c r="C327" s="14">
        <v>46.62</v>
      </c>
    </row>
    <row r="328" spans="1:3" x14ac:dyDescent="0.2">
      <c r="A328" s="7" t="s">
        <v>5823</v>
      </c>
      <c r="B328" s="14">
        <v>1</v>
      </c>
      <c r="C328" s="14">
        <v>46.62</v>
      </c>
    </row>
    <row r="329" spans="1:3" x14ac:dyDescent="0.2">
      <c r="A329" s="7" t="s">
        <v>2580</v>
      </c>
      <c r="B329" s="14">
        <v>1</v>
      </c>
      <c r="C329" s="14">
        <v>46.62</v>
      </c>
    </row>
    <row r="330" spans="1:3" x14ac:dyDescent="0.2">
      <c r="A330" s="7" t="s">
        <v>2717</v>
      </c>
      <c r="B330" s="14">
        <v>1</v>
      </c>
      <c r="C330" s="14">
        <v>46.62</v>
      </c>
    </row>
    <row r="331" spans="1:3" x14ac:dyDescent="0.2">
      <c r="A331" s="7" t="s">
        <v>4349</v>
      </c>
      <c r="B331" s="14">
        <v>1</v>
      </c>
      <c r="C331" s="14">
        <v>46.62</v>
      </c>
    </row>
    <row r="332" spans="1:3" x14ac:dyDescent="0.2">
      <c r="A332" s="7" t="s">
        <v>3511</v>
      </c>
      <c r="B332" s="14">
        <v>1</v>
      </c>
      <c r="C332" s="14">
        <v>45.769999999999996</v>
      </c>
    </row>
    <row r="333" spans="1:3" x14ac:dyDescent="0.2">
      <c r="A333" s="7" t="s">
        <v>4212</v>
      </c>
      <c r="B333" s="14">
        <v>1</v>
      </c>
      <c r="C333" s="14">
        <v>45.769999999999996</v>
      </c>
    </row>
    <row r="334" spans="1:3" x14ac:dyDescent="0.2">
      <c r="A334" s="7" t="s">
        <v>1834</v>
      </c>
      <c r="B334" s="14">
        <v>1</v>
      </c>
      <c r="C334" s="14">
        <v>45.769999999999996</v>
      </c>
    </row>
    <row r="335" spans="1:3" x14ac:dyDescent="0.2">
      <c r="A335" s="7" t="s">
        <v>5922</v>
      </c>
      <c r="B335" s="14">
        <v>1</v>
      </c>
      <c r="C335" s="14">
        <v>45.769999999999996</v>
      </c>
    </row>
    <row r="336" spans="1:3" x14ac:dyDescent="0.2">
      <c r="A336" s="7" t="s">
        <v>4192</v>
      </c>
      <c r="B336" s="14">
        <v>1</v>
      </c>
      <c r="C336" s="14">
        <v>45.769999999999996</v>
      </c>
    </row>
    <row r="337" spans="1:3" x14ac:dyDescent="0.2">
      <c r="A337" s="7" t="s">
        <v>4944</v>
      </c>
      <c r="B337" s="14">
        <v>1</v>
      </c>
      <c r="C337" s="14">
        <v>45.769999999999996</v>
      </c>
    </row>
    <row r="338" spans="1:3" x14ac:dyDescent="0.2">
      <c r="A338" s="7" t="s">
        <v>1850</v>
      </c>
      <c r="B338" s="14">
        <v>1</v>
      </c>
      <c r="C338" s="14">
        <v>45.769999999999996</v>
      </c>
    </row>
    <row r="339" spans="1:3" x14ac:dyDescent="0.2">
      <c r="A339" s="7" t="s">
        <v>5644</v>
      </c>
      <c r="B339" s="14">
        <v>1</v>
      </c>
      <c r="C339" s="14">
        <v>45</v>
      </c>
    </row>
    <row r="340" spans="1:3" x14ac:dyDescent="0.2">
      <c r="A340" s="7" t="s">
        <v>5661</v>
      </c>
      <c r="B340" s="14">
        <v>1</v>
      </c>
      <c r="C340" s="14">
        <v>45</v>
      </c>
    </row>
    <row r="341" spans="1:3" x14ac:dyDescent="0.2">
      <c r="A341" s="7" t="s">
        <v>2386</v>
      </c>
      <c r="B341" s="14">
        <v>1</v>
      </c>
      <c r="C341" s="14">
        <v>45</v>
      </c>
    </row>
    <row r="342" spans="1:3" x14ac:dyDescent="0.2">
      <c r="A342" s="7" t="s">
        <v>3077</v>
      </c>
      <c r="B342" s="14">
        <v>1</v>
      </c>
      <c r="C342" s="14">
        <v>45</v>
      </c>
    </row>
    <row r="343" spans="1:3" x14ac:dyDescent="0.2">
      <c r="A343" s="7" t="s">
        <v>2336</v>
      </c>
      <c r="B343" s="14">
        <v>1</v>
      </c>
      <c r="C343" s="14">
        <v>44.75</v>
      </c>
    </row>
    <row r="344" spans="1:3" x14ac:dyDescent="0.2">
      <c r="A344" s="7" t="s">
        <v>2263</v>
      </c>
      <c r="B344" s="14">
        <v>1</v>
      </c>
      <c r="C344" s="14">
        <v>44.75</v>
      </c>
    </row>
    <row r="345" spans="1:3" x14ac:dyDescent="0.2">
      <c r="A345" s="7" t="s">
        <v>3494</v>
      </c>
      <c r="B345" s="14">
        <v>1</v>
      </c>
      <c r="C345" s="14">
        <v>44.75</v>
      </c>
    </row>
    <row r="346" spans="1:3" x14ac:dyDescent="0.2">
      <c r="A346" s="7" t="s">
        <v>1580</v>
      </c>
      <c r="B346" s="14">
        <v>1</v>
      </c>
      <c r="C346" s="14">
        <v>44.55</v>
      </c>
    </row>
    <row r="347" spans="1:3" x14ac:dyDescent="0.2">
      <c r="A347" s="7" t="s">
        <v>4788</v>
      </c>
      <c r="B347" s="14">
        <v>1</v>
      </c>
      <c r="C347" s="14">
        <v>44.55</v>
      </c>
    </row>
    <row r="348" spans="1:3" x14ac:dyDescent="0.2">
      <c r="A348" s="7" t="s">
        <v>3774</v>
      </c>
      <c r="B348" s="14">
        <v>1</v>
      </c>
      <c r="C348" s="14">
        <v>44.55</v>
      </c>
    </row>
    <row r="349" spans="1:3" x14ac:dyDescent="0.2">
      <c r="A349" s="7" t="s">
        <v>3768</v>
      </c>
      <c r="B349" s="14">
        <v>1</v>
      </c>
      <c r="C349" s="14">
        <v>44.55</v>
      </c>
    </row>
    <row r="350" spans="1:3" x14ac:dyDescent="0.2">
      <c r="A350" s="7" t="s">
        <v>2149</v>
      </c>
      <c r="B350" s="14">
        <v>1</v>
      </c>
      <c r="C350" s="14">
        <v>44.55</v>
      </c>
    </row>
    <row r="351" spans="1:3" x14ac:dyDescent="0.2">
      <c r="A351" s="7" t="s">
        <v>1008</v>
      </c>
      <c r="B351" s="14">
        <v>1</v>
      </c>
      <c r="C351" s="14">
        <v>44.55</v>
      </c>
    </row>
    <row r="352" spans="1:3" x14ac:dyDescent="0.2">
      <c r="A352" s="7" t="s">
        <v>2555</v>
      </c>
      <c r="B352" s="14">
        <v>1</v>
      </c>
      <c r="C352" s="14">
        <v>43.74</v>
      </c>
    </row>
    <row r="353" spans="1:3" x14ac:dyDescent="0.2">
      <c r="A353" s="7" t="s">
        <v>3431</v>
      </c>
      <c r="B353" s="14">
        <v>2</v>
      </c>
      <c r="C353" s="14">
        <v>43.684999999999995</v>
      </c>
    </row>
    <row r="354" spans="1:3" x14ac:dyDescent="0.2">
      <c r="A354" s="7" t="s">
        <v>2661</v>
      </c>
      <c r="B354" s="14">
        <v>1</v>
      </c>
      <c r="C354" s="14">
        <v>43.650000000000006</v>
      </c>
    </row>
    <row r="355" spans="1:3" x14ac:dyDescent="0.2">
      <c r="A355" s="7" t="s">
        <v>2447</v>
      </c>
      <c r="B355" s="14">
        <v>1</v>
      </c>
      <c r="C355" s="14">
        <v>43.650000000000006</v>
      </c>
    </row>
    <row r="356" spans="1:3" x14ac:dyDescent="0.2">
      <c r="A356" s="7" t="s">
        <v>4287</v>
      </c>
      <c r="B356" s="14">
        <v>1</v>
      </c>
      <c r="C356" s="14">
        <v>43.650000000000006</v>
      </c>
    </row>
    <row r="357" spans="1:3" x14ac:dyDescent="0.2">
      <c r="A357" s="7" t="s">
        <v>4069</v>
      </c>
      <c r="B357" s="14">
        <v>1</v>
      </c>
      <c r="C357" s="14">
        <v>43.650000000000006</v>
      </c>
    </row>
    <row r="358" spans="1:3" x14ac:dyDescent="0.2">
      <c r="A358" s="7" t="s">
        <v>1545</v>
      </c>
      <c r="B358" s="14">
        <v>1</v>
      </c>
      <c r="C358" s="14">
        <v>43.650000000000006</v>
      </c>
    </row>
    <row r="359" spans="1:3" x14ac:dyDescent="0.2">
      <c r="A359" s="7" t="s">
        <v>4798</v>
      </c>
      <c r="B359" s="14">
        <v>1</v>
      </c>
      <c r="C359" s="14">
        <v>43.650000000000006</v>
      </c>
    </row>
    <row r="360" spans="1:3" x14ac:dyDescent="0.2">
      <c r="A360" s="7" t="s">
        <v>4314</v>
      </c>
      <c r="B360" s="14">
        <v>1</v>
      </c>
      <c r="C360" s="14">
        <v>43.650000000000006</v>
      </c>
    </row>
    <row r="361" spans="1:3" x14ac:dyDescent="0.2">
      <c r="A361" s="7" t="s">
        <v>4916</v>
      </c>
      <c r="B361" s="14">
        <v>1</v>
      </c>
      <c r="C361" s="14">
        <v>43.650000000000006</v>
      </c>
    </row>
    <row r="362" spans="1:3" x14ac:dyDescent="0.2">
      <c r="A362" s="7" t="s">
        <v>1556</v>
      </c>
      <c r="B362" s="14">
        <v>1</v>
      </c>
      <c r="C362" s="14">
        <v>43.650000000000006</v>
      </c>
    </row>
    <row r="363" spans="1:3" x14ac:dyDescent="0.2">
      <c r="A363" s="7" t="s">
        <v>716</v>
      </c>
      <c r="B363" s="14">
        <v>1</v>
      </c>
      <c r="C363" s="14">
        <v>43.650000000000006</v>
      </c>
    </row>
    <row r="364" spans="1:3" x14ac:dyDescent="0.2">
      <c r="A364" s="7" t="s">
        <v>2628</v>
      </c>
      <c r="B364" s="14">
        <v>1</v>
      </c>
      <c r="C364" s="14">
        <v>43.019999999999996</v>
      </c>
    </row>
    <row r="365" spans="1:3" x14ac:dyDescent="0.2">
      <c r="A365" s="7" t="s">
        <v>3137</v>
      </c>
      <c r="B365" s="14">
        <v>1</v>
      </c>
      <c r="C365" s="14">
        <v>41.25</v>
      </c>
    </row>
    <row r="366" spans="1:3" x14ac:dyDescent="0.2">
      <c r="A366" s="7" t="s">
        <v>1431</v>
      </c>
      <c r="B366" s="14">
        <v>1</v>
      </c>
      <c r="C366" s="14">
        <v>41.25</v>
      </c>
    </row>
    <row r="367" spans="1:3" x14ac:dyDescent="0.2">
      <c r="A367" s="7" t="s">
        <v>5397</v>
      </c>
      <c r="B367" s="14">
        <v>1</v>
      </c>
      <c r="C367" s="14">
        <v>41.25</v>
      </c>
    </row>
    <row r="368" spans="1:3" x14ac:dyDescent="0.2">
      <c r="A368" s="7" t="s">
        <v>3470</v>
      </c>
      <c r="B368" s="14">
        <v>1</v>
      </c>
      <c r="C368" s="14">
        <v>41.25</v>
      </c>
    </row>
    <row r="369" spans="1:3" x14ac:dyDescent="0.2">
      <c r="A369" s="7" t="s">
        <v>2075</v>
      </c>
      <c r="B369" s="14">
        <v>1</v>
      </c>
      <c r="C369" s="14">
        <v>41.25</v>
      </c>
    </row>
    <row r="370" spans="1:3" x14ac:dyDescent="0.2">
      <c r="A370" s="7" t="s">
        <v>5235</v>
      </c>
      <c r="B370" s="14">
        <v>1</v>
      </c>
      <c r="C370" s="14">
        <v>41.25</v>
      </c>
    </row>
    <row r="371" spans="1:3" x14ac:dyDescent="0.2">
      <c r="A371" s="7" t="s">
        <v>1970</v>
      </c>
      <c r="B371" s="14">
        <v>1</v>
      </c>
      <c r="C371" s="14">
        <v>41.25</v>
      </c>
    </row>
    <row r="372" spans="1:3" x14ac:dyDescent="0.2">
      <c r="A372" s="7" t="s">
        <v>5159</v>
      </c>
      <c r="B372" s="14">
        <v>1</v>
      </c>
      <c r="C372" s="14">
        <v>41.25</v>
      </c>
    </row>
    <row r="373" spans="1:3" x14ac:dyDescent="0.2">
      <c r="A373" s="7" t="s">
        <v>4899</v>
      </c>
      <c r="B373" s="14">
        <v>1</v>
      </c>
      <c r="C373" s="14">
        <v>41.25</v>
      </c>
    </row>
    <row r="374" spans="1:3" x14ac:dyDescent="0.2">
      <c r="A374" s="7" t="s">
        <v>4129</v>
      </c>
      <c r="B374" s="14">
        <v>1</v>
      </c>
      <c r="C374" s="14">
        <v>41.169999999999995</v>
      </c>
    </row>
    <row r="375" spans="1:3" x14ac:dyDescent="0.2">
      <c r="A375" s="7" t="s">
        <v>566</v>
      </c>
      <c r="B375" s="14">
        <v>1</v>
      </c>
      <c r="C375" s="14">
        <v>41.169999999999995</v>
      </c>
    </row>
    <row r="376" spans="1:3" x14ac:dyDescent="0.2">
      <c r="A376" s="7" t="s">
        <v>5019</v>
      </c>
      <c r="B376" s="14">
        <v>1</v>
      </c>
      <c r="C376" s="14">
        <v>41.169999999999995</v>
      </c>
    </row>
    <row r="377" spans="1:3" x14ac:dyDescent="0.2">
      <c r="A377" s="7" t="s">
        <v>3065</v>
      </c>
      <c r="B377" s="14">
        <v>1</v>
      </c>
      <c r="C377" s="14">
        <v>41.169999999999995</v>
      </c>
    </row>
    <row r="378" spans="1:3" x14ac:dyDescent="0.2">
      <c r="A378" s="7" t="s">
        <v>3036</v>
      </c>
      <c r="B378" s="14">
        <v>1</v>
      </c>
      <c r="C378" s="14">
        <v>41.169999999999995</v>
      </c>
    </row>
    <row r="379" spans="1:3" x14ac:dyDescent="0.2">
      <c r="A379" s="7" t="s">
        <v>1078</v>
      </c>
      <c r="B379" s="14">
        <v>1</v>
      </c>
      <c r="C379" s="14">
        <v>40.5</v>
      </c>
    </row>
    <row r="380" spans="1:3" x14ac:dyDescent="0.2">
      <c r="A380" s="7" t="s">
        <v>1654</v>
      </c>
      <c r="B380" s="14">
        <v>1</v>
      </c>
      <c r="C380" s="14">
        <v>40.5</v>
      </c>
    </row>
    <row r="381" spans="1:3" x14ac:dyDescent="0.2">
      <c r="A381" s="7" t="s">
        <v>5610</v>
      </c>
      <c r="B381" s="14">
        <v>1</v>
      </c>
      <c r="C381" s="14">
        <v>40.5</v>
      </c>
    </row>
    <row r="382" spans="1:3" x14ac:dyDescent="0.2">
      <c r="A382" s="7" t="s">
        <v>931</v>
      </c>
      <c r="B382" s="14">
        <v>1</v>
      </c>
      <c r="C382" s="14">
        <v>40.5</v>
      </c>
    </row>
    <row r="383" spans="1:3" x14ac:dyDescent="0.2">
      <c r="A383" s="7" t="s">
        <v>1437</v>
      </c>
      <c r="B383" s="14">
        <v>1</v>
      </c>
      <c r="C383" s="14">
        <v>40.5</v>
      </c>
    </row>
    <row r="384" spans="1:3" x14ac:dyDescent="0.2">
      <c r="A384" s="7" t="s">
        <v>548</v>
      </c>
      <c r="B384" s="14">
        <v>1</v>
      </c>
      <c r="C384" s="14">
        <v>39.799999999999997</v>
      </c>
    </row>
    <row r="385" spans="1:3" x14ac:dyDescent="0.2">
      <c r="A385" s="7" t="s">
        <v>2770</v>
      </c>
      <c r="B385" s="14">
        <v>1</v>
      </c>
      <c r="C385" s="14">
        <v>39.799999999999997</v>
      </c>
    </row>
    <row r="386" spans="1:3" x14ac:dyDescent="0.2">
      <c r="A386" s="7" t="s">
        <v>656</v>
      </c>
      <c r="B386" s="14">
        <v>1</v>
      </c>
      <c r="C386" s="14">
        <v>39.799999999999997</v>
      </c>
    </row>
    <row r="387" spans="1:3" x14ac:dyDescent="0.2">
      <c r="A387" s="7" t="s">
        <v>3301</v>
      </c>
      <c r="B387" s="14">
        <v>1</v>
      </c>
      <c r="C387" s="14">
        <v>39.799999999999997</v>
      </c>
    </row>
    <row r="388" spans="1:3" x14ac:dyDescent="0.2">
      <c r="A388" s="7" t="s">
        <v>3934</v>
      </c>
      <c r="B388" s="14">
        <v>1</v>
      </c>
      <c r="C388" s="14">
        <v>39.799999999999997</v>
      </c>
    </row>
    <row r="389" spans="1:3" x14ac:dyDescent="0.2">
      <c r="A389" s="7" t="s">
        <v>4546</v>
      </c>
      <c r="B389" s="14">
        <v>1</v>
      </c>
      <c r="C389" s="14">
        <v>38.849999999999994</v>
      </c>
    </row>
    <row r="390" spans="1:3" x14ac:dyDescent="0.2">
      <c r="A390" s="7" t="s">
        <v>767</v>
      </c>
      <c r="B390" s="14">
        <v>1</v>
      </c>
      <c r="C390" s="14">
        <v>38.849999999999994</v>
      </c>
    </row>
    <row r="391" spans="1:3" x14ac:dyDescent="0.2">
      <c r="A391" s="7" t="s">
        <v>2722</v>
      </c>
      <c r="B391" s="14">
        <v>1</v>
      </c>
      <c r="C391" s="14">
        <v>38.849999999999994</v>
      </c>
    </row>
    <row r="392" spans="1:3" x14ac:dyDescent="0.2">
      <c r="A392" s="7" t="s">
        <v>1879</v>
      </c>
      <c r="B392" s="14">
        <v>1</v>
      </c>
      <c r="C392" s="14">
        <v>38.849999999999994</v>
      </c>
    </row>
    <row r="393" spans="1:3" x14ac:dyDescent="0.2">
      <c r="A393" s="7" t="s">
        <v>520</v>
      </c>
      <c r="B393" s="14">
        <v>1</v>
      </c>
      <c r="C393" s="14">
        <v>38.849999999999994</v>
      </c>
    </row>
    <row r="394" spans="1:3" x14ac:dyDescent="0.2">
      <c r="A394" s="7" t="s">
        <v>1591</v>
      </c>
      <c r="B394" s="14">
        <v>1</v>
      </c>
      <c r="C394" s="14">
        <v>38.849999999999994</v>
      </c>
    </row>
    <row r="395" spans="1:3" x14ac:dyDescent="0.2">
      <c r="A395" s="7" t="s">
        <v>5621</v>
      </c>
      <c r="B395" s="14">
        <v>1</v>
      </c>
      <c r="C395" s="14">
        <v>38.849999999999994</v>
      </c>
    </row>
    <row r="396" spans="1:3" x14ac:dyDescent="0.2">
      <c r="A396" s="7" t="s">
        <v>3649</v>
      </c>
      <c r="B396" s="14">
        <v>1</v>
      </c>
      <c r="C396" s="14">
        <v>38.849999999999994</v>
      </c>
    </row>
    <row r="397" spans="1:3" x14ac:dyDescent="0.2">
      <c r="A397" s="7" t="s">
        <v>1060</v>
      </c>
      <c r="B397" s="14">
        <v>1</v>
      </c>
      <c r="C397" s="14">
        <v>38.849999999999994</v>
      </c>
    </row>
    <row r="398" spans="1:3" x14ac:dyDescent="0.2">
      <c r="A398" s="7" t="s">
        <v>976</v>
      </c>
      <c r="B398" s="14">
        <v>1</v>
      </c>
      <c r="C398" s="14">
        <v>38.849999999999994</v>
      </c>
    </row>
    <row r="399" spans="1:3" x14ac:dyDescent="0.2">
      <c r="A399" s="7" t="s">
        <v>2182</v>
      </c>
      <c r="B399" s="14">
        <v>1</v>
      </c>
      <c r="C399" s="14">
        <v>38.849999999999994</v>
      </c>
    </row>
    <row r="400" spans="1:3" x14ac:dyDescent="0.2">
      <c r="A400" s="7" t="s">
        <v>943</v>
      </c>
      <c r="B400" s="14">
        <v>1</v>
      </c>
      <c r="C400" s="14">
        <v>38.849999999999994</v>
      </c>
    </row>
    <row r="401" spans="1:3" x14ac:dyDescent="0.2">
      <c r="A401" s="7" t="s">
        <v>1147</v>
      </c>
      <c r="B401" s="14">
        <v>1</v>
      </c>
      <c r="C401" s="14">
        <v>38.04</v>
      </c>
    </row>
    <row r="402" spans="1:3" x14ac:dyDescent="0.2">
      <c r="A402" s="7" t="s">
        <v>3048</v>
      </c>
      <c r="B402" s="14">
        <v>1</v>
      </c>
      <c r="C402" s="14">
        <v>38.04</v>
      </c>
    </row>
    <row r="403" spans="1:3" x14ac:dyDescent="0.2">
      <c r="A403" s="7" t="s">
        <v>2342</v>
      </c>
      <c r="B403" s="14">
        <v>1</v>
      </c>
      <c r="C403" s="14">
        <v>38.04</v>
      </c>
    </row>
    <row r="404" spans="1:3" x14ac:dyDescent="0.2">
      <c r="A404" s="7" t="s">
        <v>5103</v>
      </c>
      <c r="B404" s="14">
        <v>1</v>
      </c>
      <c r="C404" s="14">
        <v>38.04</v>
      </c>
    </row>
    <row r="405" spans="1:3" x14ac:dyDescent="0.2">
      <c r="A405" s="7" t="s">
        <v>2598</v>
      </c>
      <c r="B405" s="14">
        <v>1</v>
      </c>
      <c r="C405" s="14">
        <v>38.04</v>
      </c>
    </row>
    <row r="406" spans="1:3" x14ac:dyDescent="0.2">
      <c r="A406" s="7" t="s">
        <v>2280</v>
      </c>
      <c r="B406" s="14">
        <v>2</v>
      </c>
      <c r="C406" s="14">
        <v>37.980000000000004</v>
      </c>
    </row>
    <row r="407" spans="1:3" x14ac:dyDescent="0.2">
      <c r="A407" s="7" t="s">
        <v>4615</v>
      </c>
      <c r="B407" s="14">
        <v>1</v>
      </c>
      <c r="C407" s="14">
        <v>36.454999999999998</v>
      </c>
    </row>
    <row r="408" spans="1:3" x14ac:dyDescent="0.2">
      <c r="A408" s="7" t="s">
        <v>2103</v>
      </c>
      <c r="B408" s="14">
        <v>1</v>
      </c>
      <c r="C408" s="14">
        <v>36.454999999999998</v>
      </c>
    </row>
    <row r="409" spans="1:3" x14ac:dyDescent="0.2">
      <c r="A409" s="7" t="s">
        <v>2819</v>
      </c>
      <c r="B409" s="14">
        <v>1</v>
      </c>
      <c r="C409" s="14">
        <v>36.454999999999998</v>
      </c>
    </row>
    <row r="410" spans="1:3" x14ac:dyDescent="0.2">
      <c r="A410" s="7" t="s">
        <v>1813</v>
      </c>
      <c r="B410" s="14">
        <v>1</v>
      </c>
      <c r="C410" s="14">
        <v>36.454999999999998</v>
      </c>
    </row>
    <row r="411" spans="1:3" x14ac:dyDescent="0.2">
      <c r="A411" s="7" t="s">
        <v>4558</v>
      </c>
      <c r="B411" s="14">
        <v>1</v>
      </c>
      <c r="C411" s="14">
        <v>36.450000000000003</v>
      </c>
    </row>
    <row r="412" spans="1:3" x14ac:dyDescent="0.2">
      <c r="A412" s="7" t="s">
        <v>4412</v>
      </c>
      <c r="B412" s="14">
        <v>1</v>
      </c>
      <c r="C412" s="14">
        <v>36.450000000000003</v>
      </c>
    </row>
    <row r="413" spans="1:3" x14ac:dyDescent="0.2">
      <c r="A413" s="7" t="s">
        <v>2975</v>
      </c>
      <c r="B413" s="14">
        <v>1</v>
      </c>
      <c r="C413" s="14">
        <v>36.450000000000003</v>
      </c>
    </row>
    <row r="414" spans="1:3" x14ac:dyDescent="0.2">
      <c r="A414" s="7" t="s">
        <v>1855</v>
      </c>
      <c r="B414" s="14">
        <v>1</v>
      </c>
      <c r="C414" s="14">
        <v>36.450000000000003</v>
      </c>
    </row>
    <row r="415" spans="1:3" x14ac:dyDescent="0.2">
      <c r="A415" s="7" t="s">
        <v>1585</v>
      </c>
      <c r="B415" s="14">
        <v>1</v>
      </c>
      <c r="C415" s="14">
        <v>36.450000000000003</v>
      </c>
    </row>
    <row r="416" spans="1:3" x14ac:dyDescent="0.2">
      <c r="A416" s="7" t="s">
        <v>5009</v>
      </c>
      <c r="B416" s="14">
        <v>1</v>
      </c>
      <c r="C416" s="14">
        <v>36.450000000000003</v>
      </c>
    </row>
    <row r="417" spans="1:3" x14ac:dyDescent="0.2">
      <c r="A417" s="7" t="s">
        <v>1533</v>
      </c>
      <c r="B417" s="14">
        <v>1</v>
      </c>
      <c r="C417" s="14">
        <v>36.450000000000003</v>
      </c>
    </row>
    <row r="418" spans="1:3" x14ac:dyDescent="0.2">
      <c r="A418" s="7" t="s">
        <v>5571</v>
      </c>
      <c r="B418" s="14">
        <v>1</v>
      </c>
      <c r="C418" s="14">
        <v>35.849999999999994</v>
      </c>
    </row>
    <row r="419" spans="1:3" x14ac:dyDescent="0.2">
      <c r="A419" s="7" t="s">
        <v>986</v>
      </c>
      <c r="B419" s="14">
        <v>1</v>
      </c>
      <c r="C419" s="14">
        <v>35.849999999999994</v>
      </c>
    </row>
    <row r="420" spans="1:3" x14ac:dyDescent="0.2">
      <c r="A420" s="7" t="s">
        <v>2981</v>
      </c>
      <c r="B420" s="14">
        <v>1</v>
      </c>
      <c r="C420" s="14">
        <v>35.849999999999994</v>
      </c>
    </row>
    <row r="421" spans="1:3" x14ac:dyDescent="0.2">
      <c r="A421" s="7" t="s">
        <v>5829</v>
      </c>
      <c r="B421" s="14">
        <v>1</v>
      </c>
      <c r="C421" s="14">
        <v>35.849999999999994</v>
      </c>
    </row>
    <row r="422" spans="1:3" x14ac:dyDescent="0.2">
      <c r="A422" s="7" t="s">
        <v>4110</v>
      </c>
      <c r="B422" s="14">
        <v>1</v>
      </c>
      <c r="C422" s="14">
        <v>35.849999999999994</v>
      </c>
    </row>
    <row r="423" spans="1:3" x14ac:dyDescent="0.2">
      <c r="A423" s="7" t="s">
        <v>5817</v>
      </c>
      <c r="B423" s="14">
        <v>1</v>
      </c>
      <c r="C423" s="14">
        <v>35.849999999999994</v>
      </c>
    </row>
    <row r="424" spans="1:3" x14ac:dyDescent="0.2">
      <c r="A424" s="7" t="s">
        <v>4018</v>
      </c>
      <c r="B424" s="14">
        <v>1</v>
      </c>
      <c r="C424" s="14">
        <v>35.849999999999994</v>
      </c>
    </row>
    <row r="425" spans="1:3" x14ac:dyDescent="0.2">
      <c r="A425" s="7" t="s">
        <v>5316</v>
      </c>
      <c r="B425" s="14">
        <v>1</v>
      </c>
      <c r="C425" s="14">
        <v>35.849999999999994</v>
      </c>
    </row>
    <row r="426" spans="1:3" x14ac:dyDescent="0.2">
      <c r="A426" s="7" t="s">
        <v>5097</v>
      </c>
      <c r="B426" s="14">
        <v>1</v>
      </c>
      <c r="C426" s="14">
        <v>35.82</v>
      </c>
    </row>
    <row r="427" spans="1:3" x14ac:dyDescent="0.2">
      <c r="A427" s="7" t="s">
        <v>2158</v>
      </c>
      <c r="B427" s="14">
        <v>1</v>
      </c>
      <c r="C427" s="14">
        <v>35.82</v>
      </c>
    </row>
    <row r="428" spans="1:3" x14ac:dyDescent="0.2">
      <c r="A428" s="7" t="s">
        <v>3278</v>
      </c>
      <c r="B428" s="14">
        <v>1</v>
      </c>
      <c r="C428" s="14">
        <v>35.82</v>
      </c>
    </row>
    <row r="429" spans="1:3" x14ac:dyDescent="0.2">
      <c r="A429" s="7" t="s">
        <v>850</v>
      </c>
      <c r="B429" s="14">
        <v>1</v>
      </c>
      <c r="C429" s="14">
        <v>35.82</v>
      </c>
    </row>
    <row r="430" spans="1:3" x14ac:dyDescent="0.2">
      <c r="A430" s="7" t="s">
        <v>5263</v>
      </c>
      <c r="B430" s="14">
        <v>1</v>
      </c>
      <c r="C430" s="14">
        <v>35.82</v>
      </c>
    </row>
    <row r="431" spans="1:3" x14ac:dyDescent="0.2">
      <c r="A431" s="7" t="s">
        <v>688</v>
      </c>
      <c r="B431" s="14">
        <v>1</v>
      </c>
      <c r="C431" s="14">
        <v>35.82</v>
      </c>
    </row>
    <row r="432" spans="1:3" x14ac:dyDescent="0.2">
      <c r="A432" s="7" t="s">
        <v>4765</v>
      </c>
      <c r="B432" s="14">
        <v>1</v>
      </c>
      <c r="C432" s="14">
        <v>35.799999999999997</v>
      </c>
    </row>
    <row r="433" spans="1:3" x14ac:dyDescent="0.2">
      <c r="A433" s="7" t="s">
        <v>3719</v>
      </c>
      <c r="B433" s="14">
        <v>1</v>
      </c>
      <c r="C433" s="14">
        <v>35.64</v>
      </c>
    </row>
    <row r="434" spans="1:3" x14ac:dyDescent="0.2">
      <c r="A434" s="7" t="s">
        <v>2963</v>
      </c>
      <c r="B434" s="14">
        <v>1</v>
      </c>
      <c r="C434" s="14">
        <v>35.64</v>
      </c>
    </row>
    <row r="435" spans="1:3" x14ac:dyDescent="0.2">
      <c r="A435" s="7" t="s">
        <v>4057</v>
      </c>
      <c r="B435" s="14">
        <v>1</v>
      </c>
      <c r="C435" s="14">
        <v>35.64</v>
      </c>
    </row>
    <row r="436" spans="1:3" x14ac:dyDescent="0.2">
      <c r="A436" s="7" t="s">
        <v>1013</v>
      </c>
      <c r="B436" s="14">
        <v>1</v>
      </c>
      <c r="C436" s="14">
        <v>35.64</v>
      </c>
    </row>
    <row r="437" spans="1:3" x14ac:dyDescent="0.2">
      <c r="A437" s="7" t="s">
        <v>1714</v>
      </c>
      <c r="B437" s="14">
        <v>1</v>
      </c>
      <c r="C437" s="14">
        <v>35.64</v>
      </c>
    </row>
    <row r="438" spans="1:3" x14ac:dyDescent="0.2">
      <c r="A438" s="7" t="s">
        <v>4075</v>
      </c>
      <c r="B438" s="14">
        <v>1</v>
      </c>
      <c r="C438" s="14">
        <v>35.64</v>
      </c>
    </row>
    <row r="439" spans="1:3" x14ac:dyDescent="0.2">
      <c r="A439" s="7" t="s">
        <v>4712</v>
      </c>
      <c r="B439" s="14">
        <v>1</v>
      </c>
      <c r="C439" s="14">
        <v>34.92</v>
      </c>
    </row>
    <row r="440" spans="1:3" x14ac:dyDescent="0.2">
      <c r="A440" s="7" t="s">
        <v>5340</v>
      </c>
      <c r="B440" s="14">
        <v>1</v>
      </c>
      <c r="C440" s="14">
        <v>34.92</v>
      </c>
    </row>
    <row r="441" spans="1:3" x14ac:dyDescent="0.2">
      <c r="A441" s="7" t="s">
        <v>1482</v>
      </c>
      <c r="B441" s="14">
        <v>1</v>
      </c>
      <c r="C441" s="14">
        <v>34.154999999999994</v>
      </c>
    </row>
    <row r="442" spans="1:3" x14ac:dyDescent="0.2">
      <c r="A442" s="7" t="s">
        <v>2268</v>
      </c>
      <c r="B442" s="14">
        <v>1</v>
      </c>
      <c r="C442" s="14">
        <v>34.154999999999994</v>
      </c>
    </row>
    <row r="443" spans="1:3" x14ac:dyDescent="0.2">
      <c r="A443" s="7" t="s">
        <v>1340</v>
      </c>
      <c r="B443" s="14">
        <v>1</v>
      </c>
      <c r="C443" s="14">
        <v>33.75</v>
      </c>
    </row>
    <row r="444" spans="1:3" x14ac:dyDescent="0.2">
      <c r="A444" s="7" t="s">
        <v>3855</v>
      </c>
      <c r="B444" s="14">
        <v>1</v>
      </c>
      <c r="C444" s="14">
        <v>33.75</v>
      </c>
    </row>
    <row r="445" spans="1:3" x14ac:dyDescent="0.2">
      <c r="A445" s="7" t="s">
        <v>981</v>
      </c>
      <c r="B445" s="14">
        <v>1</v>
      </c>
      <c r="C445" s="14">
        <v>33.75</v>
      </c>
    </row>
    <row r="446" spans="1:3" x14ac:dyDescent="0.2">
      <c r="A446" s="7" t="s">
        <v>5726</v>
      </c>
      <c r="B446" s="14">
        <v>1</v>
      </c>
      <c r="C446" s="14">
        <v>33.75</v>
      </c>
    </row>
    <row r="447" spans="1:3" x14ac:dyDescent="0.2">
      <c r="A447" s="7" t="s">
        <v>4384</v>
      </c>
      <c r="B447" s="14">
        <v>1</v>
      </c>
      <c r="C447" s="14">
        <v>33.75</v>
      </c>
    </row>
    <row r="448" spans="1:3" x14ac:dyDescent="0.2">
      <c r="A448" s="7" t="s">
        <v>2228</v>
      </c>
      <c r="B448" s="14">
        <v>1</v>
      </c>
      <c r="C448" s="14">
        <v>33.75</v>
      </c>
    </row>
    <row r="449" spans="1:3" x14ac:dyDescent="0.2">
      <c r="A449" s="7" t="s">
        <v>2222</v>
      </c>
      <c r="B449" s="14">
        <v>1</v>
      </c>
      <c r="C449" s="14">
        <v>33.75</v>
      </c>
    </row>
    <row r="450" spans="1:3" x14ac:dyDescent="0.2">
      <c r="A450" s="7" t="s">
        <v>4706</v>
      </c>
      <c r="B450" s="14">
        <v>1</v>
      </c>
      <c r="C450" s="14">
        <v>33.75</v>
      </c>
    </row>
    <row r="451" spans="1:3" x14ac:dyDescent="0.2">
      <c r="A451" s="7" t="s">
        <v>5183</v>
      </c>
      <c r="B451" s="14">
        <v>2</v>
      </c>
      <c r="C451" s="14">
        <v>33.47</v>
      </c>
    </row>
    <row r="452" spans="1:3" x14ac:dyDescent="0.2">
      <c r="A452" s="7" t="s">
        <v>1562</v>
      </c>
      <c r="B452" s="14">
        <v>1</v>
      </c>
      <c r="C452" s="14">
        <v>33.464999999999996</v>
      </c>
    </row>
    <row r="453" spans="1:3" x14ac:dyDescent="0.2">
      <c r="A453" s="7" t="s">
        <v>6065</v>
      </c>
      <c r="B453" s="14">
        <v>1</v>
      </c>
      <c r="C453" s="14">
        <v>33.464999999999996</v>
      </c>
    </row>
    <row r="454" spans="1:3" x14ac:dyDescent="0.2">
      <c r="A454" s="7" t="s">
        <v>2069</v>
      </c>
      <c r="B454" s="14">
        <v>1</v>
      </c>
      <c r="C454" s="14">
        <v>33.464999999999996</v>
      </c>
    </row>
    <row r="455" spans="1:3" x14ac:dyDescent="0.2">
      <c r="A455" s="7" t="s">
        <v>3973</v>
      </c>
      <c r="B455" s="14">
        <v>1</v>
      </c>
      <c r="C455" s="14">
        <v>33.464999999999996</v>
      </c>
    </row>
    <row r="456" spans="1:3" x14ac:dyDescent="0.2">
      <c r="A456" s="7" t="s">
        <v>1935</v>
      </c>
      <c r="B456" s="14">
        <v>2</v>
      </c>
      <c r="C456" s="14">
        <v>33.31</v>
      </c>
    </row>
    <row r="457" spans="1:3" x14ac:dyDescent="0.2">
      <c r="A457" s="7" t="s">
        <v>1390</v>
      </c>
      <c r="B457" s="14">
        <v>1</v>
      </c>
      <c r="C457" s="14">
        <v>33</v>
      </c>
    </row>
    <row r="458" spans="1:3" x14ac:dyDescent="0.2">
      <c r="A458" s="7" t="s">
        <v>2425</v>
      </c>
      <c r="B458" s="14">
        <v>1</v>
      </c>
      <c r="C458" s="14">
        <v>32.22</v>
      </c>
    </row>
    <row r="459" spans="1:3" x14ac:dyDescent="0.2">
      <c r="A459" s="7" t="s">
        <v>5559</v>
      </c>
      <c r="B459" s="14">
        <v>1</v>
      </c>
      <c r="C459" s="14">
        <v>32.22</v>
      </c>
    </row>
    <row r="460" spans="1:3" x14ac:dyDescent="0.2">
      <c r="A460" s="7" t="s">
        <v>1515</v>
      </c>
      <c r="B460" s="14">
        <v>1</v>
      </c>
      <c r="C460" s="14">
        <v>32.22</v>
      </c>
    </row>
    <row r="461" spans="1:3" x14ac:dyDescent="0.2">
      <c r="A461" s="7" t="s">
        <v>4922</v>
      </c>
      <c r="B461" s="14">
        <v>1</v>
      </c>
      <c r="C461" s="14">
        <v>31.7</v>
      </c>
    </row>
    <row r="462" spans="1:3" x14ac:dyDescent="0.2">
      <c r="A462" s="7" t="s">
        <v>3284</v>
      </c>
      <c r="B462" s="14">
        <v>1</v>
      </c>
      <c r="C462" s="14">
        <v>31.7</v>
      </c>
    </row>
    <row r="463" spans="1:3" x14ac:dyDescent="0.2">
      <c r="A463" s="7" t="s">
        <v>1695</v>
      </c>
      <c r="B463" s="14">
        <v>1</v>
      </c>
      <c r="C463" s="14">
        <v>31.7</v>
      </c>
    </row>
    <row r="464" spans="1:3" x14ac:dyDescent="0.2">
      <c r="A464" s="7" t="s">
        <v>5085</v>
      </c>
      <c r="B464" s="14">
        <v>1</v>
      </c>
      <c r="C464" s="14">
        <v>31.624999999999996</v>
      </c>
    </row>
    <row r="465" spans="1:3" x14ac:dyDescent="0.2">
      <c r="A465" s="7" t="s">
        <v>3171</v>
      </c>
      <c r="B465" s="14">
        <v>1</v>
      </c>
      <c r="C465" s="14">
        <v>31.624999999999996</v>
      </c>
    </row>
    <row r="466" spans="1:3" x14ac:dyDescent="0.2">
      <c r="A466" s="7" t="s">
        <v>4087</v>
      </c>
      <c r="B466" s="14">
        <v>1</v>
      </c>
      <c r="C466" s="14">
        <v>31.624999999999996</v>
      </c>
    </row>
    <row r="467" spans="1:3" x14ac:dyDescent="0.2">
      <c r="A467" s="7" t="s">
        <v>6054</v>
      </c>
      <c r="B467" s="14">
        <v>1</v>
      </c>
      <c r="C467" s="14">
        <v>31.624999999999996</v>
      </c>
    </row>
    <row r="468" spans="1:3" x14ac:dyDescent="0.2">
      <c r="A468" s="7" t="s">
        <v>599</v>
      </c>
      <c r="B468" s="14">
        <v>2</v>
      </c>
      <c r="C468" s="14">
        <v>31.454999999999998</v>
      </c>
    </row>
    <row r="469" spans="1:3" x14ac:dyDescent="0.2">
      <c r="A469" s="7" t="s">
        <v>1527</v>
      </c>
      <c r="B469" s="14">
        <v>1</v>
      </c>
      <c r="C469" s="14">
        <v>31.08</v>
      </c>
    </row>
    <row r="470" spans="1:3" x14ac:dyDescent="0.2">
      <c r="A470" s="7" t="s">
        <v>4997</v>
      </c>
      <c r="B470" s="14">
        <v>1</v>
      </c>
      <c r="C470" s="14">
        <v>31.08</v>
      </c>
    </row>
    <row r="471" spans="1:3" x14ac:dyDescent="0.2">
      <c r="A471" s="7" t="s">
        <v>2728</v>
      </c>
      <c r="B471" s="14">
        <v>1</v>
      </c>
      <c r="C471" s="14">
        <v>31.08</v>
      </c>
    </row>
    <row r="472" spans="1:3" x14ac:dyDescent="0.2">
      <c r="A472" s="7" t="s">
        <v>4424</v>
      </c>
      <c r="B472" s="14">
        <v>1</v>
      </c>
      <c r="C472" s="14">
        <v>31.08</v>
      </c>
    </row>
    <row r="473" spans="1:3" x14ac:dyDescent="0.2">
      <c r="A473" s="7" t="s">
        <v>5289</v>
      </c>
      <c r="B473" s="14">
        <v>2</v>
      </c>
      <c r="C473" s="14">
        <v>30.06</v>
      </c>
    </row>
    <row r="474" spans="1:3" x14ac:dyDescent="0.2">
      <c r="A474" s="7" t="s">
        <v>4748</v>
      </c>
      <c r="B474" s="14">
        <v>1</v>
      </c>
      <c r="C474" s="14">
        <v>29.849999999999998</v>
      </c>
    </row>
    <row r="475" spans="1:3" x14ac:dyDescent="0.2">
      <c r="A475" s="7" t="s">
        <v>6071</v>
      </c>
      <c r="B475" s="14">
        <v>1</v>
      </c>
      <c r="C475" s="14">
        <v>29.849999999999998</v>
      </c>
    </row>
    <row r="476" spans="1:3" x14ac:dyDescent="0.2">
      <c r="A476" s="7" t="s">
        <v>6077</v>
      </c>
      <c r="B476" s="14">
        <v>1</v>
      </c>
      <c r="C476" s="14">
        <v>29.849999999999998</v>
      </c>
    </row>
    <row r="477" spans="1:3" x14ac:dyDescent="0.2">
      <c r="A477" s="7" t="s">
        <v>5945</v>
      </c>
      <c r="B477" s="14">
        <v>1</v>
      </c>
      <c r="C477" s="14">
        <v>29.849999999999998</v>
      </c>
    </row>
    <row r="478" spans="1:3" x14ac:dyDescent="0.2">
      <c r="A478" s="7" t="s">
        <v>2257</v>
      </c>
      <c r="B478" s="14">
        <v>1</v>
      </c>
      <c r="C478" s="14">
        <v>29.849999999999998</v>
      </c>
    </row>
    <row r="479" spans="1:3" x14ac:dyDescent="0.2">
      <c r="A479" s="7" t="s">
        <v>2867</v>
      </c>
      <c r="B479" s="14">
        <v>1</v>
      </c>
      <c r="C479" s="14">
        <v>29.849999999999998</v>
      </c>
    </row>
    <row r="480" spans="1:3" x14ac:dyDescent="0.2">
      <c r="A480" s="7" t="s">
        <v>2143</v>
      </c>
      <c r="B480" s="14">
        <v>1</v>
      </c>
      <c r="C480" s="14">
        <v>29.849999999999998</v>
      </c>
    </row>
    <row r="481" spans="1:3" x14ac:dyDescent="0.2">
      <c r="A481" s="7" t="s">
        <v>4451</v>
      </c>
      <c r="B481" s="14">
        <v>1</v>
      </c>
      <c r="C481" s="14">
        <v>29.849999999999998</v>
      </c>
    </row>
    <row r="482" spans="1:3" x14ac:dyDescent="0.2">
      <c r="A482" s="7" t="s">
        <v>3442</v>
      </c>
      <c r="B482" s="14">
        <v>1</v>
      </c>
      <c r="C482" s="14">
        <v>29.849999999999998</v>
      </c>
    </row>
    <row r="483" spans="1:3" x14ac:dyDescent="0.2">
      <c r="A483" s="7" t="s">
        <v>4597</v>
      </c>
      <c r="B483" s="14">
        <v>1</v>
      </c>
      <c r="C483" s="14">
        <v>29.849999999999998</v>
      </c>
    </row>
    <row r="484" spans="1:3" x14ac:dyDescent="0.2">
      <c r="A484" s="7" t="s">
        <v>1913</v>
      </c>
      <c r="B484" s="14">
        <v>1</v>
      </c>
      <c r="C484" s="14">
        <v>29.849999999999998</v>
      </c>
    </row>
    <row r="485" spans="1:3" x14ac:dyDescent="0.2">
      <c r="A485" s="7" t="s">
        <v>4782</v>
      </c>
      <c r="B485" s="14">
        <v>1</v>
      </c>
      <c r="C485" s="14">
        <v>29.784999999999997</v>
      </c>
    </row>
    <row r="486" spans="1:3" x14ac:dyDescent="0.2">
      <c r="A486" s="7" t="s">
        <v>2952</v>
      </c>
      <c r="B486" s="14">
        <v>1</v>
      </c>
      <c r="C486" s="14">
        <v>29.784999999999997</v>
      </c>
    </row>
    <row r="487" spans="1:3" x14ac:dyDescent="0.2">
      <c r="A487" s="7" t="s">
        <v>2325</v>
      </c>
      <c r="B487" s="14">
        <v>1</v>
      </c>
      <c r="C487" s="14">
        <v>29.784999999999997</v>
      </c>
    </row>
    <row r="488" spans="1:3" x14ac:dyDescent="0.2">
      <c r="A488" s="7" t="s">
        <v>2510</v>
      </c>
      <c r="B488" s="14">
        <v>1</v>
      </c>
      <c r="C488" s="14">
        <v>29.784999999999997</v>
      </c>
    </row>
    <row r="489" spans="1:3" x14ac:dyDescent="0.2">
      <c r="A489" s="7" t="s">
        <v>3448</v>
      </c>
      <c r="B489" s="14">
        <v>1</v>
      </c>
      <c r="C489" s="14">
        <v>29.784999999999997</v>
      </c>
    </row>
    <row r="490" spans="1:3" x14ac:dyDescent="0.2">
      <c r="A490" s="7" t="s">
        <v>5392</v>
      </c>
      <c r="B490" s="14">
        <v>1</v>
      </c>
      <c r="C490" s="14">
        <v>29.784999999999997</v>
      </c>
    </row>
    <row r="491" spans="1:3" x14ac:dyDescent="0.2">
      <c r="A491" s="7" t="s">
        <v>1277</v>
      </c>
      <c r="B491" s="14">
        <v>1</v>
      </c>
      <c r="C491" s="14">
        <v>29.784999999999997</v>
      </c>
    </row>
    <row r="492" spans="1:3" x14ac:dyDescent="0.2">
      <c r="A492" s="7" t="s">
        <v>2840</v>
      </c>
      <c r="B492" s="14">
        <v>1</v>
      </c>
      <c r="C492" s="14">
        <v>29.784999999999997</v>
      </c>
    </row>
    <row r="493" spans="1:3" x14ac:dyDescent="0.2">
      <c r="A493" s="7" t="s">
        <v>5414</v>
      </c>
      <c r="B493" s="14">
        <v>1</v>
      </c>
      <c r="C493" s="14">
        <v>29.7</v>
      </c>
    </row>
    <row r="494" spans="1:3" x14ac:dyDescent="0.2">
      <c r="A494" s="7" t="s">
        <v>1660</v>
      </c>
      <c r="B494" s="14">
        <v>1</v>
      </c>
      <c r="C494" s="14">
        <v>29.16</v>
      </c>
    </row>
    <row r="495" spans="1:3" x14ac:dyDescent="0.2">
      <c r="A495" s="7" t="s">
        <v>1414</v>
      </c>
      <c r="B495" s="14">
        <v>1</v>
      </c>
      <c r="C495" s="14">
        <v>29.16</v>
      </c>
    </row>
    <row r="496" spans="1:3" x14ac:dyDescent="0.2">
      <c r="A496" s="7" t="s">
        <v>1861</v>
      </c>
      <c r="B496" s="14">
        <v>1</v>
      </c>
      <c r="C496" s="14">
        <v>29.16</v>
      </c>
    </row>
    <row r="497" spans="1:3" x14ac:dyDescent="0.2">
      <c r="A497" s="7" t="s">
        <v>5369</v>
      </c>
      <c r="B497" s="14">
        <v>1</v>
      </c>
      <c r="C497" s="14">
        <v>29.1</v>
      </c>
    </row>
    <row r="498" spans="1:3" x14ac:dyDescent="0.2">
      <c r="A498" s="7" t="s">
        <v>5241</v>
      </c>
      <c r="B498" s="14">
        <v>1</v>
      </c>
      <c r="C498" s="14">
        <v>28.679999999999996</v>
      </c>
    </row>
    <row r="499" spans="1:3" x14ac:dyDescent="0.2">
      <c r="A499" s="7" t="s">
        <v>1924</v>
      </c>
      <c r="B499" s="14">
        <v>1</v>
      </c>
      <c r="C499" s="14">
        <v>28.679999999999996</v>
      </c>
    </row>
    <row r="500" spans="1:3" x14ac:dyDescent="0.2">
      <c r="A500" s="7" t="s">
        <v>4671</v>
      </c>
      <c r="B500" s="14">
        <v>1</v>
      </c>
      <c r="C500" s="14">
        <v>28.679999999999996</v>
      </c>
    </row>
    <row r="501" spans="1:3" x14ac:dyDescent="0.2">
      <c r="A501" s="7" t="s">
        <v>4986</v>
      </c>
      <c r="B501" s="14">
        <v>1</v>
      </c>
      <c r="C501" s="14">
        <v>28.679999999999996</v>
      </c>
    </row>
    <row r="502" spans="1:3" x14ac:dyDescent="0.2">
      <c r="A502" s="7" t="s">
        <v>5677</v>
      </c>
      <c r="B502" s="14">
        <v>2</v>
      </c>
      <c r="C502" s="14">
        <v>28.62</v>
      </c>
    </row>
    <row r="503" spans="1:3" x14ac:dyDescent="0.2">
      <c r="A503" s="7" t="s">
        <v>3594</v>
      </c>
      <c r="B503" s="14">
        <v>2</v>
      </c>
      <c r="C503" s="14">
        <v>28.574999999999999</v>
      </c>
    </row>
    <row r="504" spans="1:3" x14ac:dyDescent="0.2">
      <c r="A504" s="7" t="s">
        <v>5451</v>
      </c>
      <c r="B504" s="14">
        <v>1</v>
      </c>
      <c r="C504" s="14">
        <v>28.53</v>
      </c>
    </row>
    <row r="505" spans="1:3" x14ac:dyDescent="0.2">
      <c r="A505" s="7" t="s">
        <v>5068</v>
      </c>
      <c r="B505" s="14">
        <v>1</v>
      </c>
      <c r="C505" s="14">
        <v>28.53</v>
      </c>
    </row>
    <row r="506" spans="1:3" x14ac:dyDescent="0.2">
      <c r="A506" s="7" t="s">
        <v>4146</v>
      </c>
      <c r="B506" s="14">
        <v>1</v>
      </c>
      <c r="C506" s="14">
        <v>28.53</v>
      </c>
    </row>
    <row r="507" spans="1:3" x14ac:dyDescent="0.2">
      <c r="A507" s="7" t="s">
        <v>3666</v>
      </c>
      <c r="B507" s="14">
        <v>1</v>
      </c>
      <c r="C507" s="14">
        <v>28.53</v>
      </c>
    </row>
    <row r="508" spans="1:3" x14ac:dyDescent="0.2">
      <c r="A508" s="7" t="s">
        <v>2380</v>
      </c>
      <c r="B508" s="14">
        <v>1</v>
      </c>
      <c r="C508" s="14">
        <v>28.53</v>
      </c>
    </row>
    <row r="509" spans="1:3" x14ac:dyDescent="0.2">
      <c r="A509" s="7" t="s">
        <v>700</v>
      </c>
      <c r="B509" s="14">
        <v>1</v>
      </c>
      <c r="C509" s="14">
        <v>28.53</v>
      </c>
    </row>
    <row r="510" spans="1:3" x14ac:dyDescent="0.2">
      <c r="A510" s="7" t="s">
        <v>5798</v>
      </c>
      <c r="B510" s="14">
        <v>1</v>
      </c>
      <c r="C510" s="14">
        <v>28.53</v>
      </c>
    </row>
    <row r="511" spans="1:3" x14ac:dyDescent="0.2">
      <c r="A511" s="7" t="s">
        <v>5710</v>
      </c>
      <c r="B511" s="14">
        <v>1</v>
      </c>
      <c r="C511" s="14">
        <v>27.945</v>
      </c>
    </row>
    <row r="512" spans="1:3" x14ac:dyDescent="0.2">
      <c r="A512" s="7" t="s">
        <v>1941</v>
      </c>
      <c r="B512" s="14">
        <v>1</v>
      </c>
      <c r="C512" s="14">
        <v>27.945</v>
      </c>
    </row>
    <row r="513" spans="1:3" x14ac:dyDescent="0.2">
      <c r="A513" s="7" t="s">
        <v>2292</v>
      </c>
      <c r="B513" s="14">
        <v>2</v>
      </c>
      <c r="C513" s="14">
        <v>27.674999999999997</v>
      </c>
    </row>
    <row r="514" spans="1:3" x14ac:dyDescent="0.2">
      <c r="A514" s="7" t="s">
        <v>2154</v>
      </c>
      <c r="B514" s="14">
        <v>1</v>
      </c>
      <c r="C514" s="14">
        <v>27.5</v>
      </c>
    </row>
    <row r="515" spans="1:3" x14ac:dyDescent="0.2">
      <c r="A515" s="7" t="s">
        <v>3107</v>
      </c>
      <c r="B515" s="14">
        <v>1</v>
      </c>
      <c r="C515" s="14">
        <v>27.5</v>
      </c>
    </row>
    <row r="516" spans="1:3" x14ac:dyDescent="0.2">
      <c r="A516" s="7" t="s">
        <v>4742</v>
      </c>
      <c r="B516" s="14">
        <v>1</v>
      </c>
      <c r="C516" s="14">
        <v>27.5</v>
      </c>
    </row>
    <row r="517" spans="1:3" x14ac:dyDescent="0.2">
      <c r="A517" s="7" t="s">
        <v>4326</v>
      </c>
      <c r="B517" s="14">
        <v>1</v>
      </c>
      <c r="C517" s="14">
        <v>27.484999999999996</v>
      </c>
    </row>
    <row r="518" spans="1:3" x14ac:dyDescent="0.2">
      <c r="A518" s="7" t="s">
        <v>1959</v>
      </c>
      <c r="B518" s="14">
        <v>1</v>
      </c>
      <c r="C518" s="14">
        <v>27.484999999999996</v>
      </c>
    </row>
    <row r="519" spans="1:3" x14ac:dyDescent="0.2">
      <c r="A519" s="7" t="s">
        <v>6112</v>
      </c>
      <c r="B519" s="14">
        <v>1</v>
      </c>
      <c r="C519" s="14">
        <v>27.484999999999996</v>
      </c>
    </row>
    <row r="520" spans="1:3" x14ac:dyDescent="0.2">
      <c r="A520" s="7" t="s">
        <v>5457</v>
      </c>
      <c r="B520" s="14">
        <v>1</v>
      </c>
      <c r="C520" s="14">
        <v>27.484999999999996</v>
      </c>
    </row>
    <row r="521" spans="1:3" x14ac:dyDescent="0.2">
      <c r="A521" s="7" t="s">
        <v>3042</v>
      </c>
      <c r="B521" s="14">
        <v>2</v>
      </c>
      <c r="C521" s="14">
        <v>27.195</v>
      </c>
    </row>
    <row r="522" spans="1:3" x14ac:dyDescent="0.2">
      <c r="A522" s="7" t="s">
        <v>3713</v>
      </c>
      <c r="B522" s="14">
        <v>1</v>
      </c>
      <c r="C522" s="14">
        <v>27</v>
      </c>
    </row>
    <row r="523" spans="1:3" x14ac:dyDescent="0.2">
      <c r="A523" s="7" t="s">
        <v>2483</v>
      </c>
      <c r="B523" s="14">
        <v>1</v>
      </c>
      <c r="C523" s="14">
        <v>27</v>
      </c>
    </row>
    <row r="524" spans="1:3" x14ac:dyDescent="0.2">
      <c r="A524" s="7" t="s">
        <v>638</v>
      </c>
      <c r="B524" s="14">
        <v>1</v>
      </c>
      <c r="C524" s="14">
        <v>27</v>
      </c>
    </row>
    <row r="525" spans="1:3" x14ac:dyDescent="0.2">
      <c r="A525" s="7" t="s">
        <v>5615</v>
      </c>
      <c r="B525" s="14">
        <v>1</v>
      </c>
      <c r="C525" s="14">
        <v>27</v>
      </c>
    </row>
    <row r="526" spans="1:3" x14ac:dyDescent="0.2">
      <c r="A526" s="7" t="s">
        <v>1096</v>
      </c>
      <c r="B526" s="14">
        <v>1</v>
      </c>
      <c r="C526" s="14">
        <v>27</v>
      </c>
    </row>
    <row r="527" spans="1:3" x14ac:dyDescent="0.2">
      <c r="A527" s="7" t="s">
        <v>2758</v>
      </c>
      <c r="B527" s="14">
        <v>1</v>
      </c>
      <c r="C527" s="14">
        <v>26.849999999999998</v>
      </c>
    </row>
    <row r="528" spans="1:3" x14ac:dyDescent="0.2">
      <c r="A528" s="7" t="s">
        <v>834</v>
      </c>
      <c r="B528" s="14">
        <v>1</v>
      </c>
      <c r="C528" s="14">
        <v>26.849999999999994</v>
      </c>
    </row>
    <row r="529" spans="1:3" x14ac:dyDescent="0.2">
      <c r="A529" s="7" t="s">
        <v>1113</v>
      </c>
      <c r="B529" s="14">
        <v>1</v>
      </c>
      <c r="C529" s="14">
        <v>26.849999999999994</v>
      </c>
    </row>
    <row r="530" spans="1:3" x14ac:dyDescent="0.2">
      <c r="A530" s="7" t="s">
        <v>5130</v>
      </c>
      <c r="B530" s="14">
        <v>1</v>
      </c>
      <c r="C530" s="14">
        <v>26.849999999999994</v>
      </c>
    </row>
    <row r="531" spans="1:3" x14ac:dyDescent="0.2">
      <c r="A531" s="7" t="s">
        <v>1426</v>
      </c>
      <c r="B531" s="14">
        <v>1</v>
      </c>
      <c r="C531" s="14">
        <v>26.849999999999994</v>
      </c>
    </row>
    <row r="532" spans="1:3" x14ac:dyDescent="0.2">
      <c r="A532" s="7" t="s">
        <v>3538</v>
      </c>
      <c r="B532" s="14">
        <v>1</v>
      </c>
      <c r="C532" s="14">
        <v>26.849999999999994</v>
      </c>
    </row>
    <row r="533" spans="1:3" x14ac:dyDescent="0.2">
      <c r="A533" s="7" t="s">
        <v>2170</v>
      </c>
      <c r="B533" s="14">
        <v>1</v>
      </c>
      <c r="C533" s="14">
        <v>26.73</v>
      </c>
    </row>
    <row r="534" spans="1:3" x14ac:dyDescent="0.2">
      <c r="A534" s="7" t="s">
        <v>4910</v>
      </c>
      <c r="B534" s="14">
        <v>1</v>
      </c>
      <c r="C534" s="14">
        <v>26.73</v>
      </c>
    </row>
    <row r="535" spans="1:3" x14ac:dyDescent="0.2">
      <c r="A535" s="7" t="s">
        <v>3182</v>
      </c>
      <c r="B535" s="14">
        <v>1</v>
      </c>
      <c r="C535" s="14">
        <v>26.73</v>
      </c>
    </row>
    <row r="536" spans="1:3" x14ac:dyDescent="0.2">
      <c r="A536" s="7" t="s">
        <v>2877</v>
      </c>
      <c r="B536" s="14">
        <v>1</v>
      </c>
      <c r="C536" s="14">
        <v>26.73</v>
      </c>
    </row>
    <row r="537" spans="1:3" x14ac:dyDescent="0.2">
      <c r="A537" s="7" t="s">
        <v>1193</v>
      </c>
      <c r="B537" s="14">
        <v>1</v>
      </c>
      <c r="C537" s="14">
        <v>26.19</v>
      </c>
    </row>
    <row r="538" spans="1:3" x14ac:dyDescent="0.2">
      <c r="A538" s="7" t="s">
        <v>3928</v>
      </c>
      <c r="B538" s="14">
        <v>1</v>
      </c>
      <c r="C538" s="14">
        <v>26.19</v>
      </c>
    </row>
    <row r="539" spans="1:3" x14ac:dyDescent="0.2">
      <c r="A539" s="7" t="s">
        <v>3397</v>
      </c>
      <c r="B539" s="14">
        <v>1</v>
      </c>
      <c r="C539" s="14">
        <v>26.19</v>
      </c>
    </row>
    <row r="540" spans="1:3" x14ac:dyDescent="0.2">
      <c r="A540" s="7" t="s">
        <v>2233</v>
      </c>
      <c r="B540" s="14">
        <v>1</v>
      </c>
      <c r="C540" s="14">
        <v>26.19</v>
      </c>
    </row>
    <row r="541" spans="1:3" x14ac:dyDescent="0.2">
      <c r="A541" s="7" t="s">
        <v>3344</v>
      </c>
      <c r="B541" s="14">
        <v>1</v>
      </c>
      <c r="C541" s="14">
        <v>26.19</v>
      </c>
    </row>
    <row r="542" spans="1:3" x14ac:dyDescent="0.2">
      <c r="A542" s="7" t="s">
        <v>823</v>
      </c>
      <c r="B542" s="14">
        <v>1</v>
      </c>
      <c r="C542" s="14">
        <v>26.19</v>
      </c>
    </row>
    <row r="543" spans="1:3" x14ac:dyDescent="0.2">
      <c r="A543" s="7" t="s">
        <v>3188</v>
      </c>
      <c r="B543" s="14">
        <v>1</v>
      </c>
      <c r="C543" s="14">
        <v>26.19</v>
      </c>
    </row>
    <row r="544" spans="1:3" x14ac:dyDescent="0.2">
      <c r="A544" s="7" t="s">
        <v>1493</v>
      </c>
      <c r="B544" s="14">
        <v>1</v>
      </c>
      <c r="C544" s="14">
        <v>25.9</v>
      </c>
    </row>
    <row r="545" spans="1:3" x14ac:dyDescent="0.2">
      <c r="A545" s="7" t="s">
        <v>5434</v>
      </c>
      <c r="B545" s="14">
        <v>1</v>
      </c>
      <c r="C545" s="14">
        <v>25.9</v>
      </c>
    </row>
    <row r="546" spans="1:3" x14ac:dyDescent="0.2">
      <c r="A546" s="7" t="s">
        <v>3350</v>
      </c>
      <c r="B546" s="14">
        <v>1</v>
      </c>
      <c r="C546" s="14">
        <v>25.9</v>
      </c>
    </row>
    <row r="547" spans="1:3" x14ac:dyDescent="0.2">
      <c r="A547" s="7" t="s">
        <v>4484</v>
      </c>
      <c r="B547" s="14">
        <v>1</v>
      </c>
      <c r="C547" s="14">
        <v>25.9</v>
      </c>
    </row>
    <row r="548" spans="1:3" x14ac:dyDescent="0.2">
      <c r="A548" s="7" t="s">
        <v>3165</v>
      </c>
      <c r="B548" s="14">
        <v>1</v>
      </c>
      <c r="C548" s="14">
        <v>25.9</v>
      </c>
    </row>
    <row r="549" spans="1:3" x14ac:dyDescent="0.2">
      <c r="A549" s="7" t="s">
        <v>4648</v>
      </c>
      <c r="B549" s="14">
        <v>1</v>
      </c>
      <c r="C549" s="14">
        <v>25.9</v>
      </c>
    </row>
    <row r="550" spans="1:3" x14ac:dyDescent="0.2">
      <c r="A550" s="7" t="s">
        <v>5352</v>
      </c>
      <c r="B550" s="14">
        <v>1</v>
      </c>
      <c r="C550" s="14">
        <v>25.874999999999996</v>
      </c>
    </row>
    <row r="551" spans="1:3" x14ac:dyDescent="0.2">
      <c r="A551" s="7" t="s">
        <v>2039</v>
      </c>
      <c r="B551" s="14">
        <v>1</v>
      </c>
      <c r="C551" s="14">
        <v>25.874999999999996</v>
      </c>
    </row>
    <row r="552" spans="1:3" x14ac:dyDescent="0.2">
      <c r="A552" s="7" t="s">
        <v>1726</v>
      </c>
      <c r="B552" s="14">
        <v>2</v>
      </c>
      <c r="C552" s="14">
        <v>25.68</v>
      </c>
    </row>
    <row r="553" spans="1:3" x14ac:dyDescent="0.2">
      <c r="A553" s="7" t="s">
        <v>4500</v>
      </c>
      <c r="B553" s="14">
        <v>1</v>
      </c>
      <c r="C553" s="14">
        <v>24.75</v>
      </c>
    </row>
    <row r="554" spans="1:3" x14ac:dyDescent="0.2">
      <c r="A554" s="7" t="s">
        <v>2776</v>
      </c>
      <c r="B554" s="14">
        <v>1</v>
      </c>
      <c r="C554" s="14">
        <v>24.75</v>
      </c>
    </row>
    <row r="555" spans="1:3" x14ac:dyDescent="0.2">
      <c r="A555" s="7" t="s">
        <v>2993</v>
      </c>
      <c r="B555" s="14">
        <v>1</v>
      </c>
      <c r="C555" s="14">
        <v>24.75</v>
      </c>
    </row>
    <row r="556" spans="1:3" x14ac:dyDescent="0.2">
      <c r="A556" s="7" t="s">
        <v>5565</v>
      </c>
      <c r="B556" s="14">
        <v>1</v>
      </c>
      <c r="C556" s="14">
        <v>24.3</v>
      </c>
    </row>
    <row r="557" spans="1:3" x14ac:dyDescent="0.2">
      <c r="A557" s="7" t="s">
        <v>1993</v>
      </c>
      <c r="B557" s="14">
        <v>1</v>
      </c>
      <c r="C557" s="14">
        <v>24.3</v>
      </c>
    </row>
    <row r="558" spans="1:3" x14ac:dyDescent="0.2">
      <c r="A558" s="7" t="s">
        <v>2574</v>
      </c>
      <c r="B558" s="14">
        <v>1</v>
      </c>
      <c r="C558" s="14">
        <v>24.3</v>
      </c>
    </row>
    <row r="559" spans="1:3" x14ac:dyDescent="0.2">
      <c r="A559" s="7" t="s">
        <v>1084</v>
      </c>
      <c r="B559" s="14">
        <v>1</v>
      </c>
      <c r="C559" s="14">
        <v>24.3</v>
      </c>
    </row>
    <row r="560" spans="1:3" x14ac:dyDescent="0.2">
      <c r="A560" s="7" t="s">
        <v>4570</v>
      </c>
      <c r="B560" s="14">
        <v>1</v>
      </c>
      <c r="C560" s="14">
        <v>24.3</v>
      </c>
    </row>
    <row r="561" spans="1:3" x14ac:dyDescent="0.2">
      <c r="A561" s="7" t="s">
        <v>3209</v>
      </c>
      <c r="B561" s="14">
        <v>1</v>
      </c>
      <c r="C561" s="14">
        <v>23.9</v>
      </c>
    </row>
    <row r="562" spans="1:3" x14ac:dyDescent="0.2">
      <c r="A562" s="7" t="s">
        <v>6042</v>
      </c>
      <c r="B562" s="14">
        <v>1</v>
      </c>
      <c r="C562" s="14">
        <v>23.9</v>
      </c>
    </row>
    <row r="563" spans="1:3" x14ac:dyDescent="0.2">
      <c r="A563" s="7" t="s">
        <v>5036</v>
      </c>
      <c r="B563" s="14">
        <v>1</v>
      </c>
      <c r="C563" s="14">
        <v>23.9</v>
      </c>
    </row>
    <row r="564" spans="1:3" x14ac:dyDescent="0.2">
      <c r="A564" s="7" t="s">
        <v>2465</v>
      </c>
      <c r="B564" s="14">
        <v>1</v>
      </c>
      <c r="C564" s="14">
        <v>23.88</v>
      </c>
    </row>
    <row r="565" spans="1:3" x14ac:dyDescent="0.2">
      <c r="A565" s="7" t="s">
        <v>5933</v>
      </c>
      <c r="B565" s="14">
        <v>1</v>
      </c>
      <c r="C565" s="14">
        <v>23.88</v>
      </c>
    </row>
    <row r="566" spans="1:3" x14ac:dyDescent="0.2">
      <c r="A566" s="7" t="s">
        <v>2370</v>
      </c>
      <c r="B566" s="14">
        <v>1</v>
      </c>
      <c r="C566" s="14">
        <v>23.88</v>
      </c>
    </row>
    <row r="567" spans="1:3" x14ac:dyDescent="0.2">
      <c r="A567" s="7" t="s">
        <v>1175</v>
      </c>
      <c r="B567" s="14">
        <v>1</v>
      </c>
      <c r="C567" s="14">
        <v>23.88</v>
      </c>
    </row>
    <row r="568" spans="1:3" x14ac:dyDescent="0.2">
      <c r="A568" s="7" t="s">
        <v>5754</v>
      </c>
      <c r="B568" s="14">
        <v>1</v>
      </c>
      <c r="C568" s="14">
        <v>23.88</v>
      </c>
    </row>
    <row r="569" spans="1:3" x14ac:dyDescent="0.2">
      <c r="A569" s="7" t="s">
        <v>4440</v>
      </c>
      <c r="B569" s="14">
        <v>1</v>
      </c>
      <c r="C569" s="14">
        <v>23.88</v>
      </c>
    </row>
    <row r="570" spans="1:3" x14ac:dyDescent="0.2">
      <c r="A570" s="7" t="s">
        <v>1801</v>
      </c>
      <c r="B570" s="14">
        <v>1</v>
      </c>
      <c r="C570" s="14">
        <v>23.774999999999999</v>
      </c>
    </row>
    <row r="571" spans="1:3" x14ac:dyDescent="0.2">
      <c r="A571" s="7" t="s">
        <v>1873</v>
      </c>
      <c r="B571" s="14">
        <v>1</v>
      </c>
      <c r="C571" s="14">
        <v>23.774999999999999</v>
      </c>
    </row>
    <row r="572" spans="1:3" x14ac:dyDescent="0.2">
      <c r="A572" s="7" t="s">
        <v>3028</v>
      </c>
      <c r="B572" s="14">
        <v>1</v>
      </c>
      <c r="C572" s="14">
        <v>23.774999999999999</v>
      </c>
    </row>
    <row r="573" spans="1:3" x14ac:dyDescent="0.2">
      <c r="A573" s="7" t="s">
        <v>839</v>
      </c>
      <c r="B573" s="14">
        <v>1</v>
      </c>
      <c r="C573" s="14">
        <v>23.774999999999999</v>
      </c>
    </row>
    <row r="574" spans="1:3" x14ac:dyDescent="0.2">
      <c r="A574" s="7" t="s">
        <v>677</v>
      </c>
      <c r="B574" s="14">
        <v>1</v>
      </c>
      <c r="C574" s="14">
        <v>23.774999999999999</v>
      </c>
    </row>
    <row r="575" spans="1:3" x14ac:dyDescent="0.2">
      <c r="A575" s="7" t="s">
        <v>3083</v>
      </c>
      <c r="B575" s="14">
        <v>1</v>
      </c>
      <c r="C575" s="14">
        <v>23.774999999999999</v>
      </c>
    </row>
    <row r="576" spans="1:3" x14ac:dyDescent="0.2">
      <c r="A576" s="7" t="s">
        <v>5911</v>
      </c>
      <c r="B576" s="14">
        <v>1</v>
      </c>
      <c r="C576" s="14">
        <v>23.774999999999999</v>
      </c>
    </row>
    <row r="577" spans="1:3" x14ac:dyDescent="0.2">
      <c r="A577" s="7" t="s">
        <v>4962</v>
      </c>
      <c r="B577" s="14">
        <v>1</v>
      </c>
      <c r="C577" s="14">
        <v>23.774999999999999</v>
      </c>
    </row>
    <row r="578" spans="1:3" x14ac:dyDescent="0.2">
      <c r="A578" s="7" t="s">
        <v>2622</v>
      </c>
      <c r="B578" s="14">
        <v>1</v>
      </c>
      <c r="C578" s="14">
        <v>23.31</v>
      </c>
    </row>
    <row r="579" spans="1:3" x14ac:dyDescent="0.2">
      <c r="A579" s="7" t="s">
        <v>5473</v>
      </c>
      <c r="B579" s="14">
        <v>1</v>
      </c>
      <c r="C579" s="14">
        <v>23.31</v>
      </c>
    </row>
    <row r="580" spans="1:3" x14ac:dyDescent="0.2">
      <c r="A580" s="7" t="s">
        <v>5051</v>
      </c>
      <c r="B580" s="14">
        <v>1</v>
      </c>
      <c r="C580" s="14">
        <v>23.31</v>
      </c>
    </row>
    <row r="581" spans="1:3" x14ac:dyDescent="0.2">
      <c r="A581" s="7" t="s">
        <v>3267</v>
      </c>
      <c r="B581" s="14">
        <v>1</v>
      </c>
      <c r="C581" s="14">
        <v>23.31</v>
      </c>
    </row>
    <row r="582" spans="1:3" x14ac:dyDescent="0.2">
      <c r="A582" s="7" t="s">
        <v>3600</v>
      </c>
      <c r="B582" s="14">
        <v>1</v>
      </c>
      <c r="C582" s="14">
        <v>23.31</v>
      </c>
    </row>
    <row r="583" spans="1:3" x14ac:dyDescent="0.2">
      <c r="A583" s="7" t="s">
        <v>2308</v>
      </c>
      <c r="B583" s="14">
        <v>1</v>
      </c>
      <c r="C583" s="14">
        <v>23.31</v>
      </c>
    </row>
    <row r="584" spans="1:3" x14ac:dyDescent="0.2">
      <c r="A584" s="7" t="s">
        <v>2835</v>
      </c>
      <c r="B584" s="14">
        <v>1</v>
      </c>
      <c r="C584" s="14">
        <v>23.31</v>
      </c>
    </row>
    <row r="585" spans="1:3" x14ac:dyDescent="0.2">
      <c r="A585" s="7" t="s">
        <v>4586</v>
      </c>
      <c r="B585" s="14">
        <v>1</v>
      </c>
      <c r="C585" s="14">
        <v>23.31</v>
      </c>
    </row>
    <row r="586" spans="1:3" x14ac:dyDescent="0.2">
      <c r="A586" s="7" t="s">
        <v>1743</v>
      </c>
      <c r="B586" s="14">
        <v>1</v>
      </c>
      <c r="C586" s="14">
        <v>23.31</v>
      </c>
    </row>
    <row r="587" spans="1:3" x14ac:dyDescent="0.2">
      <c r="A587" s="7" t="s">
        <v>4804</v>
      </c>
      <c r="B587" s="14">
        <v>1</v>
      </c>
      <c r="C587" s="14">
        <v>23.31</v>
      </c>
    </row>
    <row r="588" spans="1:3" x14ac:dyDescent="0.2">
      <c r="A588" s="7" t="s">
        <v>4956</v>
      </c>
      <c r="B588" s="14">
        <v>1</v>
      </c>
      <c r="C588" s="14">
        <v>23.31</v>
      </c>
    </row>
    <row r="589" spans="1:3" x14ac:dyDescent="0.2">
      <c r="A589" s="7" t="s">
        <v>2684</v>
      </c>
      <c r="B589" s="14">
        <v>1</v>
      </c>
      <c r="C589" s="14">
        <v>23.31</v>
      </c>
    </row>
    <row r="590" spans="1:3" x14ac:dyDescent="0.2">
      <c r="A590" s="7" t="s">
        <v>1396</v>
      </c>
      <c r="B590" s="14">
        <v>1</v>
      </c>
      <c r="C590" s="14">
        <v>23.31</v>
      </c>
    </row>
    <row r="591" spans="1:3" x14ac:dyDescent="0.2">
      <c r="A591" s="7" t="s">
        <v>5840</v>
      </c>
      <c r="B591" s="14">
        <v>1</v>
      </c>
      <c r="C591" s="14">
        <v>23.31</v>
      </c>
    </row>
    <row r="592" spans="1:3" x14ac:dyDescent="0.2">
      <c r="A592" s="7" t="s">
        <v>1702</v>
      </c>
      <c r="B592" s="14">
        <v>1</v>
      </c>
      <c r="C592" s="14">
        <v>23.31</v>
      </c>
    </row>
    <row r="593" spans="1:3" x14ac:dyDescent="0.2">
      <c r="A593" s="7" t="s">
        <v>2441</v>
      </c>
      <c r="B593" s="14">
        <v>1</v>
      </c>
      <c r="C593" s="14">
        <v>23.31</v>
      </c>
    </row>
    <row r="594" spans="1:3" x14ac:dyDescent="0.2">
      <c r="A594" s="7" t="s">
        <v>4927</v>
      </c>
      <c r="B594" s="14">
        <v>1</v>
      </c>
      <c r="C594" s="14">
        <v>22.884999999999998</v>
      </c>
    </row>
    <row r="595" spans="1:3" x14ac:dyDescent="0.2">
      <c r="A595" s="7" t="s">
        <v>3549</v>
      </c>
      <c r="B595" s="14">
        <v>1</v>
      </c>
      <c r="C595" s="14">
        <v>22.884999999999998</v>
      </c>
    </row>
    <row r="596" spans="1:3" x14ac:dyDescent="0.2">
      <c r="A596" s="7" t="s">
        <v>5206</v>
      </c>
      <c r="B596" s="14">
        <v>1</v>
      </c>
      <c r="C596" s="14">
        <v>22.884999999999998</v>
      </c>
    </row>
    <row r="597" spans="1:3" x14ac:dyDescent="0.2">
      <c r="A597" s="7" t="s">
        <v>2358</v>
      </c>
      <c r="B597" s="14">
        <v>1</v>
      </c>
      <c r="C597" s="14">
        <v>22.884999999999998</v>
      </c>
    </row>
    <row r="598" spans="1:3" x14ac:dyDescent="0.2">
      <c r="A598" s="7" t="s">
        <v>2471</v>
      </c>
      <c r="B598" s="14">
        <v>1</v>
      </c>
      <c r="C598" s="14">
        <v>22.5</v>
      </c>
    </row>
    <row r="599" spans="1:3" x14ac:dyDescent="0.2">
      <c r="A599" s="7" t="s">
        <v>1649</v>
      </c>
      <c r="B599" s="14">
        <v>1</v>
      </c>
      <c r="C599" s="14">
        <v>22.5</v>
      </c>
    </row>
    <row r="600" spans="1:3" x14ac:dyDescent="0.2">
      <c r="A600" s="7" t="s">
        <v>2924</v>
      </c>
      <c r="B600" s="14">
        <v>1</v>
      </c>
      <c r="C600" s="14">
        <v>22.5</v>
      </c>
    </row>
    <row r="601" spans="1:3" x14ac:dyDescent="0.2">
      <c r="A601" s="7" t="s">
        <v>5873</v>
      </c>
      <c r="B601" s="14">
        <v>1</v>
      </c>
      <c r="C601" s="14">
        <v>22.5</v>
      </c>
    </row>
    <row r="602" spans="1:3" x14ac:dyDescent="0.2">
      <c r="A602" s="7" t="s">
        <v>5422</v>
      </c>
      <c r="B602" s="14">
        <v>1</v>
      </c>
      <c r="C602" s="14">
        <v>22.5</v>
      </c>
    </row>
    <row r="603" spans="1:3" x14ac:dyDescent="0.2">
      <c r="A603" s="7" t="s">
        <v>3890</v>
      </c>
      <c r="B603" s="14">
        <v>1</v>
      </c>
      <c r="C603" s="14">
        <v>22.274999999999999</v>
      </c>
    </row>
    <row r="604" spans="1:3" x14ac:dyDescent="0.2">
      <c r="A604" s="7" t="s">
        <v>5939</v>
      </c>
      <c r="B604" s="14">
        <v>1</v>
      </c>
      <c r="C604" s="14">
        <v>22.274999999999999</v>
      </c>
    </row>
    <row r="605" spans="1:3" x14ac:dyDescent="0.2">
      <c r="A605" s="7" t="s">
        <v>2987</v>
      </c>
      <c r="B605" s="14">
        <v>1</v>
      </c>
      <c r="C605" s="14">
        <v>22.274999999999999</v>
      </c>
    </row>
    <row r="606" spans="1:3" x14ac:dyDescent="0.2">
      <c r="A606" s="7" t="s">
        <v>1402</v>
      </c>
      <c r="B606" s="14">
        <v>1</v>
      </c>
      <c r="C606" s="14">
        <v>21.87</v>
      </c>
    </row>
    <row r="607" spans="1:3" x14ac:dyDescent="0.2">
      <c r="A607" s="7" t="s">
        <v>525</v>
      </c>
      <c r="B607" s="14">
        <v>1</v>
      </c>
      <c r="C607" s="14">
        <v>21.87</v>
      </c>
    </row>
    <row r="608" spans="1:3" x14ac:dyDescent="0.2">
      <c r="A608" s="7" t="s">
        <v>6036</v>
      </c>
      <c r="B608" s="14">
        <v>1</v>
      </c>
      <c r="C608" s="14">
        <v>21.87</v>
      </c>
    </row>
    <row r="609" spans="1:3" x14ac:dyDescent="0.2">
      <c r="A609" s="7" t="s">
        <v>2645</v>
      </c>
      <c r="B609" s="14">
        <v>1</v>
      </c>
      <c r="C609" s="14">
        <v>21.87</v>
      </c>
    </row>
    <row r="610" spans="1:3" x14ac:dyDescent="0.2">
      <c r="A610" s="7" t="s">
        <v>1153</v>
      </c>
      <c r="B610" s="14">
        <v>1</v>
      </c>
      <c r="C610" s="14">
        <v>21.87</v>
      </c>
    </row>
    <row r="611" spans="1:3" x14ac:dyDescent="0.2">
      <c r="A611" s="7" t="s">
        <v>1460</v>
      </c>
      <c r="B611" s="14">
        <v>1</v>
      </c>
      <c r="C611" s="14">
        <v>21.87</v>
      </c>
    </row>
    <row r="612" spans="1:3" x14ac:dyDescent="0.2">
      <c r="A612" s="7" t="s">
        <v>4467</v>
      </c>
      <c r="B612" s="14">
        <v>1</v>
      </c>
      <c r="C612" s="14">
        <v>21.87</v>
      </c>
    </row>
    <row r="613" spans="1:3" x14ac:dyDescent="0.2">
      <c r="A613" s="7" t="s">
        <v>1999</v>
      </c>
      <c r="B613" s="14">
        <v>1</v>
      </c>
      <c r="C613" s="14">
        <v>21.87</v>
      </c>
    </row>
    <row r="614" spans="1:3" x14ac:dyDescent="0.2">
      <c r="A614" s="7" t="s">
        <v>4643</v>
      </c>
      <c r="B614" s="14">
        <v>1</v>
      </c>
      <c r="C614" s="14">
        <v>21.87</v>
      </c>
    </row>
    <row r="615" spans="1:3" x14ac:dyDescent="0.2">
      <c r="A615" s="7" t="s">
        <v>4603</v>
      </c>
      <c r="B615" s="14">
        <v>1</v>
      </c>
      <c r="C615" s="14">
        <v>21.87</v>
      </c>
    </row>
    <row r="616" spans="1:3" x14ac:dyDescent="0.2">
      <c r="A616" s="7" t="s">
        <v>1187</v>
      </c>
      <c r="B616" s="14">
        <v>1</v>
      </c>
      <c r="C616" s="14">
        <v>21.825000000000003</v>
      </c>
    </row>
    <row r="617" spans="1:3" x14ac:dyDescent="0.2">
      <c r="A617" s="7" t="s">
        <v>2210</v>
      </c>
      <c r="B617" s="14">
        <v>1</v>
      </c>
      <c r="C617" s="14">
        <v>21.825000000000003</v>
      </c>
    </row>
    <row r="618" spans="1:3" x14ac:dyDescent="0.2">
      <c r="A618" s="7" t="s">
        <v>903</v>
      </c>
      <c r="B618" s="14">
        <v>1</v>
      </c>
      <c r="C618" s="14">
        <v>21.825000000000003</v>
      </c>
    </row>
    <row r="619" spans="1:3" x14ac:dyDescent="0.2">
      <c r="A619" s="7" t="s">
        <v>3403</v>
      </c>
      <c r="B619" s="14">
        <v>1</v>
      </c>
      <c r="C619" s="14">
        <v>21.509999999999998</v>
      </c>
    </row>
    <row r="620" spans="1:3" x14ac:dyDescent="0.2">
      <c r="A620" s="7" t="s">
        <v>5375</v>
      </c>
      <c r="B620" s="14">
        <v>1</v>
      </c>
      <c r="C620" s="14">
        <v>21.509999999999998</v>
      </c>
    </row>
    <row r="621" spans="1:3" x14ac:dyDescent="0.2">
      <c r="A621" s="7" t="s">
        <v>3231</v>
      </c>
      <c r="B621" s="14">
        <v>1</v>
      </c>
      <c r="C621" s="14">
        <v>21.509999999999998</v>
      </c>
    </row>
    <row r="622" spans="1:3" x14ac:dyDescent="0.2">
      <c r="A622" s="7" t="s">
        <v>1885</v>
      </c>
      <c r="B622" s="14">
        <v>1</v>
      </c>
      <c r="C622" s="14">
        <v>21.509999999999998</v>
      </c>
    </row>
    <row r="623" spans="1:3" x14ac:dyDescent="0.2">
      <c r="A623" s="7" t="s">
        <v>1929</v>
      </c>
      <c r="B623" s="14">
        <v>1</v>
      </c>
      <c r="C623" s="14">
        <v>21.509999999999998</v>
      </c>
    </row>
    <row r="624" spans="1:3" x14ac:dyDescent="0.2">
      <c r="A624" s="7" t="s">
        <v>2516</v>
      </c>
      <c r="B624" s="14">
        <v>1</v>
      </c>
      <c r="C624" s="14">
        <v>21.509999999999998</v>
      </c>
    </row>
    <row r="625" spans="1:3" x14ac:dyDescent="0.2">
      <c r="A625" s="7" t="s">
        <v>3735</v>
      </c>
      <c r="B625" s="14">
        <v>1</v>
      </c>
      <c r="C625" s="14">
        <v>21.509999999999998</v>
      </c>
    </row>
    <row r="626" spans="1:3" x14ac:dyDescent="0.2">
      <c r="A626" s="7" t="s">
        <v>5867</v>
      </c>
      <c r="B626" s="14">
        <v>1</v>
      </c>
      <c r="C626" s="14">
        <v>21.509999999999998</v>
      </c>
    </row>
    <row r="627" spans="1:3" x14ac:dyDescent="0.2">
      <c r="A627" s="7" t="s">
        <v>4848</v>
      </c>
      <c r="B627" s="14">
        <v>1</v>
      </c>
      <c r="C627" s="14">
        <v>21.509999999999998</v>
      </c>
    </row>
    <row r="628" spans="1:3" x14ac:dyDescent="0.2">
      <c r="A628" s="7" t="s">
        <v>3791</v>
      </c>
      <c r="B628" s="14">
        <v>1</v>
      </c>
      <c r="C628" s="14">
        <v>21.509999999999998</v>
      </c>
    </row>
    <row r="629" spans="1:3" x14ac:dyDescent="0.2">
      <c r="A629" s="7" t="s">
        <v>2347</v>
      </c>
      <c r="B629" s="14">
        <v>1</v>
      </c>
      <c r="C629" s="14">
        <v>21.479999999999997</v>
      </c>
    </row>
    <row r="630" spans="1:3" x14ac:dyDescent="0.2">
      <c r="A630" s="7" t="s">
        <v>3506</v>
      </c>
      <c r="B630" s="14">
        <v>1</v>
      </c>
      <c r="C630" s="14">
        <v>21.479999999999997</v>
      </c>
    </row>
    <row r="631" spans="1:3" x14ac:dyDescent="0.2">
      <c r="A631" s="7" t="s">
        <v>1807</v>
      </c>
      <c r="B631" s="14">
        <v>1</v>
      </c>
      <c r="C631" s="14">
        <v>20.625</v>
      </c>
    </row>
    <row r="632" spans="1:3" x14ac:dyDescent="0.2">
      <c r="A632" s="7" t="s">
        <v>5165</v>
      </c>
      <c r="B632" s="14">
        <v>1</v>
      </c>
      <c r="C632" s="14">
        <v>20.625</v>
      </c>
    </row>
    <row r="633" spans="1:3" x14ac:dyDescent="0.2">
      <c r="A633" s="7" t="s">
        <v>5538</v>
      </c>
      <c r="B633" s="14">
        <v>1</v>
      </c>
      <c r="C633" s="14">
        <v>20.625</v>
      </c>
    </row>
    <row r="634" spans="1:3" x14ac:dyDescent="0.2">
      <c r="A634" s="7" t="s">
        <v>1689</v>
      </c>
      <c r="B634" s="14">
        <v>1</v>
      </c>
      <c r="C634" s="14">
        <v>20.584999999999997</v>
      </c>
    </row>
    <row r="635" spans="1:3" x14ac:dyDescent="0.2">
      <c r="A635" s="7" t="s">
        <v>3119</v>
      </c>
      <c r="B635" s="14">
        <v>1</v>
      </c>
      <c r="C635" s="14">
        <v>20.584999999999997</v>
      </c>
    </row>
    <row r="636" spans="1:3" x14ac:dyDescent="0.2">
      <c r="A636" s="7" t="s">
        <v>582</v>
      </c>
      <c r="B636" s="14">
        <v>1</v>
      </c>
      <c r="C636" s="14">
        <v>20.25</v>
      </c>
    </row>
    <row r="637" spans="1:3" x14ac:dyDescent="0.2">
      <c r="A637" s="7" t="s">
        <v>3690</v>
      </c>
      <c r="B637" s="14">
        <v>1</v>
      </c>
      <c r="C637" s="14">
        <v>20.25</v>
      </c>
    </row>
    <row r="638" spans="1:3" x14ac:dyDescent="0.2">
      <c r="A638" s="7" t="s">
        <v>4430</v>
      </c>
      <c r="B638" s="14">
        <v>1</v>
      </c>
      <c r="C638" s="14">
        <v>20.25</v>
      </c>
    </row>
    <row r="639" spans="1:3" x14ac:dyDescent="0.2">
      <c r="A639" s="7" t="s">
        <v>4224</v>
      </c>
      <c r="B639" s="14">
        <v>1</v>
      </c>
      <c r="C639" s="14">
        <v>20.25</v>
      </c>
    </row>
    <row r="640" spans="1:3" x14ac:dyDescent="0.2">
      <c r="A640" s="7" t="s">
        <v>2302</v>
      </c>
      <c r="B640" s="14">
        <v>1</v>
      </c>
      <c r="C640" s="14">
        <v>20.25</v>
      </c>
    </row>
    <row r="641" spans="1:3" x14ac:dyDescent="0.2">
      <c r="A641" s="7" t="s">
        <v>4042</v>
      </c>
      <c r="B641" s="14">
        <v>1</v>
      </c>
      <c r="C641" s="14">
        <v>20.25</v>
      </c>
    </row>
    <row r="642" spans="1:3" x14ac:dyDescent="0.2">
      <c r="A642" s="7" t="s">
        <v>4876</v>
      </c>
      <c r="B642" s="14">
        <v>1</v>
      </c>
      <c r="C642" s="14">
        <v>20.25</v>
      </c>
    </row>
    <row r="643" spans="1:3" x14ac:dyDescent="0.2">
      <c r="A643" s="7" t="s">
        <v>4865</v>
      </c>
      <c r="B643" s="14">
        <v>1</v>
      </c>
      <c r="C643" s="14">
        <v>19.899999999999999</v>
      </c>
    </row>
    <row r="644" spans="1:3" x14ac:dyDescent="0.2">
      <c r="A644" s="7" t="s">
        <v>2430</v>
      </c>
      <c r="B644" s="14">
        <v>1</v>
      </c>
      <c r="C644" s="14">
        <v>19.899999999999999</v>
      </c>
    </row>
    <row r="645" spans="1:3" x14ac:dyDescent="0.2">
      <c r="A645" s="7" t="s">
        <v>5311</v>
      </c>
      <c r="B645" s="14">
        <v>1</v>
      </c>
      <c r="C645" s="14">
        <v>19.899999999999999</v>
      </c>
    </row>
    <row r="646" spans="1:3" x14ac:dyDescent="0.2">
      <c r="A646" s="7" t="s">
        <v>1568</v>
      </c>
      <c r="B646" s="14">
        <v>1</v>
      </c>
      <c r="C646" s="14">
        <v>19.424999999999997</v>
      </c>
    </row>
    <row r="647" spans="1:3" x14ac:dyDescent="0.2">
      <c r="A647" s="7" t="s">
        <v>4446</v>
      </c>
      <c r="B647" s="14">
        <v>1</v>
      </c>
      <c r="C647" s="14">
        <v>19.02</v>
      </c>
    </row>
    <row r="648" spans="1:3" x14ac:dyDescent="0.2">
      <c r="A648" s="7" t="s">
        <v>4736</v>
      </c>
      <c r="B648" s="14">
        <v>1</v>
      </c>
      <c r="C648" s="14">
        <v>19.02</v>
      </c>
    </row>
    <row r="649" spans="1:3" x14ac:dyDescent="0.2">
      <c r="A649" s="7" t="s">
        <v>3701</v>
      </c>
      <c r="B649" s="14">
        <v>1</v>
      </c>
      <c r="C649" s="14">
        <v>19.02</v>
      </c>
    </row>
    <row r="650" spans="1:3" x14ac:dyDescent="0.2">
      <c r="A650" s="7" t="s">
        <v>1141</v>
      </c>
      <c r="B650" s="14">
        <v>1</v>
      </c>
      <c r="C650" s="14">
        <v>19.02</v>
      </c>
    </row>
    <row r="651" spans="1:3" x14ac:dyDescent="0.2">
      <c r="A651" s="7" t="s">
        <v>5428</v>
      </c>
      <c r="B651" s="14">
        <v>2</v>
      </c>
      <c r="C651" s="14">
        <v>18.689999999999998</v>
      </c>
    </row>
    <row r="652" spans="1:3" x14ac:dyDescent="0.2">
      <c r="A652" s="7" t="s">
        <v>1323</v>
      </c>
      <c r="B652" s="14">
        <v>1</v>
      </c>
      <c r="C652" s="14">
        <v>18.225000000000001</v>
      </c>
    </row>
    <row r="653" spans="1:3" x14ac:dyDescent="0.2">
      <c r="A653" s="7" t="s">
        <v>2314</v>
      </c>
      <c r="B653" s="14">
        <v>1</v>
      </c>
      <c r="C653" s="14">
        <v>18.225000000000001</v>
      </c>
    </row>
    <row r="654" spans="1:3" x14ac:dyDescent="0.2">
      <c r="A654" s="7" t="s">
        <v>1778</v>
      </c>
      <c r="B654" s="14">
        <v>1</v>
      </c>
      <c r="C654" s="14">
        <v>17.924999999999997</v>
      </c>
    </row>
    <row r="655" spans="1:3" x14ac:dyDescent="0.2">
      <c r="A655" s="7" t="s">
        <v>4974</v>
      </c>
      <c r="B655" s="14">
        <v>1</v>
      </c>
      <c r="C655" s="14">
        <v>17.924999999999997</v>
      </c>
    </row>
    <row r="656" spans="1:3" x14ac:dyDescent="0.2">
      <c r="A656" s="7" t="s">
        <v>3660</v>
      </c>
      <c r="B656" s="14">
        <v>1</v>
      </c>
      <c r="C656" s="14">
        <v>17.91</v>
      </c>
    </row>
    <row r="657" spans="1:3" x14ac:dyDescent="0.2">
      <c r="A657" s="7" t="s">
        <v>4506</v>
      </c>
      <c r="B657" s="14">
        <v>1</v>
      </c>
      <c r="C657" s="14">
        <v>17.91</v>
      </c>
    </row>
    <row r="658" spans="1:3" x14ac:dyDescent="0.2">
      <c r="A658" s="7" t="s">
        <v>2592</v>
      </c>
      <c r="B658" s="14">
        <v>1</v>
      </c>
      <c r="C658" s="14">
        <v>17.91</v>
      </c>
    </row>
    <row r="659" spans="1:3" x14ac:dyDescent="0.2">
      <c r="A659" s="7" t="s">
        <v>2872</v>
      </c>
      <c r="B659" s="14">
        <v>1</v>
      </c>
      <c r="C659" s="14">
        <v>17.91</v>
      </c>
    </row>
    <row r="660" spans="1:3" x14ac:dyDescent="0.2">
      <c r="A660" s="7" t="s">
        <v>2364</v>
      </c>
      <c r="B660" s="14">
        <v>1</v>
      </c>
      <c r="C660" s="14">
        <v>17.91</v>
      </c>
    </row>
    <row r="661" spans="1:3" x14ac:dyDescent="0.2">
      <c r="A661" s="7" t="s">
        <v>3011</v>
      </c>
      <c r="B661" s="14">
        <v>1</v>
      </c>
      <c r="C661" s="14">
        <v>17.91</v>
      </c>
    </row>
    <row r="662" spans="1:3" x14ac:dyDescent="0.2">
      <c r="A662" s="7" t="s">
        <v>4771</v>
      </c>
      <c r="B662" s="14">
        <v>1</v>
      </c>
      <c r="C662" s="14">
        <v>17.91</v>
      </c>
    </row>
    <row r="663" spans="1:3" x14ac:dyDescent="0.2">
      <c r="A663" s="7" t="s">
        <v>4695</v>
      </c>
      <c r="B663" s="14">
        <v>1</v>
      </c>
      <c r="C663" s="14">
        <v>17.91</v>
      </c>
    </row>
    <row r="664" spans="1:3" x14ac:dyDescent="0.2">
      <c r="A664" s="7" t="s">
        <v>2138</v>
      </c>
      <c r="B664" s="14">
        <v>1</v>
      </c>
      <c r="C664" s="14">
        <v>17.91</v>
      </c>
    </row>
    <row r="665" spans="1:3" x14ac:dyDescent="0.2">
      <c r="A665" s="7" t="s">
        <v>5403</v>
      </c>
      <c r="B665" s="14">
        <v>1</v>
      </c>
      <c r="C665" s="14">
        <v>17.91</v>
      </c>
    </row>
    <row r="666" spans="1:3" x14ac:dyDescent="0.2">
      <c r="A666" s="7" t="s">
        <v>1090</v>
      </c>
      <c r="B666" s="14">
        <v>1</v>
      </c>
      <c r="C666" s="14">
        <v>17.91</v>
      </c>
    </row>
    <row r="667" spans="1:3" x14ac:dyDescent="0.2">
      <c r="A667" s="7" t="s">
        <v>536</v>
      </c>
      <c r="B667" s="14">
        <v>1</v>
      </c>
      <c r="C667" s="14">
        <v>17.91</v>
      </c>
    </row>
    <row r="668" spans="1:3" x14ac:dyDescent="0.2">
      <c r="A668" s="7" t="s">
        <v>2734</v>
      </c>
      <c r="B668" s="14">
        <v>1</v>
      </c>
      <c r="C668" s="14">
        <v>17.91</v>
      </c>
    </row>
    <row r="669" spans="1:3" x14ac:dyDescent="0.2">
      <c r="A669" s="7" t="s">
        <v>4689</v>
      </c>
      <c r="B669" s="14">
        <v>1</v>
      </c>
      <c r="C669" s="14">
        <v>17.91</v>
      </c>
    </row>
    <row r="670" spans="1:3" x14ac:dyDescent="0.2">
      <c r="A670" s="7" t="s">
        <v>5386</v>
      </c>
      <c r="B670" s="14">
        <v>1</v>
      </c>
      <c r="C670" s="14">
        <v>17.91</v>
      </c>
    </row>
    <row r="671" spans="1:3" x14ac:dyDescent="0.2">
      <c r="A671" s="7" t="s">
        <v>3746</v>
      </c>
      <c r="B671" s="14">
        <v>1</v>
      </c>
      <c r="C671" s="14">
        <v>17.91</v>
      </c>
    </row>
    <row r="672" spans="1:3" x14ac:dyDescent="0.2">
      <c r="A672" s="7" t="s">
        <v>2667</v>
      </c>
      <c r="B672" s="14">
        <v>1</v>
      </c>
      <c r="C672" s="14">
        <v>17.91</v>
      </c>
    </row>
    <row r="673" spans="1:3" x14ac:dyDescent="0.2">
      <c r="A673" s="7" t="s">
        <v>650</v>
      </c>
      <c r="B673" s="14">
        <v>1</v>
      </c>
      <c r="C673" s="14">
        <v>17.91</v>
      </c>
    </row>
    <row r="674" spans="1:3" x14ac:dyDescent="0.2">
      <c r="A674" s="7" t="s">
        <v>609</v>
      </c>
      <c r="B674" s="14">
        <v>1</v>
      </c>
      <c r="C674" s="14">
        <v>17.91</v>
      </c>
    </row>
    <row r="675" spans="1:3" x14ac:dyDescent="0.2">
      <c r="A675" s="7" t="s">
        <v>1019</v>
      </c>
      <c r="B675" s="14">
        <v>1</v>
      </c>
      <c r="C675" s="14">
        <v>17.91</v>
      </c>
    </row>
    <row r="676" spans="1:3" x14ac:dyDescent="0.2">
      <c r="A676" s="7" t="s">
        <v>2883</v>
      </c>
      <c r="B676" s="14">
        <v>1</v>
      </c>
      <c r="C676" s="14">
        <v>17.899999999999999</v>
      </c>
    </row>
    <row r="677" spans="1:3" x14ac:dyDescent="0.2">
      <c r="A677" s="7" t="s">
        <v>1442</v>
      </c>
      <c r="B677" s="14">
        <v>1</v>
      </c>
      <c r="C677" s="14">
        <v>17.899999999999999</v>
      </c>
    </row>
    <row r="678" spans="1:3" x14ac:dyDescent="0.2">
      <c r="A678" s="7" t="s">
        <v>908</v>
      </c>
      <c r="B678" s="14">
        <v>1</v>
      </c>
      <c r="C678" s="14">
        <v>17.82</v>
      </c>
    </row>
    <row r="679" spans="1:3" x14ac:dyDescent="0.2">
      <c r="A679" s="7" t="s">
        <v>3612</v>
      </c>
      <c r="B679" s="14">
        <v>1</v>
      </c>
      <c r="C679" s="14">
        <v>17.82</v>
      </c>
    </row>
    <row r="680" spans="1:3" x14ac:dyDescent="0.2">
      <c r="A680" s="7" t="s">
        <v>4870</v>
      </c>
      <c r="B680" s="14">
        <v>1</v>
      </c>
      <c r="C680" s="14">
        <v>17.82</v>
      </c>
    </row>
    <row r="681" spans="1:3" x14ac:dyDescent="0.2">
      <c r="A681" s="7" t="s">
        <v>4495</v>
      </c>
      <c r="B681" s="14">
        <v>1</v>
      </c>
      <c r="C681" s="14">
        <v>17.82</v>
      </c>
    </row>
    <row r="682" spans="1:3" x14ac:dyDescent="0.2">
      <c r="A682" s="7" t="s">
        <v>4472</v>
      </c>
      <c r="B682" s="14">
        <v>1</v>
      </c>
      <c r="C682" s="14">
        <v>17.82</v>
      </c>
    </row>
    <row r="683" spans="1:3" x14ac:dyDescent="0.2">
      <c r="A683" s="7" t="s">
        <v>5502</v>
      </c>
      <c r="B683" s="14">
        <v>1</v>
      </c>
      <c r="C683" s="14">
        <v>17.46</v>
      </c>
    </row>
    <row r="684" spans="1:3" x14ac:dyDescent="0.2">
      <c r="A684" s="7" t="s">
        <v>5598</v>
      </c>
      <c r="B684" s="14">
        <v>1</v>
      </c>
      <c r="C684" s="14">
        <v>17.46</v>
      </c>
    </row>
    <row r="685" spans="1:3" x14ac:dyDescent="0.2">
      <c r="A685" s="7" t="s">
        <v>1306</v>
      </c>
      <c r="B685" s="14">
        <v>1</v>
      </c>
      <c r="C685" s="14">
        <v>17.46</v>
      </c>
    </row>
    <row r="686" spans="1:3" x14ac:dyDescent="0.2">
      <c r="A686" s="7" t="s">
        <v>1294</v>
      </c>
      <c r="B686" s="14">
        <v>1</v>
      </c>
      <c r="C686" s="14">
        <v>17.46</v>
      </c>
    </row>
    <row r="687" spans="1:3" x14ac:dyDescent="0.2">
      <c r="A687" s="7" t="s">
        <v>5148</v>
      </c>
      <c r="B687" s="14">
        <v>1</v>
      </c>
      <c r="C687" s="14">
        <v>16.875</v>
      </c>
    </row>
    <row r="688" spans="1:3" x14ac:dyDescent="0.2">
      <c r="A688" s="7" t="s">
        <v>644</v>
      </c>
      <c r="B688" s="14">
        <v>1</v>
      </c>
      <c r="C688" s="14">
        <v>16.875</v>
      </c>
    </row>
    <row r="689" spans="1:3" x14ac:dyDescent="0.2">
      <c r="A689" s="7" t="s">
        <v>3500</v>
      </c>
      <c r="B689" s="14">
        <v>1</v>
      </c>
      <c r="C689" s="14">
        <v>16.5</v>
      </c>
    </row>
    <row r="690" spans="1:3" x14ac:dyDescent="0.2">
      <c r="A690" s="7" t="s">
        <v>4513</v>
      </c>
      <c r="B690" s="14">
        <v>1</v>
      </c>
      <c r="C690" s="14">
        <v>16.5</v>
      </c>
    </row>
    <row r="691" spans="1:3" x14ac:dyDescent="0.2">
      <c r="A691" s="7" t="s">
        <v>2134</v>
      </c>
      <c r="B691" s="14">
        <v>1</v>
      </c>
      <c r="C691" s="14">
        <v>16.5</v>
      </c>
    </row>
    <row r="692" spans="1:3" x14ac:dyDescent="0.2">
      <c r="A692" s="7" t="s">
        <v>4372</v>
      </c>
      <c r="B692" s="14">
        <v>1</v>
      </c>
      <c r="C692" s="14">
        <v>16.5</v>
      </c>
    </row>
    <row r="693" spans="1:3" x14ac:dyDescent="0.2">
      <c r="A693" s="7" t="s">
        <v>739</v>
      </c>
      <c r="B693" s="14">
        <v>1</v>
      </c>
      <c r="C693" s="14">
        <v>16.5</v>
      </c>
    </row>
    <row r="694" spans="1:3" x14ac:dyDescent="0.2">
      <c r="A694" s="7" t="s">
        <v>1408</v>
      </c>
      <c r="B694" s="14">
        <v>1</v>
      </c>
      <c r="C694" s="14">
        <v>16.11</v>
      </c>
    </row>
    <row r="695" spans="1:3" x14ac:dyDescent="0.2">
      <c r="A695" s="7" t="s">
        <v>5013</v>
      </c>
      <c r="B695" s="14">
        <v>1</v>
      </c>
      <c r="C695" s="14">
        <v>16.11</v>
      </c>
    </row>
    <row r="696" spans="1:3" x14ac:dyDescent="0.2">
      <c r="A696" s="7" t="s">
        <v>1772</v>
      </c>
      <c r="B696" s="14">
        <v>1</v>
      </c>
      <c r="C696" s="14">
        <v>16.11</v>
      </c>
    </row>
    <row r="697" spans="1:3" x14ac:dyDescent="0.2">
      <c r="A697" s="7" t="s">
        <v>3089</v>
      </c>
      <c r="B697" s="14">
        <v>1</v>
      </c>
      <c r="C697" s="14">
        <v>16.11</v>
      </c>
    </row>
    <row r="698" spans="1:3" x14ac:dyDescent="0.2">
      <c r="A698" s="7" t="s">
        <v>2164</v>
      </c>
      <c r="B698" s="14">
        <v>1</v>
      </c>
      <c r="C698" s="14">
        <v>16.11</v>
      </c>
    </row>
    <row r="699" spans="1:3" x14ac:dyDescent="0.2">
      <c r="A699" s="7" t="s">
        <v>1135</v>
      </c>
      <c r="B699" s="14">
        <v>1</v>
      </c>
      <c r="C699" s="14">
        <v>15.85</v>
      </c>
    </row>
    <row r="700" spans="1:3" x14ac:dyDescent="0.2">
      <c r="A700" s="7" t="s">
        <v>2188</v>
      </c>
      <c r="B700" s="14">
        <v>1</v>
      </c>
      <c r="C700" s="14">
        <v>15.54</v>
      </c>
    </row>
    <row r="701" spans="1:3" x14ac:dyDescent="0.2">
      <c r="A701" s="7" t="s">
        <v>3644</v>
      </c>
      <c r="B701" s="14">
        <v>1</v>
      </c>
      <c r="C701" s="14">
        <v>15.54</v>
      </c>
    </row>
    <row r="702" spans="1:3" x14ac:dyDescent="0.2">
      <c r="A702" s="7" t="s">
        <v>5108</v>
      </c>
      <c r="B702" s="14">
        <v>1</v>
      </c>
      <c r="C702" s="14">
        <v>15.54</v>
      </c>
    </row>
    <row r="703" spans="1:3" x14ac:dyDescent="0.2">
      <c r="A703" s="7" t="s">
        <v>5810</v>
      </c>
      <c r="B703" s="14">
        <v>1</v>
      </c>
      <c r="C703" s="14">
        <v>15.54</v>
      </c>
    </row>
    <row r="704" spans="1:3" x14ac:dyDescent="0.2">
      <c r="A704" s="7" t="s">
        <v>1284</v>
      </c>
      <c r="B704" s="14">
        <v>1</v>
      </c>
      <c r="C704" s="14">
        <v>15.54</v>
      </c>
    </row>
    <row r="705" spans="1:3" x14ac:dyDescent="0.2">
      <c r="A705" s="7" t="s">
        <v>3572</v>
      </c>
      <c r="B705" s="14">
        <v>1</v>
      </c>
      <c r="C705" s="14">
        <v>15.54</v>
      </c>
    </row>
    <row r="706" spans="1:3" x14ac:dyDescent="0.2">
      <c r="A706" s="7" t="s">
        <v>773</v>
      </c>
      <c r="B706" s="14">
        <v>1</v>
      </c>
      <c r="C706" s="14">
        <v>15.54</v>
      </c>
    </row>
    <row r="707" spans="1:3" x14ac:dyDescent="0.2">
      <c r="A707" s="7" t="s">
        <v>3261</v>
      </c>
      <c r="B707" s="14">
        <v>1</v>
      </c>
      <c r="C707" s="14">
        <v>15.54</v>
      </c>
    </row>
    <row r="708" spans="1:3" x14ac:dyDescent="0.2">
      <c r="A708" s="7" t="s">
        <v>2804</v>
      </c>
      <c r="B708" s="14">
        <v>1</v>
      </c>
      <c r="C708" s="14">
        <v>15.54</v>
      </c>
    </row>
    <row r="709" spans="1:3" x14ac:dyDescent="0.2">
      <c r="A709" s="7" t="s">
        <v>3566</v>
      </c>
      <c r="B709" s="14">
        <v>1</v>
      </c>
      <c r="C709" s="14">
        <v>15.54</v>
      </c>
    </row>
    <row r="710" spans="1:3" x14ac:dyDescent="0.2">
      <c r="A710" s="7" t="s">
        <v>4621</v>
      </c>
      <c r="B710" s="14">
        <v>1</v>
      </c>
      <c r="C710" s="14">
        <v>15.54</v>
      </c>
    </row>
    <row r="711" spans="1:3" x14ac:dyDescent="0.2">
      <c r="A711" s="7" t="s">
        <v>3985</v>
      </c>
      <c r="B711" s="14">
        <v>1</v>
      </c>
      <c r="C711" s="14">
        <v>15.54</v>
      </c>
    </row>
    <row r="712" spans="1:3" x14ac:dyDescent="0.2">
      <c r="A712" s="7" t="s">
        <v>2216</v>
      </c>
      <c r="B712" s="14">
        <v>1</v>
      </c>
      <c r="C712" s="14">
        <v>14.924999999999999</v>
      </c>
    </row>
    <row r="713" spans="1:3" x14ac:dyDescent="0.2">
      <c r="A713" s="7" t="s">
        <v>2639</v>
      </c>
      <c r="B713" s="14">
        <v>1</v>
      </c>
      <c r="C713" s="14">
        <v>14.924999999999999</v>
      </c>
    </row>
    <row r="714" spans="1:3" x14ac:dyDescent="0.2">
      <c r="A714" s="7" t="s">
        <v>3249</v>
      </c>
      <c r="B714" s="14">
        <v>1</v>
      </c>
      <c r="C714" s="14">
        <v>14.924999999999999</v>
      </c>
    </row>
    <row r="715" spans="1:3" x14ac:dyDescent="0.2">
      <c r="A715" s="7" t="s">
        <v>2239</v>
      </c>
      <c r="B715" s="14">
        <v>1</v>
      </c>
      <c r="C715" s="14">
        <v>14.85</v>
      </c>
    </row>
    <row r="716" spans="1:3" x14ac:dyDescent="0.2">
      <c r="A716" s="7" t="s">
        <v>3851</v>
      </c>
      <c r="B716" s="14">
        <v>1</v>
      </c>
      <c r="C716" s="14">
        <v>14.85</v>
      </c>
    </row>
    <row r="717" spans="1:3" x14ac:dyDescent="0.2">
      <c r="A717" s="7" t="s">
        <v>4700</v>
      </c>
      <c r="B717" s="14">
        <v>1</v>
      </c>
      <c r="C717" s="14">
        <v>14.58</v>
      </c>
    </row>
    <row r="718" spans="1:3" x14ac:dyDescent="0.2">
      <c r="A718" s="7" t="s">
        <v>1228</v>
      </c>
      <c r="B718" s="14">
        <v>1</v>
      </c>
      <c r="C718" s="14">
        <v>14.58</v>
      </c>
    </row>
    <row r="719" spans="1:3" x14ac:dyDescent="0.2">
      <c r="A719" s="7" t="s">
        <v>4718</v>
      </c>
      <c r="B719" s="14">
        <v>1</v>
      </c>
      <c r="C719" s="14">
        <v>14.58</v>
      </c>
    </row>
    <row r="720" spans="1:3" x14ac:dyDescent="0.2">
      <c r="A720" s="7" t="s">
        <v>1683</v>
      </c>
      <c r="B720" s="14">
        <v>1</v>
      </c>
      <c r="C720" s="14">
        <v>14.58</v>
      </c>
    </row>
    <row r="721" spans="1:3" x14ac:dyDescent="0.2">
      <c r="A721" s="7" t="s">
        <v>4523</v>
      </c>
      <c r="B721" s="14">
        <v>1</v>
      </c>
      <c r="C721" s="14">
        <v>14.58</v>
      </c>
    </row>
    <row r="722" spans="1:3" x14ac:dyDescent="0.2">
      <c r="A722" s="7" t="s">
        <v>2690</v>
      </c>
      <c r="B722" s="14">
        <v>1</v>
      </c>
      <c r="C722" s="14">
        <v>14.58</v>
      </c>
    </row>
    <row r="723" spans="1:3" x14ac:dyDescent="0.2">
      <c r="A723" s="7" t="s">
        <v>1124</v>
      </c>
      <c r="B723" s="14">
        <v>1</v>
      </c>
      <c r="C723" s="14">
        <v>14.55</v>
      </c>
    </row>
    <row r="724" spans="1:3" x14ac:dyDescent="0.2">
      <c r="A724" s="7" t="s">
        <v>5862</v>
      </c>
      <c r="B724" s="14">
        <v>1</v>
      </c>
      <c r="C724" s="14">
        <v>14.339999999999998</v>
      </c>
    </row>
    <row r="725" spans="1:3" x14ac:dyDescent="0.2">
      <c r="A725" s="7" t="s">
        <v>2459</v>
      </c>
      <c r="B725" s="14">
        <v>1</v>
      </c>
      <c r="C725" s="14">
        <v>14.339999999999998</v>
      </c>
    </row>
    <row r="726" spans="1:3" x14ac:dyDescent="0.2">
      <c r="A726" s="7" t="s">
        <v>3678</v>
      </c>
      <c r="B726" s="14">
        <v>1</v>
      </c>
      <c r="C726" s="14">
        <v>14.339999999999998</v>
      </c>
    </row>
    <row r="727" spans="1:3" x14ac:dyDescent="0.2">
      <c r="A727" s="7" t="s">
        <v>5804</v>
      </c>
      <c r="B727" s="14">
        <v>1</v>
      </c>
      <c r="C727" s="14">
        <v>14.339999999999998</v>
      </c>
    </row>
    <row r="728" spans="1:3" x14ac:dyDescent="0.2">
      <c r="A728" s="7" t="s">
        <v>2889</v>
      </c>
      <c r="B728" s="14">
        <v>1</v>
      </c>
      <c r="C728" s="14">
        <v>14.339999999999998</v>
      </c>
    </row>
    <row r="729" spans="1:3" x14ac:dyDescent="0.2">
      <c r="A729" s="7" t="s">
        <v>1130</v>
      </c>
      <c r="B729" s="14">
        <v>1</v>
      </c>
      <c r="C729" s="14">
        <v>14.339999999999998</v>
      </c>
    </row>
    <row r="730" spans="1:3" x14ac:dyDescent="0.2">
      <c r="A730" s="7" t="s">
        <v>2113</v>
      </c>
      <c r="B730" s="14">
        <v>1</v>
      </c>
      <c r="C730" s="14">
        <v>14.339999999999998</v>
      </c>
    </row>
    <row r="731" spans="1:3" x14ac:dyDescent="0.2">
      <c r="A731" s="7" t="s">
        <v>1760</v>
      </c>
      <c r="B731" s="14">
        <v>1</v>
      </c>
      <c r="C731" s="14">
        <v>14.339999999999998</v>
      </c>
    </row>
    <row r="732" spans="1:3" x14ac:dyDescent="0.2">
      <c r="A732" s="7" t="s">
        <v>2320</v>
      </c>
      <c r="B732" s="14">
        <v>1</v>
      </c>
      <c r="C732" s="14">
        <v>13.75</v>
      </c>
    </row>
    <row r="733" spans="1:3" x14ac:dyDescent="0.2">
      <c r="A733" s="7" t="s">
        <v>3380</v>
      </c>
      <c r="B733" s="14">
        <v>1</v>
      </c>
      <c r="C733" s="14">
        <v>13.5</v>
      </c>
    </row>
    <row r="734" spans="1:3" x14ac:dyDescent="0.2">
      <c r="A734" s="7" t="s">
        <v>2695</v>
      </c>
      <c r="B734" s="14">
        <v>1</v>
      </c>
      <c r="C734" s="14">
        <v>13.5</v>
      </c>
    </row>
    <row r="735" spans="1:3" x14ac:dyDescent="0.2">
      <c r="A735" s="7" t="s">
        <v>1033</v>
      </c>
      <c r="B735" s="14">
        <v>1</v>
      </c>
      <c r="C735" s="14">
        <v>13.5</v>
      </c>
    </row>
    <row r="736" spans="1:3" x14ac:dyDescent="0.2">
      <c r="A736" s="7" t="s">
        <v>4202</v>
      </c>
      <c r="B736" s="14">
        <v>1</v>
      </c>
      <c r="C736" s="14">
        <v>13.5</v>
      </c>
    </row>
    <row r="737" spans="1:3" x14ac:dyDescent="0.2">
      <c r="A737" s="7" t="s">
        <v>2108</v>
      </c>
      <c r="B737" s="14">
        <v>1</v>
      </c>
      <c r="C737" s="14">
        <v>13.5</v>
      </c>
    </row>
    <row r="738" spans="1:3" x14ac:dyDescent="0.2">
      <c r="A738" s="7" t="s">
        <v>3946</v>
      </c>
      <c r="B738" s="14">
        <v>1</v>
      </c>
      <c r="C738" s="14">
        <v>13.5</v>
      </c>
    </row>
    <row r="739" spans="1:3" x14ac:dyDescent="0.2">
      <c r="A739" s="7" t="s">
        <v>4489</v>
      </c>
      <c r="B739" s="14">
        <v>1</v>
      </c>
      <c r="C739" s="14">
        <v>13.5</v>
      </c>
    </row>
    <row r="740" spans="1:3" x14ac:dyDescent="0.2">
      <c r="A740" s="7" t="s">
        <v>3459</v>
      </c>
      <c r="B740" s="14">
        <v>1</v>
      </c>
      <c r="C740" s="14">
        <v>13.424999999999997</v>
      </c>
    </row>
    <row r="741" spans="1:3" x14ac:dyDescent="0.2">
      <c r="A741" s="7" t="s">
        <v>4638</v>
      </c>
      <c r="B741" s="14">
        <v>1</v>
      </c>
      <c r="C741" s="14">
        <v>13.424999999999997</v>
      </c>
    </row>
    <row r="742" spans="1:3" x14ac:dyDescent="0.2">
      <c r="A742" s="7" t="s">
        <v>2124</v>
      </c>
      <c r="B742" s="14">
        <v>1</v>
      </c>
      <c r="C742" s="14">
        <v>13.424999999999997</v>
      </c>
    </row>
    <row r="743" spans="1:3" x14ac:dyDescent="0.2">
      <c r="A743" s="7" t="s">
        <v>5688</v>
      </c>
      <c r="B743" s="14">
        <v>1</v>
      </c>
      <c r="C743" s="14">
        <v>13.424999999999997</v>
      </c>
    </row>
    <row r="744" spans="1:3" x14ac:dyDescent="0.2">
      <c r="A744" s="7" t="s">
        <v>3588</v>
      </c>
      <c r="B744" s="14">
        <v>1</v>
      </c>
      <c r="C744" s="14">
        <v>13.365</v>
      </c>
    </row>
    <row r="745" spans="1:3" x14ac:dyDescent="0.2">
      <c r="A745" s="7" t="s">
        <v>5508</v>
      </c>
      <c r="B745" s="14">
        <v>1</v>
      </c>
      <c r="C745" s="14">
        <v>13.365</v>
      </c>
    </row>
    <row r="746" spans="1:3" x14ac:dyDescent="0.2">
      <c r="A746" s="7" t="s">
        <v>1107</v>
      </c>
      <c r="B746" s="14">
        <v>1</v>
      </c>
      <c r="C746" s="14">
        <v>13.365</v>
      </c>
    </row>
    <row r="747" spans="1:3" x14ac:dyDescent="0.2">
      <c r="A747" s="7" t="s">
        <v>4275</v>
      </c>
      <c r="B747" s="14">
        <v>1</v>
      </c>
      <c r="C747" s="14">
        <v>13.095000000000001</v>
      </c>
    </row>
    <row r="748" spans="1:3" x14ac:dyDescent="0.2">
      <c r="A748" s="7" t="s">
        <v>1044</v>
      </c>
      <c r="B748" s="14">
        <v>1</v>
      </c>
      <c r="C748" s="14">
        <v>13.095000000000001</v>
      </c>
    </row>
    <row r="749" spans="1:3" x14ac:dyDescent="0.2">
      <c r="A749" s="7" t="s">
        <v>1240</v>
      </c>
      <c r="B749" s="14">
        <v>1</v>
      </c>
      <c r="C749" s="14">
        <v>12.95</v>
      </c>
    </row>
    <row r="750" spans="1:3" x14ac:dyDescent="0.2">
      <c r="A750" s="7" t="s">
        <v>5968</v>
      </c>
      <c r="B750" s="14">
        <v>1</v>
      </c>
      <c r="C750" s="14">
        <v>12.95</v>
      </c>
    </row>
    <row r="751" spans="1:3" x14ac:dyDescent="0.2">
      <c r="A751" s="7" t="s">
        <v>1334</v>
      </c>
      <c r="B751" s="14">
        <v>1</v>
      </c>
      <c r="C751" s="14">
        <v>12.95</v>
      </c>
    </row>
    <row r="752" spans="1:3" x14ac:dyDescent="0.2">
      <c r="A752" s="7" t="s">
        <v>502</v>
      </c>
      <c r="B752" s="14">
        <v>1</v>
      </c>
      <c r="C752" s="14">
        <v>12.95</v>
      </c>
    </row>
    <row r="753" spans="1:3" x14ac:dyDescent="0.2">
      <c r="A753" s="7" t="s">
        <v>4400</v>
      </c>
      <c r="B753" s="14">
        <v>1</v>
      </c>
      <c r="C753" s="14">
        <v>12.95</v>
      </c>
    </row>
    <row r="754" spans="1:3" x14ac:dyDescent="0.2">
      <c r="A754" s="7" t="s">
        <v>6134</v>
      </c>
      <c r="B754" s="14">
        <v>1</v>
      </c>
      <c r="C754" s="14">
        <v>12.375</v>
      </c>
    </row>
    <row r="755" spans="1:3" x14ac:dyDescent="0.2">
      <c r="A755" s="7" t="s">
        <v>4478</v>
      </c>
      <c r="B755" s="14">
        <v>1</v>
      </c>
      <c r="C755" s="14">
        <v>12.375</v>
      </c>
    </row>
    <row r="756" spans="1:3" x14ac:dyDescent="0.2">
      <c r="A756" s="7" t="s">
        <v>633</v>
      </c>
      <c r="B756" s="14">
        <v>1</v>
      </c>
      <c r="C756" s="14">
        <v>12.375</v>
      </c>
    </row>
    <row r="757" spans="1:3" x14ac:dyDescent="0.2">
      <c r="A757" s="7" t="s">
        <v>1217</v>
      </c>
      <c r="B757" s="14">
        <v>1</v>
      </c>
      <c r="C757" s="14">
        <v>12.15</v>
      </c>
    </row>
    <row r="758" spans="1:3" x14ac:dyDescent="0.2">
      <c r="A758" s="7" t="s">
        <v>4008</v>
      </c>
      <c r="B758" s="14">
        <v>1</v>
      </c>
      <c r="C758" s="14">
        <v>12.15</v>
      </c>
    </row>
    <row r="759" spans="1:3" x14ac:dyDescent="0.2">
      <c r="A759" s="7" t="s">
        <v>5749</v>
      </c>
      <c r="B759" s="14">
        <v>1</v>
      </c>
      <c r="C759" s="14">
        <v>12.15</v>
      </c>
    </row>
    <row r="760" spans="1:3" x14ac:dyDescent="0.2">
      <c r="A760" s="7" t="s">
        <v>5217</v>
      </c>
      <c r="B760" s="14">
        <v>1</v>
      </c>
      <c r="C760" s="14">
        <v>11.94</v>
      </c>
    </row>
    <row r="761" spans="1:3" x14ac:dyDescent="0.2">
      <c r="A761" s="7" t="s">
        <v>3813</v>
      </c>
      <c r="B761" s="14">
        <v>1</v>
      </c>
      <c r="C761" s="14">
        <v>11.94</v>
      </c>
    </row>
    <row r="762" spans="1:3" x14ac:dyDescent="0.2">
      <c r="A762" s="7" t="s">
        <v>1256</v>
      </c>
      <c r="B762" s="14">
        <v>1</v>
      </c>
      <c r="C762" s="14">
        <v>11.94</v>
      </c>
    </row>
    <row r="763" spans="1:3" x14ac:dyDescent="0.2">
      <c r="A763" s="7" t="s">
        <v>2020</v>
      </c>
      <c r="B763" s="14">
        <v>1</v>
      </c>
      <c r="C763" s="14">
        <v>11.94</v>
      </c>
    </row>
    <row r="764" spans="1:3" x14ac:dyDescent="0.2">
      <c r="A764" s="7" t="s">
        <v>621</v>
      </c>
      <c r="B764" s="14">
        <v>1</v>
      </c>
      <c r="C764" s="14">
        <v>11.94</v>
      </c>
    </row>
    <row r="765" spans="1:3" x14ac:dyDescent="0.2">
      <c r="A765" s="7" t="s">
        <v>3873</v>
      </c>
      <c r="B765" s="14">
        <v>1</v>
      </c>
      <c r="C765" s="14">
        <v>11.94</v>
      </c>
    </row>
    <row r="766" spans="1:3" x14ac:dyDescent="0.2">
      <c r="A766" s="7" t="s">
        <v>1066</v>
      </c>
      <c r="B766" s="14">
        <v>1</v>
      </c>
      <c r="C766" s="14">
        <v>11.94</v>
      </c>
    </row>
    <row r="767" spans="1:3" x14ac:dyDescent="0.2">
      <c r="A767" s="7" t="s">
        <v>3867</v>
      </c>
      <c r="B767" s="14">
        <v>1</v>
      </c>
      <c r="C767" s="14">
        <v>11.94</v>
      </c>
    </row>
    <row r="768" spans="1:3" x14ac:dyDescent="0.2">
      <c r="A768" s="7" t="s">
        <v>571</v>
      </c>
      <c r="B768" s="14">
        <v>1</v>
      </c>
      <c r="C768" s="14">
        <v>11.654999999999999</v>
      </c>
    </row>
    <row r="769" spans="1:3" x14ac:dyDescent="0.2">
      <c r="A769" s="7" t="s">
        <v>2678</v>
      </c>
      <c r="B769" s="14">
        <v>1</v>
      </c>
      <c r="C769" s="14">
        <v>11.654999999999999</v>
      </c>
    </row>
    <row r="770" spans="1:3" x14ac:dyDescent="0.2">
      <c r="A770" s="7" t="s">
        <v>1199</v>
      </c>
      <c r="B770" s="14">
        <v>1</v>
      </c>
      <c r="C770" s="14">
        <v>11.25</v>
      </c>
    </row>
    <row r="771" spans="1:3" x14ac:dyDescent="0.2">
      <c r="A771" s="7" t="s">
        <v>5845</v>
      </c>
      <c r="B771" s="14">
        <v>1</v>
      </c>
      <c r="C771" s="14">
        <v>11.25</v>
      </c>
    </row>
    <row r="772" spans="1:3" x14ac:dyDescent="0.2">
      <c r="A772" s="7" t="s">
        <v>1118</v>
      </c>
      <c r="B772" s="14">
        <v>1</v>
      </c>
      <c r="C772" s="14">
        <v>11.25</v>
      </c>
    </row>
    <row r="773" spans="1:3" x14ac:dyDescent="0.2">
      <c r="A773" s="7" t="s">
        <v>627</v>
      </c>
      <c r="B773" s="14">
        <v>1</v>
      </c>
      <c r="C773" s="14">
        <v>11.25</v>
      </c>
    </row>
    <row r="774" spans="1:3" x14ac:dyDescent="0.2">
      <c r="A774" s="7" t="s">
        <v>3295</v>
      </c>
      <c r="B774" s="14">
        <v>1</v>
      </c>
      <c r="C774" s="14">
        <v>10.935</v>
      </c>
    </row>
    <row r="775" spans="1:3" x14ac:dyDescent="0.2">
      <c r="A775" s="7" t="s">
        <v>5462</v>
      </c>
      <c r="B775" s="14">
        <v>1</v>
      </c>
      <c r="C775" s="14">
        <v>10.935</v>
      </c>
    </row>
    <row r="776" spans="1:3" x14ac:dyDescent="0.2">
      <c r="A776" s="7" t="s">
        <v>806</v>
      </c>
      <c r="B776" s="14">
        <v>1</v>
      </c>
      <c r="C776" s="14">
        <v>10.935</v>
      </c>
    </row>
    <row r="777" spans="1:3" x14ac:dyDescent="0.2">
      <c r="A777" s="7" t="s">
        <v>4660</v>
      </c>
      <c r="B777" s="14">
        <v>1</v>
      </c>
      <c r="C777" s="14">
        <v>10.754999999999999</v>
      </c>
    </row>
    <row r="778" spans="1:3" x14ac:dyDescent="0.2">
      <c r="A778" s="7" t="s">
        <v>2825</v>
      </c>
      <c r="B778" s="14">
        <v>1</v>
      </c>
      <c r="C778" s="14">
        <v>10.754999999999999</v>
      </c>
    </row>
    <row r="779" spans="1:3" x14ac:dyDescent="0.2">
      <c r="A779" s="7" t="s">
        <v>3374</v>
      </c>
      <c r="B779" s="14">
        <v>1</v>
      </c>
      <c r="C779" s="14">
        <v>10.754999999999999</v>
      </c>
    </row>
    <row r="780" spans="1:3" x14ac:dyDescent="0.2">
      <c r="A780" s="7" t="s">
        <v>5633</v>
      </c>
      <c r="B780" s="14">
        <v>1</v>
      </c>
      <c r="C780" s="14">
        <v>10.754999999999999</v>
      </c>
    </row>
    <row r="781" spans="1:3" x14ac:dyDescent="0.2">
      <c r="A781" s="7" t="s">
        <v>3095</v>
      </c>
      <c r="B781" s="14">
        <v>1</v>
      </c>
      <c r="C781" s="14">
        <v>10.739999999999998</v>
      </c>
    </row>
    <row r="782" spans="1:3" x14ac:dyDescent="0.2">
      <c r="A782" s="7" t="s">
        <v>3533</v>
      </c>
      <c r="B782" s="14">
        <v>1</v>
      </c>
      <c r="C782" s="14">
        <v>10.739999999999998</v>
      </c>
    </row>
    <row r="783" spans="1:3" x14ac:dyDescent="0.2">
      <c r="A783" s="7" t="s">
        <v>5025</v>
      </c>
      <c r="B783" s="14">
        <v>1</v>
      </c>
      <c r="C783" s="14">
        <v>10.739999999999998</v>
      </c>
    </row>
    <row r="784" spans="1:3" x14ac:dyDescent="0.2">
      <c r="A784" s="7" t="s">
        <v>6026</v>
      </c>
      <c r="B784" s="14">
        <v>1</v>
      </c>
      <c r="C784" s="14">
        <v>10.739999999999998</v>
      </c>
    </row>
    <row r="785" spans="1:3" x14ac:dyDescent="0.2">
      <c r="A785" s="7" t="s">
        <v>4843</v>
      </c>
      <c r="B785" s="14">
        <v>1</v>
      </c>
      <c r="C785" s="14">
        <v>9.9499999999999993</v>
      </c>
    </row>
    <row r="786" spans="1:3" x14ac:dyDescent="0.2">
      <c r="A786" s="7" t="s">
        <v>5363</v>
      </c>
      <c r="B786" s="14">
        <v>1</v>
      </c>
      <c r="C786" s="14">
        <v>9.9499999999999993</v>
      </c>
    </row>
    <row r="787" spans="1:3" x14ac:dyDescent="0.2">
      <c r="A787" s="7" t="s">
        <v>4140</v>
      </c>
      <c r="B787" s="14">
        <v>1</v>
      </c>
      <c r="C787" s="14">
        <v>9.9499999999999993</v>
      </c>
    </row>
    <row r="788" spans="1:3" x14ac:dyDescent="0.2">
      <c r="A788" s="7" t="s">
        <v>6128</v>
      </c>
      <c r="B788" s="14">
        <v>1</v>
      </c>
      <c r="C788" s="14">
        <v>9.9499999999999993</v>
      </c>
    </row>
    <row r="789" spans="1:3" x14ac:dyDescent="0.2">
      <c r="A789" s="7" t="s">
        <v>1890</v>
      </c>
      <c r="B789" s="14">
        <v>1</v>
      </c>
      <c r="C789" s="14">
        <v>9.9499999999999993</v>
      </c>
    </row>
    <row r="790" spans="1:3" x14ac:dyDescent="0.2">
      <c r="A790" s="7" t="s">
        <v>867</v>
      </c>
      <c r="B790" s="14">
        <v>1</v>
      </c>
      <c r="C790" s="14">
        <v>9.51</v>
      </c>
    </row>
    <row r="791" spans="1:3" x14ac:dyDescent="0.2">
      <c r="A791" s="7" t="s">
        <v>3517</v>
      </c>
      <c r="B791" s="14">
        <v>1</v>
      </c>
      <c r="C791" s="14">
        <v>9.51</v>
      </c>
    </row>
    <row r="792" spans="1:3" x14ac:dyDescent="0.2">
      <c r="A792" s="7" t="s">
        <v>892</v>
      </c>
      <c r="B792" s="14">
        <v>1</v>
      </c>
      <c r="C792" s="14">
        <v>9.51</v>
      </c>
    </row>
    <row r="793" spans="1:3" x14ac:dyDescent="0.2">
      <c r="A793" s="7" t="s">
        <v>4992</v>
      </c>
      <c r="B793" s="14">
        <v>1</v>
      </c>
      <c r="C793" s="14">
        <v>9.51</v>
      </c>
    </row>
    <row r="794" spans="1:3" x14ac:dyDescent="0.2">
      <c r="A794" s="7" t="s">
        <v>2946</v>
      </c>
      <c r="B794" s="14">
        <v>1</v>
      </c>
      <c r="C794" s="14">
        <v>9.51</v>
      </c>
    </row>
    <row r="795" spans="1:3" x14ac:dyDescent="0.2">
      <c r="A795" s="7" t="s">
        <v>4337</v>
      </c>
      <c r="B795" s="14">
        <v>1</v>
      </c>
      <c r="C795" s="14">
        <v>9.51</v>
      </c>
    </row>
    <row r="796" spans="1:3" x14ac:dyDescent="0.2">
      <c r="A796" s="7" t="s">
        <v>2764</v>
      </c>
      <c r="B796" s="14">
        <v>1</v>
      </c>
      <c r="C796" s="14">
        <v>9.51</v>
      </c>
    </row>
    <row r="797" spans="1:3" x14ac:dyDescent="0.2">
      <c r="A797" s="7" t="s">
        <v>3059</v>
      </c>
      <c r="B797" s="14">
        <v>1</v>
      </c>
      <c r="C797" s="14">
        <v>9.51</v>
      </c>
    </row>
    <row r="798" spans="1:3" x14ac:dyDescent="0.2">
      <c r="A798" s="7" t="s">
        <v>966</v>
      </c>
      <c r="B798" s="14">
        <v>1</v>
      </c>
      <c r="C798" s="14">
        <v>9.51</v>
      </c>
    </row>
    <row r="799" spans="1:3" x14ac:dyDescent="0.2">
      <c r="A799" s="7" t="s">
        <v>3125</v>
      </c>
      <c r="B799" s="14">
        <v>1</v>
      </c>
      <c r="C799" s="14">
        <v>8.9550000000000001</v>
      </c>
    </row>
    <row r="800" spans="1:3" x14ac:dyDescent="0.2">
      <c r="A800" s="7" t="s">
        <v>6002</v>
      </c>
      <c r="B800" s="14">
        <v>1</v>
      </c>
      <c r="C800" s="14">
        <v>8.9550000000000001</v>
      </c>
    </row>
    <row r="801" spans="1:3" x14ac:dyDescent="0.2">
      <c r="A801" s="7" t="s">
        <v>5279</v>
      </c>
      <c r="B801" s="14">
        <v>1</v>
      </c>
      <c r="C801" s="14">
        <v>8.9550000000000001</v>
      </c>
    </row>
    <row r="802" spans="1:3" x14ac:dyDescent="0.2">
      <c r="A802" s="7" t="s">
        <v>2830</v>
      </c>
      <c r="B802" s="14">
        <v>1</v>
      </c>
      <c r="C802" s="14">
        <v>8.9550000000000001</v>
      </c>
    </row>
    <row r="803" spans="1:3" x14ac:dyDescent="0.2">
      <c r="A803" s="7" t="s">
        <v>6107</v>
      </c>
      <c r="B803" s="14">
        <v>1</v>
      </c>
      <c r="C803" s="14">
        <v>8.9550000000000001</v>
      </c>
    </row>
    <row r="804" spans="1:3" x14ac:dyDescent="0.2">
      <c r="A804" s="7" t="s">
        <v>4564</v>
      </c>
      <c r="B804" s="14">
        <v>1</v>
      </c>
      <c r="C804" s="14">
        <v>8.9550000000000001</v>
      </c>
    </row>
    <row r="805" spans="1:3" x14ac:dyDescent="0.2">
      <c r="A805" s="7" t="s">
        <v>3896</v>
      </c>
      <c r="B805" s="14">
        <v>1</v>
      </c>
      <c r="C805" s="14">
        <v>8.9550000000000001</v>
      </c>
    </row>
    <row r="806" spans="1:3" x14ac:dyDescent="0.2">
      <c r="A806" s="7" t="s">
        <v>4777</v>
      </c>
      <c r="B806" s="14">
        <v>1</v>
      </c>
      <c r="C806" s="14">
        <v>8.9499999999999993</v>
      </c>
    </row>
    <row r="807" spans="1:3" x14ac:dyDescent="0.2">
      <c r="A807" s="7" t="s">
        <v>5927</v>
      </c>
      <c r="B807" s="14">
        <v>1</v>
      </c>
      <c r="C807" s="14">
        <v>8.9499999999999993</v>
      </c>
    </row>
    <row r="808" spans="1:3" x14ac:dyDescent="0.2">
      <c r="A808" s="7" t="s">
        <v>5091</v>
      </c>
      <c r="B808" s="14">
        <v>1</v>
      </c>
      <c r="C808" s="14">
        <v>8.91</v>
      </c>
    </row>
    <row r="809" spans="1:3" x14ac:dyDescent="0.2">
      <c r="A809" s="7" t="s">
        <v>5743</v>
      </c>
      <c r="B809" s="14">
        <v>1</v>
      </c>
      <c r="C809" s="14">
        <v>8.91</v>
      </c>
    </row>
    <row r="810" spans="1:3" x14ac:dyDescent="0.2">
      <c r="A810" s="7" t="s">
        <v>2570</v>
      </c>
      <c r="B810" s="14">
        <v>1</v>
      </c>
      <c r="C810" s="14">
        <v>8.91</v>
      </c>
    </row>
    <row r="811" spans="1:3" x14ac:dyDescent="0.2">
      <c r="A811" s="7" t="s">
        <v>4626</v>
      </c>
      <c r="B811" s="14">
        <v>1</v>
      </c>
      <c r="C811" s="14">
        <v>8.91</v>
      </c>
    </row>
    <row r="812" spans="1:3" x14ac:dyDescent="0.2">
      <c r="A812" s="7" t="s">
        <v>5212</v>
      </c>
      <c r="B812" s="14">
        <v>1</v>
      </c>
      <c r="C812" s="14">
        <v>8.91</v>
      </c>
    </row>
    <row r="813" spans="1:3" x14ac:dyDescent="0.2">
      <c r="A813" s="7" t="s">
        <v>4677</v>
      </c>
      <c r="B813" s="14">
        <v>1</v>
      </c>
      <c r="C813" s="14">
        <v>8.73</v>
      </c>
    </row>
    <row r="814" spans="1:3" x14ac:dyDescent="0.2">
      <c r="A814" s="7" t="s">
        <v>2850</v>
      </c>
      <c r="B814" s="14">
        <v>1</v>
      </c>
      <c r="C814" s="14">
        <v>8.73</v>
      </c>
    </row>
    <row r="815" spans="1:3" x14ac:dyDescent="0.2">
      <c r="A815" s="7" t="s">
        <v>3177</v>
      </c>
      <c r="B815" s="14">
        <v>1</v>
      </c>
      <c r="C815" s="14">
        <v>8.73</v>
      </c>
    </row>
    <row r="816" spans="1:3" x14ac:dyDescent="0.2">
      <c r="A816" s="7" t="s">
        <v>3005</v>
      </c>
      <c r="B816" s="14">
        <v>1</v>
      </c>
      <c r="C816" s="14">
        <v>8.73</v>
      </c>
    </row>
    <row r="817" spans="1:3" x14ac:dyDescent="0.2">
      <c r="A817" s="7" t="s">
        <v>694</v>
      </c>
      <c r="B817" s="14">
        <v>1</v>
      </c>
      <c r="C817" s="14">
        <v>8.73</v>
      </c>
    </row>
    <row r="818" spans="1:3" x14ac:dyDescent="0.2">
      <c r="A818" s="7" t="s">
        <v>2560</v>
      </c>
      <c r="B818" s="14">
        <v>1</v>
      </c>
      <c r="C818" s="14">
        <v>8.73</v>
      </c>
    </row>
    <row r="819" spans="1:3" x14ac:dyDescent="0.2">
      <c r="A819" s="7" t="s">
        <v>2752</v>
      </c>
      <c r="B819" s="14">
        <v>1</v>
      </c>
      <c r="C819" s="14">
        <v>8.73</v>
      </c>
    </row>
    <row r="820" spans="1:3" x14ac:dyDescent="0.2">
      <c r="A820" s="7" t="s">
        <v>4859</v>
      </c>
      <c r="B820" s="14">
        <v>1</v>
      </c>
      <c r="C820" s="14">
        <v>8.73</v>
      </c>
    </row>
    <row r="821" spans="1:3" x14ac:dyDescent="0.2">
      <c r="A821" s="7" t="s">
        <v>1784</v>
      </c>
      <c r="B821" s="14">
        <v>1</v>
      </c>
      <c r="C821" s="14">
        <v>8.73</v>
      </c>
    </row>
    <row r="822" spans="1:3" x14ac:dyDescent="0.2">
      <c r="A822" s="7" t="s">
        <v>1796</v>
      </c>
      <c r="B822" s="14">
        <v>1</v>
      </c>
      <c r="C822" s="14">
        <v>8.73</v>
      </c>
    </row>
    <row r="823" spans="1:3" x14ac:dyDescent="0.2">
      <c r="A823" s="7" t="s">
        <v>3634</v>
      </c>
      <c r="B823" s="14">
        <v>1</v>
      </c>
      <c r="C823" s="14">
        <v>8.73</v>
      </c>
    </row>
    <row r="824" spans="1:3" x14ac:dyDescent="0.2">
      <c r="A824" s="7" t="s">
        <v>5974</v>
      </c>
      <c r="B824" s="14">
        <v>1</v>
      </c>
      <c r="C824" s="14">
        <v>8.25</v>
      </c>
    </row>
    <row r="825" spans="1:3" x14ac:dyDescent="0.2">
      <c r="A825" s="7" t="s">
        <v>4116</v>
      </c>
      <c r="B825" s="14">
        <v>1</v>
      </c>
      <c r="C825" s="14">
        <v>8.25</v>
      </c>
    </row>
    <row r="826" spans="1:3" x14ac:dyDescent="0.2">
      <c r="A826" s="7" t="s">
        <v>1521</v>
      </c>
      <c r="B826" s="14">
        <v>1</v>
      </c>
      <c r="C826" s="14">
        <v>8.25</v>
      </c>
    </row>
    <row r="827" spans="1:3" x14ac:dyDescent="0.2">
      <c r="A827" s="7" t="s">
        <v>4343</v>
      </c>
      <c r="B827" s="14">
        <v>1</v>
      </c>
      <c r="C827" s="14">
        <v>8.25</v>
      </c>
    </row>
    <row r="828" spans="1:3" x14ac:dyDescent="0.2">
      <c r="A828" s="7" t="s">
        <v>5257</v>
      </c>
      <c r="B828" s="14">
        <v>1</v>
      </c>
      <c r="C828" s="14">
        <v>8.25</v>
      </c>
    </row>
    <row r="829" spans="1:3" x14ac:dyDescent="0.2">
      <c r="A829" s="7" t="s">
        <v>2940</v>
      </c>
      <c r="B829" s="14">
        <v>1</v>
      </c>
      <c r="C829" s="14">
        <v>8.25</v>
      </c>
    </row>
    <row r="830" spans="1:3" x14ac:dyDescent="0.2">
      <c r="A830" s="7" t="s">
        <v>2119</v>
      </c>
      <c r="B830" s="14">
        <v>1</v>
      </c>
      <c r="C830" s="14">
        <v>8.25</v>
      </c>
    </row>
    <row r="831" spans="1:3" x14ac:dyDescent="0.2">
      <c r="A831" s="7" t="s">
        <v>727</v>
      </c>
      <c r="B831" s="14">
        <v>1</v>
      </c>
      <c r="C831" s="14">
        <v>8.0549999999999997</v>
      </c>
    </row>
    <row r="832" spans="1:3" x14ac:dyDescent="0.2">
      <c r="A832" s="7" t="s">
        <v>4366</v>
      </c>
      <c r="B832" s="14">
        <v>1</v>
      </c>
      <c r="C832" s="14">
        <v>8.0549999999999997</v>
      </c>
    </row>
    <row r="833" spans="1:3" x14ac:dyDescent="0.2">
      <c r="A833" s="7" t="s">
        <v>3314</v>
      </c>
      <c r="B833" s="14">
        <v>1</v>
      </c>
      <c r="C833" s="14">
        <v>8.0549999999999997</v>
      </c>
    </row>
    <row r="834" spans="1:3" x14ac:dyDescent="0.2">
      <c r="A834" s="7" t="s">
        <v>2616</v>
      </c>
      <c r="B834" s="14">
        <v>1</v>
      </c>
      <c r="C834" s="14">
        <v>8.0549999999999997</v>
      </c>
    </row>
    <row r="835" spans="1:3" x14ac:dyDescent="0.2">
      <c r="A835" s="7" t="s">
        <v>5063</v>
      </c>
      <c r="B835" s="14">
        <v>1</v>
      </c>
      <c r="C835" s="14">
        <v>8.0549999999999997</v>
      </c>
    </row>
    <row r="836" spans="1:3" x14ac:dyDescent="0.2">
      <c r="A836" s="7" t="s">
        <v>1644</v>
      </c>
      <c r="B836" s="14">
        <v>1</v>
      </c>
      <c r="C836" s="14">
        <v>8.0549999999999997</v>
      </c>
    </row>
    <row r="837" spans="1:3" x14ac:dyDescent="0.2">
      <c r="A837" s="7" t="s">
        <v>5003</v>
      </c>
      <c r="B837" s="14">
        <v>1</v>
      </c>
      <c r="C837" s="14">
        <v>8.0549999999999997</v>
      </c>
    </row>
    <row r="838" spans="1:3" x14ac:dyDescent="0.2">
      <c r="A838" s="7" t="s">
        <v>3830</v>
      </c>
      <c r="B838" s="14">
        <v>1</v>
      </c>
      <c r="C838" s="14">
        <v>8.0549999999999997</v>
      </c>
    </row>
    <row r="839" spans="1:3" x14ac:dyDescent="0.2">
      <c r="A839" s="7" t="s">
        <v>2063</v>
      </c>
      <c r="B839" s="14">
        <v>1</v>
      </c>
      <c r="C839" s="14">
        <v>7.77</v>
      </c>
    </row>
    <row r="840" spans="1:3" x14ac:dyDescent="0.2">
      <c r="A840" s="7" t="s">
        <v>5047</v>
      </c>
      <c r="B840" s="14">
        <v>1</v>
      </c>
      <c r="C840" s="14">
        <v>7.77</v>
      </c>
    </row>
    <row r="841" spans="1:3" x14ac:dyDescent="0.2">
      <c r="A841" s="7" t="s">
        <v>5514</v>
      </c>
      <c r="B841" s="14">
        <v>1</v>
      </c>
      <c r="C841" s="14">
        <v>7.77</v>
      </c>
    </row>
    <row r="842" spans="1:3" x14ac:dyDescent="0.2">
      <c r="A842" s="7" t="s">
        <v>5300</v>
      </c>
      <c r="B842" s="14">
        <v>1</v>
      </c>
      <c r="C842" s="14">
        <v>7.77</v>
      </c>
    </row>
    <row r="843" spans="1:3" x14ac:dyDescent="0.2">
      <c r="A843" s="7" t="s">
        <v>4457</v>
      </c>
      <c r="B843" s="14">
        <v>1</v>
      </c>
      <c r="C843" s="14">
        <v>7.77</v>
      </c>
    </row>
    <row r="844" spans="1:3" x14ac:dyDescent="0.2">
      <c r="A844" s="7" t="s">
        <v>5700</v>
      </c>
      <c r="B844" s="14">
        <v>1</v>
      </c>
      <c r="C844" s="14">
        <v>7.77</v>
      </c>
    </row>
    <row r="845" spans="1:3" x14ac:dyDescent="0.2">
      <c r="A845" s="7" t="s">
        <v>3878</v>
      </c>
      <c r="B845" s="14">
        <v>1</v>
      </c>
      <c r="C845" s="14">
        <v>7.77</v>
      </c>
    </row>
    <row r="846" spans="1:3" x14ac:dyDescent="0.2">
      <c r="A846" s="7" t="s">
        <v>3414</v>
      </c>
      <c r="B846" s="14">
        <v>1</v>
      </c>
      <c r="C846" s="14">
        <v>7.77</v>
      </c>
    </row>
    <row r="847" spans="1:3" x14ac:dyDescent="0.2">
      <c r="A847" s="7" t="s">
        <v>756</v>
      </c>
      <c r="B847" s="14">
        <v>1</v>
      </c>
      <c r="C847" s="14">
        <v>7.77</v>
      </c>
    </row>
    <row r="848" spans="1:3" x14ac:dyDescent="0.2">
      <c r="A848" s="7" t="s">
        <v>2033</v>
      </c>
      <c r="B848" s="14">
        <v>1</v>
      </c>
      <c r="C848" s="14">
        <v>7.77</v>
      </c>
    </row>
    <row r="849" spans="1:3" x14ac:dyDescent="0.2">
      <c r="A849" s="7" t="s">
        <v>3808</v>
      </c>
      <c r="B849" s="14">
        <v>1</v>
      </c>
      <c r="C849" s="14">
        <v>7.77</v>
      </c>
    </row>
    <row r="850" spans="1:3" x14ac:dyDescent="0.2">
      <c r="A850" s="7" t="s">
        <v>1101</v>
      </c>
      <c r="B850" s="14">
        <v>1</v>
      </c>
      <c r="C850" s="14">
        <v>7.77</v>
      </c>
    </row>
    <row r="851" spans="1:3" x14ac:dyDescent="0.2">
      <c r="A851" s="7" t="s">
        <v>1049</v>
      </c>
      <c r="B851" s="14">
        <v>1</v>
      </c>
      <c r="C851" s="14">
        <v>7.77</v>
      </c>
    </row>
    <row r="852" spans="1:3" x14ac:dyDescent="0.2">
      <c r="A852" s="7" t="s">
        <v>2086</v>
      </c>
      <c r="B852" s="14">
        <v>1</v>
      </c>
      <c r="C852" s="14">
        <v>7.77</v>
      </c>
    </row>
    <row r="853" spans="1:3" x14ac:dyDescent="0.2">
      <c r="A853" s="7" t="s">
        <v>2550</v>
      </c>
      <c r="B853" s="14">
        <v>1</v>
      </c>
      <c r="C853" s="14">
        <v>7.77</v>
      </c>
    </row>
    <row r="854" spans="1:3" x14ac:dyDescent="0.2">
      <c r="A854" s="7" t="s">
        <v>925</v>
      </c>
      <c r="B854" s="14">
        <v>1</v>
      </c>
      <c r="C854" s="14">
        <v>7.29</v>
      </c>
    </row>
    <row r="855" spans="1:3" x14ac:dyDescent="0.2">
      <c r="A855" s="7" t="s">
        <v>3606</v>
      </c>
      <c r="B855" s="14">
        <v>1</v>
      </c>
      <c r="C855" s="14">
        <v>7.29</v>
      </c>
    </row>
    <row r="856" spans="1:3" x14ac:dyDescent="0.2">
      <c r="A856" s="7" t="s">
        <v>5408</v>
      </c>
      <c r="B856" s="14">
        <v>1</v>
      </c>
      <c r="C856" s="14">
        <v>7.29</v>
      </c>
    </row>
    <row r="857" spans="1:3" x14ac:dyDescent="0.2">
      <c r="A857" s="7" t="s">
        <v>2403</v>
      </c>
      <c r="B857" s="14">
        <v>1</v>
      </c>
      <c r="C857" s="14">
        <v>7.29</v>
      </c>
    </row>
    <row r="858" spans="1:3" x14ac:dyDescent="0.2">
      <c r="A858" s="7" t="s">
        <v>2016</v>
      </c>
      <c r="B858" s="14">
        <v>1</v>
      </c>
      <c r="C858" s="14">
        <v>7.29</v>
      </c>
    </row>
    <row r="859" spans="1:3" x14ac:dyDescent="0.2">
      <c r="A859" s="7" t="s">
        <v>2409</v>
      </c>
      <c r="B859" s="14">
        <v>1</v>
      </c>
      <c r="C859" s="14">
        <v>7.29</v>
      </c>
    </row>
    <row r="860" spans="1:3" x14ac:dyDescent="0.2">
      <c r="A860" s="7" t="s">
        <v>721</v>
      </c>
      <c r="B860" s="14">
        <v>1</v>
      </c>
      <c r="C860" s="14">
        <v>7.29</v>
      </c>
    </row>
    <row r="861" spans="1:3" x14ac:dyDescent="0.2">
      <c r="A861" s="7" t="s">
        <v>3016</v>
      </c>
      <c r="B861" s="14">
        <v>1</v>
      </c>
      <c r="C861" s="14">
        <v>7.169999999999999</v>
      </c>
    </row>
    <row r="862" spans="1:3" x14ac:dyDescent="0.2">
      <c r="A862" s="7" t="s">
        <v>861</v>
      </c>
      <c r="B862" s="14">
        <v>1</v>
      </c>
      <c r="C862" s="14">
        <v>7.169999999999999</v>
      </c>
    </row>
    <row r="863" spans="1:3" x14ac:dyDescent="0.2">
      <c r="A863" s="7" t="s">
        <v>5467</v>
      </c>
      <c r="B863" s="14">
        <v>1</v>
      </c>
      <c r="C863" s="14">
        <v>7.169999999999999</v>
      </c>
    </row>
    <row r="864" spans="1:3" x14ac:dyDescent="0.2">
      <c r="A864" s="7" t="s">
        <v>844</v>
      </c>
      <c r="B864" s="14">
        <v>1</v>
      </c>
      <c r="C864" s="14">
        <v>6.75</v>
      </c>
    </row>
    <row r="865" spans="1:3" x14ac:dyDescent="0.2">
      <c r="A865" s="7" t="s">
        <v>3148</v>
      </c>
      <c r="B865" s="14">
        <v>1</v>
      </c>
      <c r="C865" s="14">
        <v>6.75</v>
      </c>
    </row>
    <row r="866" spans="1:3" x14ac:dyDescent="0.2">
      <c r="A866" s="7" t="s">
        <v>5655</v>
      </c>
      <c r="B866" s="14">
        <v>1</v>
      </c>
      <c r="C866" s="14">
        <v>6.75</v>
      </c>
    </row>
    <row r="867" spans="1:3" x14ac:dyDescent="0.2">
      <c r="A867" s="7" t="s">
        <v>1666</v>
      </c>
      <c r="B867" s="14">
        <v>1</v>
      </c>
      <c r="C867" s="14">
        <v>6.75</v>
      </c>
    </row>
    <row r="868" spans="1:3" x14ac:dyDescent="0.2">
      <c r="A868" s="7" t="s">
        <v>2194</v>
      </c>
      <c r="B868" s="14">
        <v>1</v>
      </c>
      <c r="C868" s="14">
        <v>6.75</v>
      </c>
    </row>
    <row r="869" spans="1:3" x14ac:dyDescent="0.2">
      <c r="A869" s="7" t="s">
        <v>2604</v>
      </c>
      <c r="B869" s="14">
        <v>1</v>
      </c>
      <c r="C869" s="14">
        <v>6.75</v>
      </c>
    </row>
    <row r="870" spans="1:3" x14ac:dyDescent="0.2">
      <c r="A870" s="7" t="s">
        <v>1211</v>
      </c>
      <c r="B870" s="14">
        <v>1</v>
      </c>
      <c r="C870" s="14">
        <v>6.75</v>
      </c>
    </row>
    <row r="871" spans="1:3" x14ac:dyDescent="0.2">
      <c r="A871" s="7" t="s">
        <v>6048</v>
      </c>
      <c r="B871" s="14">
        <v>1</v>
      </c>
      <c r="C871" s="14">
        <v>6.75</v>
      </c>
    </row>
    <row r="872" spans="1:3" x14ac:dyDescent="0.2">
      <c r="A872" s="7" t="s">
        <v>4581</v>
      </c>
      <c r="B872" s="14">
        <v>1</v>
      </c>
      <c r="C872" s="14">
        <v>6.75</v>
      </c>
    </row>
    <row r="873" spans="1:3" x14ac:dyDescent="0.2">
      <c r="A873" s="7" t="s">
        <v>5041</v>
      </c>
      <c r="B873" s="14">
        <v>1</v>
      </c>
      <c r="C873" s="14">
        <v>5.97</v>
      </c>
    </row>
    <row r="874" spans="1:3" x14ac:dyDescent="0.2">
      <c r="A874" s="7" t="s">
        <v>4731</v>
      </c>
      <c r="B874" s="14">
        <v>1</v>
      </c>
      <c r="C874" s="14">
        <v>5.97</v>
      </c>
    </row>
    <row r="875" spans="1:3" x14ac:dyDescent="0.2">
      <c r="A875" s="7" t="s">
        <v>1987</v>
      </c>
      <c r="B875" s="14">
        <v>1</v>
      </c>
      <c r="C875" s="14">
        <v>5.97</v>
      </c>
    </row>
    <row r="876" spans="1:3" x14ac:dyDescent="0.2">
      <c r="A876" s="7" t="s">
        <v>3951</v>
      </c>
      <c r="B876" s="14">
        <v>1</v>
      </c>
      <c r="C876" s="14">
        <v>5.97</v>
      </c>
    </row>
    <row r="877" spans="1:3" x14ac:dyDescent="0.2">
      <c r="A877" s="7" t="s">
        <v>2610</v>
      </c>
      <c r="B877" s="14">
        <v>1</v>
      </c>
      <c r="C877" s="14">
        <v>5.97</v>
      </c>
    </row>
    <row r="878" spans="1:3" x14ac:dyDescent="0.2">
      <c r="A878" s="7" t="s">
        <v>2251</v>
      </c>
      <c r="B878" s="14">
        <v>1</v>
      </c>
      <c r="C878" s="14">
        <v>5.97</v>
      </c>
    </row>
    <row r="879" spans="1:3" x14ac:dyDescent="0.2">
      <c r="A879" s="7" t="s">
        <v>542</v>
      </c>
      <c r="B879" s="14">
        <v>1</v>
      </c>
      <c r="C879" s="14">
        <v>5.97</v>
      </c>
    </row>
    <row r="880" spans="1:3" x14ac:dyDescent="0.2">
      <c r="A880" s="7" t="s">
        <v>3725</v>
      </c>
      <c r="B880" s="14">
        <v>1</v>
      </c>
      <c r="C880" s="14">
        <v>5.97</v>
      </c>
    </row>
    <row r="881" spans="1:3" x14ac:dyDescent="0.2">
      <c r="A881" s="7" t="s">
        <v>3131</v>
      </c>
      <c r="B881" s="14">
        <v>1</v>
      </c>
      <c r="C881" s="14">
        <v>5.97</v>
      </c>
    </row>
    <row r="882" spans="1:3" x14ac:dyDescent="0.2">
      <c r="A882" s="7" t="s">
        <v>5962</v>
      </c>
      <c r="B882" s="14">
        <v>1</v>
      </c>
      <c r="C882" s="14">
        <v>5.97</v>
      </c>
    </row>
    <row r="883" spans="1:3" x14ac:dyDescent="0.2">
      <c r="A883" s="7" t="s">
        <v>3159</v>
      </c>
      <c r="B883" s="14">
        <v>1</v>
      </c>
      <c r="C883" s="14">
        <v>5.97</v>
      </c>
    </row>
    <row r="884" spans="1:3" x14ac:dyDescent="0.2">
      <c r="A884" s="7" t="s">
        <v>1953</v>
      </c>
      <c r="B884" s="14">
        <v>1</v>
      </c>
      <c r="C884" s="14">
        <v>5.97</v>
      </c>
    </row>
    <row r="885" spans="1:3" x14ac:dyDescent="0.2">
      <c r="A885" s="7" t="s">
        <v>2010</v>
      </c>
      <c r="B885" s="14">
        <v>1</v>
      </c>
      <c r="C885" s="14">
        <v>5.97</v>
      </c>
    </row>
    <row r="886" spans="1:3" x14ac:dyDescent="0.2">
      <c r="A886" s="7" t="s">
        <v>1028</v>
      </c>
      <c r="B886" s="14">
        <v>1</v>
      </c>
      <c r="C886" s="14">
        <v>5.97</v>
      </c>
    </row>
    <row r="887" spans="1:3" x14ac:dyDescent="0.2">
      <c r="A887" s="7" t="s">
        <v>4164</v>
      </c>
      <c r="B887" s="14">
        <v>1</v>
      </c>
      <c r="C887" s="14">
        <v>5.3699999999999992</v>
      </c>
    </row>
    <row r="888" spans="1:3" x14ac:dyDescent="0.2">
      <c r="A888" s="7" t="s">
        <v>2092</v>
      </c>
      <c r="B888" s="14">
        <v>1</v>
      </c>
      <c r="C888" s="14">
        <v>5.3699999999999992</v>
      </c>
    </row>
    <row r="889" spans="1:3" x14ac:dyDescent="0.2">
      <c r="A889" s="7" t="s">
        <v>5996</v>
      </c>
      <c r="B889" s="14">
        <v>1</v>
      </c>
      <c r="C889" s="14">
        <v>5.3699999999999992</v>
      </c>
    </row>
    <row r="890" spans="1:3" x14ac:dyDescent="0.2">
      <c r="A890" s="7" t="s">
        <v>3022</v>
      </c>
      <c r="B890" s="14">
        <v>1</v>
      </c>
      <c r="C890" s="14">
        <v>5.3699999999999992</v>
      </c>
    </row>
    <row r="891" spans="1:3" x14ac:dyDescent="0.2">
      <c r="A891" s="7" t="s">
        <v>2912</v>
      </c>
      <c r="B891" s="14">
        <v>1</v>
      </c>
      <c r="C891" s="14">
        <v>5.3699999999999992</v>
      </c>
    </row>
    <row r="892" spans="1:3" x14ac:dyDescent="0.2">
      <c r="A892" s="7" t="s">
        <v>4724</v>
      </c>
      <c r="B892" s="14">
        <v>1</v>
      </c>
      <c r="C892" s="14">
        <v>5.3699999999999992</v>
      </c>
    </row>
    <row r="893" spans="1:3" x14ac:dyDescent="0.2">
      <c r="A893" s="7" t="s">
        <v>5490</v>
      </c>
      <c r="B893" s="14">
        <v>1</v>
      </c>
      <c r="C893" s="14">
        <v>5.3699999999999992</v>
      </c>
    </row>
    <row r="894" spans="1:3" x14ac:dyDescent="0.2">
      <c r="A894" s="7" t="s">
        <v>1633</v>
      </c>
      <c r="B894" s="14">
        <v>1</v>
      </c>
      <c r="C894" s="14">
        <v>4.7549999999999999</v>
      </c>
    </row>
    <row r="895" spans="1:3" x14ac:dyDescent="0.2">
      <c r="A895" s="7" t="s">
        <v>531</v>
      </c>
      <c r="B895" s="14">
        <v>1</v>
      </c>
      <c r="C895" s="14">
        <v>4.7549999999999999</v>
      </c>
    </row>
    <row r="896" spans="1:3" x14ac:dyDescent="0.2">
      <c r="A896" s="7" t="s">
        <v>5118</v>
      </c>
      <c r="B896" s="14">
        <v>1</v>
      </c>
      <c r="C896" s="14">
        <v>4.7549999999999999</v>
      </c>
    </row>
    <row r="897" spans="1:3" x14ac:dyDescent="0.2">
      <c r="A897" s="7" t="s">
        <v>1550</v>
      </c>
      <c r="B897" s="14">
        <v>1</v>
      </c>
      <c r="C897" s="14">
        <v>4.4550000000000001</v>
      </c>
    </row>
    <row r="898" spans="1:3" x14ac:dyDescent="0.2">
      <c r="A898" s="7" t="s">
        <v>5247</v>
      </c>
      <c r="B898" s="14">
        <v>1</v>
      </c>
      <c r="C898" s="14">
        <v>4.3650000000000002</v>
      </c>
    </row>
    <row r="899" spans="1:3" x14ac:dyDescent="0.2">
      <c r="A899" s="7" t="s">
        <v>4609</v>
      </c>
      <c r="B899" s="14">
        <v>1</v>
      </c>
      <c r="C899" s="14">
        <v>4.3650000000000002</v>
      </c>
    </row>
    <row r="900" spans="1:3" x14ac:dyDescent="0.2">
      <c r="A900" s="7" t="s">
        <v>3272</v>
      </c>
      <c r="B900" s="14">
        <v>1</v>
      </c>
      <c r="C900" s="14">
        <v>4.125</v>
      </c>
    </row>
    <row r="901" spans="1:3" x14ac:dyDescent="0.2">
      <c r="A901" s="7" t="s">
        <v>4099</v>
      </c>
      <c r="B901" s="14">
        <v>1</v>
      </c>
      <c r="C901" s="14">
        <v>3.8849999999999998</v>
      </c>
    </row>
    <row r="902" spans="1:3" x14ac:dyDescent="0.2">
      <c r="A902" s="7" t="s">
        <v>5673</v>
      </c>
      <c r="B902" s="14">
        <v>1</v>
      </c>
      <c r="C902" s="14">
        <v>3.645</v>
      </c>
    </row>
    <row r="903" spans="1:3" x14ac:dyDescent="0.2">
      <c r="A903" s="7" t="s">
        <v>3918</v>
      </c>
      <c r="B903" s="14">
        <v>1</v>
      </c>
      <c r="C903" s="14">
        <v>3.645</v>
      </c>
    </row>
    <row r="904" spans="1:3" x14ac:dyDescent="0.2">
      <c r="A904" s="7" t="s">
        <v>5586</v>
      </c>
      <c r="B904" s="14">
        <v>1</v>
      </c>
      <c r="C904" s="14">
        <v>3.5849999999999995</v>
      </c>
    </row>
    <row r="905" spans="1:3" x14ac:dyDescent="0.2">
      <c r="A905" s="7" t="s">
        <v>920</v>
      </c>
      <c r="B905" s="14">
        <v>1</v>
      </c>
      <c r="C905" s="14">
        <v>3.5849999999999995</v>
      </c>
    </row>
    <row r="906" spans="1:3" x14ac:dyDescent="0.2">
      <c r="A906" s="7" t="s">
        <v>3785</v>
      </c>
      <c r="B906" s="14">
        <v>1</v>
      </c>
      <c r="C906" s="14">
        <v>3.5849999999999995</v>
      </c>
    </row>
    <row r="907" spans="1:3" x14ac:dyDescent="0.2">
      <c r="A907" s="7" t="s">
        <v>1829</v>
      </c>
      <c r="B907" s="14">
        <v>1</v>
      </c>
      <c r="C907" s="14">
        <v>3.5849999999999995</v>
      </c>
    </row>
    <row r="908" spans="1:3" x14ac:dyDescent="0.2">
      <c r="A908" s="7" t="s">
        <v>1039</v>
      </c>
      <c r="B908" s="14">
        <v>1</v>
      </c>
      <c r="C908" s="14">
        <v>2.9849999999999999</v>
      </c>
    </row>
    <row r="909" spans="1:3" x14ac:dyDescent="0.2">
      <c r="A909" s="7" t="s">
        <v>1499</v>
      </c>
      <c r="B909" s="14">
        <v>1</v>
      </c>
      <c r="C909" s="14">
        <v>2.9849999999999999</v>
      </c>
    </row>
    <row r="910" spans="1:3" x14ac:dyDescent="0.2">
      <c r="A910" s="7" t="s">
        <v>873</v>
      </c>
      <c r="B910" s="14">
        <v>1</v>
      </c>
      <c r="C910" s="14">
        <v>2.9849999999999999</v>
      </c>
    </row>
    <row r="911" spans="1:3" x14ac:dyDescent="0.2">
      <c r="A911" s="7" t="s">
        <v>4517</v>
      </c>
      <c r="B911" s="14">
        <v>1</v>
      </c>
      <c r="C911" s="14">
        <v>2.9849999999999999</v>
      </c>
    </row>
    <row r="912" spans="1:3" x14ac:dyDescent="0.2">
      <c r="A912" s="7" t="s">
        <v>5177</v>
      </c>
      <c r="B912" s="14">
        <v>1</v>
      </c>
      <c r="C912" s="14">
        <v>2.9849999999999999</v>
      </c>
    </row>
    <row r="913" spans="1:3" x14ac:dyDescent="0.2">
      <c r="A913" s="7" t="s">
        <v>1901</v>
      </c>
      <c r="B913" s="14">
        <v>1</v>
      </c>
      <c r="C913" s="14">
        <v>2.9849999999999999</v>
      </c>
    </row>
    <row r="914" spans="1:3" x14ac:dyDescent="0.2">
      <c r="A914" s="7" t="s">
        <v>5520</v>
      </c>
      <c r="B914" s="14">
        <v>1</v>
      </c>
      <c r="C914" s="14">
        <v>2.6849999999999996</v>
      </c>
    </row>
    <row r="915" spans="1:3" x14ac:dyDescent="0.2">
      <c r="A915" s="7" t="s">
        <v>1351</v>
      </c>
      <c r="B915" s="14">
        <v>1</v>
      </c>
      <c r="C915" s="14">
        <v>2.6849999999999996</v>
      </c>
    </row>
    <row r="916" spans="1:3" x14ac:dyDescent="0.2">
      <c r="A916" s="7" t="s">
        <v>5956</v>
      </c>
      <c r="B916" s="14">
        <v>1</v>
      </c>
      <c r="C916" s="14">
        <v>2.6849999999999996</v>
      </c>
    </row>
    <row r="917" spans="1:3" x14ac:dyDescent="0.2">
      <c r="A917" s="7" t="s">
        <v>6208</v>
      </c>
      <c r="B917" s="14">
        <v>1000</v>
      </c>
      <c r="C917" s="14">
        <v>45134.255000000012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T1001"/>
  <sheetViews>
    <sheetView topLeftCell="M954" zoomScale="115" zoomScaleNormal="115" workbookViewId="0">
      <selection activeCell="T980" sqref="A34:T980"/>
    </sheetView>
  </sheetViews>
  <sheetFormatPr baseColWidth="10" defaultColWidth="8.83203125" defaultRowHeight="15" x14ac:dyDescent="0.2"/>
  <cols>
    <col min="1" max="1" width="15" customWidth="1"/>
    <col min="2" max="2" width="12" style="4" customWidth="1"/>
    <col min="3" max="3" width="15.83203125" customWidth="1"/>
    <col min="4" max="4" width="11.33203125" customWidth="1"/>
    <col min="5" max="5" width="10" customWidth="1"/>
    <col min="6" max="6" width="20.5" customWidth="1"/>
    <col min="7" max="7" width="33.83203125" customWidth="1"/>
    <col min="8" max="10" width="13.5" customWidth="1"/>
    <col min="11" max="11" width="16.5" customWidth="1"/>
    <col min="12" max="12" width="15.6640625" customWidth="1"/>
    <col min="13" max="13" width="12.5" customWidth="1"/>
    <col min="14" max="14" width="11.6640625" customWidth="1"/>
    <col min="15" max="15" width="9.33203125" customWidth="1"/>
    <col min="16" max="17" width="10.6640625" customWidth="1"/>
    <col min="18" max="19" width="11.33203125" style="12" customWidth="1"/>
    <col min="20" max="20" width="13" customWidth="1"/>
  </cols>
  <sheetData>
    <row r="1" spans="1:20" x14ac:dyDescent="0.2">
      <c r="A1" s="2" t="s">
        <v>0</v>
      </c>
      <c r="B1" s="3" t="s">
        <v>1</v>
      </c>
      <c r="C1" s="2" t="s">
        <v>3</v>
      </c>
      <c r="D1" s="2" t="s">
        <v>11</v>
      </c>
      <c r="E1" s="2" t="s">
        <v>14</v>
      </c>
      <c r="F1" s="2" t="s">
        <v>4</v>
      </c>
      <c r="G1" s="2" t="s">
        <v>2</v>
      </c>
      <c r="H1" s="2" t="s">
        <v>7</v>
      </c>
      <c r="I1" s="2" t="s">
        <v>6</v>
      </c>
      <c r="J1" s="2" t="s">
        <v>6228</v>
      </c>
      <c r="K1" s="2" t="s">
        <v>6196</v>
      </c>
      <c r="L1" s="2" t="s">
        <v>6203</v>
      </c>
      <c r="M1" s="2" t="s">
        <v>9</v>
      </c>
      <c r="N1" s="2" t="s">
        <v>10</v>
      </c>
      <c r="O1" s="2" t="s">
        <v>12</v>
      </c>
      <c r="P1" s="2" t="s">
        <v>13</v>
      </c>
      <c r="Q1" s="2" t="s">
        <v>16</v>
      </c>
      <c r="R1" s="11" t="s">
        <v>15</v>
      </c>
      <c r="S1" s="11" t="s">
        <v>6226</v>
      </c>
      <c r="T1" s="2" t="s">
        <v>6189</v>
      </c>
    </row>
    <row r="2" spans="1:20" x14ac:dyDescent="0.2">
      <c r="A2" s="2" t="s">
        <v>490</v>
      </c>
      <c r="B2" s="3">
        <v>43713</v>
      </c>
      <c r="C2" s="2" t="s">
        <v>491</v>
      </c>
      <c r="D2" t="s">
        <v>6138</v>
      </c>
      <c r="E2" s="2">
        <v>2</v>
      </c>
      <c r="F2" s="2" t="str">
        <f>_xlfn.XLOOKUP(C2,customers!$A$1:$A$1001,customers!$B$1:$B$1001,0)</f>
        <v>Aloisia Allner</v>
      </c>
      <c r="G2" s="2" t="str">
        <f>IF(_xlfn.XLOOKUP(C2,customers!$A$1:$A$1001,customers!$C$1:$C$1001,0) = 0, "NONE", _xlfn.XLOOKUP(C2,customers!$A$1:$A$1001,customers!$C$1:$C$1001,0) )</f>
        <v>aallner0@lulu.com</v>
      </c>
      <c r="H2" s="2" t="str">
        <f>_xlfn.XLOOKUP(C2,customers!$A$1:$A$1001,customers!$G$1:$G$1001,0)</f>
        <v>United States</v>
      </c>
      <c r="I2" s="2" t="e" vm="1">
        <v>#VALUE!</v>
      </c>
      <c r="J2" s="2" t="str">
        <f>_xlfn.XLOOKUP(Table1[[#This Row],[Customer ID]],customers!A1:A1001,customers!F1:F1001,FALSE)</f>
        <v>Paterson</v>
      </c>
      <c r="K2" s="2" t="str">
        <f>VLOOKUP(M2,'coffee (more)'!$A$1:$B$5,2,FALSE)</f>
        <v>Robusta</v>
      </c>
      <c r="L2" s="2" t="str">
        <f>VLOOKUP(N2,'coffee (more)'!$A$7:$B$10,2,FALSE)</f>
        <v>Medium</v>
      </c>
      <c r="M2" t="str">
        <f>INDEX(products!$A$1:$G$49,MATCH(orders!$D2,products!$A$1:$A$49,0),MATCH(orders!M$1,products!$A$1:$G$1,0))</f>
        <v>Rob</v>
      </c>
      <c r="N2" t="str">
        <f>INDEX(products!$A$1:$G$49,MATCH(orders!$D2,products!$A$1:$A$49,0),MATCH(orders!N$1,products!$A$1:$G$1,0))</f>
        <v>M</v>
      </c>
      <c r="O2" s="10">
        <f>INDEX(products!$A$1:$G$49,MATCH(orders!$D2,products!$A$1:$A$49,0),MATCH(orders!O$1,products!$A$1:$G$1,0))</f>
        <v>1</v>
      </c>
      <c r="P2" s="5">
        <f>INDEX(products!$A$1:$G$49,MATCH(orders!$D2,products!$A$1:$A$49,0),MATCH(orders!P$1,products!$A$1:$G$1,0))</f>
        <v>9.9499999999999993</v>
      </c>
      <c r="Q2" s="5">
        <f>INDEX(products!$A$1:$G$49,MATCH(orders!$D2,products!$A$1:$A$49,0),MATCH(orders!Q$1,products!$A$1:$G$1,0))</f>
        <v>0.59699999999999998</v>
      </c>
      <c r="R2" s="12">
        <f>E2*P2</f>
        <v>19.899999999999999</v>
      </c>
      <c r="S2" s="12">
        <f t="shared" ref="S2:S65" si="0" xml:space="preserve"> Q2*E2</f>
        <v>1.194</v>
      </c>
      <c r="T2" t="str">
        <f>_xlfn.XLOOKUP(C2,customers!A1:A1001,customers!I1:I1001,FALSE)</f>
        <v>Yes</v>
      </c>
    </row>
    <row r="3" spans="1:20" x14ac:dyDescent="0.2">
      <c r="A3" s="2" t="s">
        <v>490</v>
      </c>
      <c r="B3" s="3">
        <v>43713</v>
      </c>
      <c r="C3" s="2" t="s">
        <v>491</v>
      </c>
      <c r="D3" t="s">
        <v>6139</v>
      </c>
      <c r="E3" s="2">
        <v>5</v>
      </c>
      <c r="F3" s="2" t="str">
        <f>_xlfn.XLOOKUP(C3,customers!$A$1:$A$1001,customers!$B$1:$B$1001,0)</f>
        <v>Aloisia Allner</v>
      </c>
      <c r="G3" s="2" t="str">
        <f>IF(_xlfn.XLOOKUP(C3,customers!$A$1:$A$1001,customers!$C$1:$C$1001,0) = 0, "NONE", _xlfn.XLOOKUP(C3,customers!$A$1:$A$1001,customers!$C$1:$C$1001,0) )</f>
        <v>aallner0@lulu.com</v>
      </c>
      <c r="H3" s="2" t="str">
        <f>_xlfn.XLOOKUP(C3,customers!$A$1:$A$1001,customers!$G$1:$G$1001,0)</f>
        <v>United States</v>
      </c>
      <c r="I3" s="2" t="e" vm="1">
        <v>#VALUE!</v>
      </c>
      <c r="J3" s="2" t="str">
        <f>_xlfn.XLOOKUP(Table1[[#This Row],[Customer ID]],customers!A2:A1002,customers!F2:F1002,FALSE)</f>
        <v>Paterson</v>
      </c>
      <c r="K3" s="2" t="str">
        <f>VLOOKUP(M3,'coffee (more)'!$A$1:$B$5,2,FALSE)</f>
        <v>Excelsa</v>
      </c>
      <c r="L3" s="2" t="str">
        <f>VLOOKUP(N3,'coffee (more)'!$A$7:$B$10,2,FALSE)</f>
        <v>Medium</v>
      </c>
      <c r="M3" t="str">
        <f>INDEX(products!$A$1:$G$49,MATCH(orders!$D3,products!$A$1:$A$49,0),MATCH(orders!M$1,products!$A$1:$G$1,0))</f>
        <v>Exc</v>
      </c>
      <c r="N3" t="str">
        <f>INDEX(products!$A$1:$G$49,MATCH(orders!$D3,products!$A$1:$A$49,0),MATCH(orders!N$1,products!$A$1:$G$1,0))</f>
        <v>M</v>
      </c>
      <c r="O3" s="10">
        <f>INDEX(products!$A$1:$G$49,MATCH(orders!$D3,products!$A$1:$A$49,0),MATCH(orders!O$1,products!$A$1:$G$1,0))</f>
        <v>0.5</v>
      </c>
      <c r="P3" s="5">
        <f>INDEX(products!$A$1:$G$49,MATCH(orders!$D3,products!$A$1:$A$49,0),MATCH(orders!P$1,products!$A$1:$G$1,0))</f>
        <v>8.25</v>
      </c>
      <c r="Q3" s="5">
        <f>INDEX(products!$A$1:$G$49,MATCH(orders!$D3,products!$A$1:$A$49,0),MATCH(orders!Q$1,products!$A$1:$G$1,0))</f>
        <v>0.90749999999999997</v>
      </c>
      <c r="R3" s="12">
        <f>E3*P3</f>
        <v>41.25</v>
      </c>
      <c r="S3" s="12">
        <f t="shared" si="0"/>
        <v>4.5374999999999996</v>
      </c>
      <c r="T3" t="str">
        <f>_xlfn.XLOOKUP(C3,customers!A2:A1002,customers!I2:I1002,FALSE)</f>
        <v>Yes</v>
      </c>
    </row>
    <row r="4" spans="1:20" x14ac:dyDescent="0.2">
      <c r="A4" s="2" t="s">
        <v>501</v>
      </c>
      <c r="B4" s="3">
        <v>44364</v>
      </c>
      <c r="C4" s="2" t="s">
        <v>502</v>
      </c>
      <c r="D4" t="s">
        <v>6140</v>
      </c>
      <c r="E4" s="2">
        <v>1</v>
      </c>
      <c r="F4" s="2" t="str">
        <f>_xlfn.XLOOKUP(C4,customers!$A$1:$A$1001,customers!$B$1:$B$1001,0)</f>
        <v>Jami Redholes</v>
      </c>
      <c r="G4" s="2" t="str">
        <f>IF(_xlfn.XLOOKUP(C4,customers!$A$1:$A$1001,customers!$C$1:$C$1001,0) = 0, "NONE", _xlfn.XLOOKUP(C4,customers!$A$1:$A$1001,customers!$C$1:$C$1001,0) )</f>
        <v>jredholes2@tmall.com</v>
      </c>
      <c r="H4" s="2" t="str">
        <f>_xlfn.XLOOKUP(C4,customers!$A$1:$A$1001,customers!$G$1:$G$1001,0)</f>
        <v>United States</v>
      </c>
      <c r="I4" s="2" t="e" vm="2">
        <v>#VALUE!</v>
      </c>
      <c r="J4" s="2" t="str">
        <f>_xlfn.XLOOKUP(Table1[[#This Row],[Customer ID]],customers!A3:A1003,customers!F3:F1003,FALSE)</f>
        <v>San Antonio</v>
      </c>
      <c r="K4" s="2" t="str">
        <f>VLOOKUP(M4,'coffee (more)'!$A$1:$B$5,2,FALSE)</f>
        <v>Arbica</v>
      </c>
      <c r="L4" s="2" t="str">
        <f>VLOOKUP(N4,'coffee (more)'!$A$7:$B$10,2,FALSE)</f>
        <v>Light</v>
      </c>
      <c r="M4" t="str">
        <f>INDEX(products!$A$1:$G$49,MATCH(orders!$D4,products!$A$1:$A$49,0),MATCH(orders!M$1,products!$A$1:$G$1,0))</f>
        <v>Ara</v>
      </c>
      <c r="N4" t="str">
        <f>INDEX(products!$A$1:$G$49,MATCH(orders!$D4,products!$A$1:$A$49,0),MATCH(orders!N$1,products!$A$1:$G$1,0))</f>
        <v>L</v>
      </c>
      <c r="O4" s="10">
        <f>INDEX(products!$A$1:$G$49,MATCH(orders!$D4,products!$A$1:$A$49,0),MATCH(orders!O$1,products!$A$1:$G$1,0))</f>
        <v>1</v>
      </c>
      <c r="P4" s="5">
        <f>INDEX(products!$A$1:$G$49,MATCH(orders!$D4,products!$A$1:$A$49,0),MATCH(orders!P$1,products!$A$1:$G$1,0))</f>
        <v>12.95</v>
      </c>
      <c r="Q4" s="5">
        <f>INDEX(products!$A$1:$G$49,MATCH(orders!$D4,products!$A$1:$A$49,0),MATCH(orders!Q$1,products!$A$1:$G$1,0))</f>
        <v>1.1655</v>
      </c>
      <c r="R4" s="12">
        <f t="shared" ref="R4:R66" si="1">E4*P4</f>
        <v>12.95</v>
      </c>
      <c r="S4" s="12">
        <f t="shared" si="0"/>
        <v>1.1655</v>
      </c>
      <c r="T4" t="str">
        <f>_xlfn.XLOOKUP(C4,customers!A3:A1003,customers!I3:I1003,FALSE)</f>
        <v>Yes</v>
      </c>
    </row>
    <row r="5" spans="1:20" x14ac:dyDescent="0.2">
      <c r="A5" s="2" t="s">
        <v>512</v>
      </c>
      <c r="B5" s="3">
        <v>44392</v>
      </c>
      <c r="C5" s="2" t="s">
        <v>513</v>
      </c>
      <c r="D5" t="s">
        <v>6141</v>
      </c>
      <c r="E5" s="2">
        <v>2</v>
      </c>
      <c r="F5" s="2" t="str">
        <f>_xlfn.XLOOKUP(C5,customers!$A$1:$A$1001,customers!$B$1:$B$1001,0)</f>
        <v>Christoffer O' Shea</v>
      </c>
      <c r="G5" s="2" t="str">
        <f>IF(_xlfn.XLOOKUP(C5,customers!$A$1:$A$1001,customers!$C$1:$C$1001,0) = 0, "NONE", _xlfn.XLOOKUP(C5,customers!$A$1:$A$1001,customers!$C$1:$C$1001,0) )</f>
        <v>NONE</v>
      </c>
      <c r="H5" s="2" t="str">
        <f>_xlfn.XLOOKUP(C5,customers!$A$1:$A$1001,customers!$G$1:$G$1001,0)</f>
        <v>Ireland</v>
      </c>
      <c r="I5" s="2" t="e" vm="3">
        <v>#VALUE!</v>
      </c>
      <c r="J5" s="2" t="str">
        <f>_xlfn.XLOOKUP(Table1[[#This Row],[Customer ID]],customers!A4:A1004,customers!F4:F1004,FALSE)</f>
        <v>Cill Airne</v>
      </c>
      <c r="K5" s="2" t="str">
        <f>VLOOKUP(M5,'coffee (more)'!$A$1:$B$5,2,FALSE)</f>
        <v>Excelsa</v>
      </c>
      <c r="L5" s="2" t="str">
        <f>VLOOKUP(N5,'coffee (more)'!$A$7:$B$10,2,FALSE)</f>
        <v>Medium</v>
      </c>
      <c r="M5" t="str">
        <f>INDEX(products!$A$1:$G$49,MATCH(orders!$D5,products!$A$1:$A$49,0),MATCH(orders!M$1,products!$A$1:$G$1,0))</f>
        <v>Exc</v>
      </c>
      <c r="N5" t="str">
        <f>INDEX(products!$A$1:$G$49,MATCH(orders!$D5,products!$A$1:$A$49,0),MATCH(orders!N$1,products!$A$1:$G$1,0))</f>
        <v>M</v>
      </c>
      <c r="O5" s="10">
        <f>INDEX(products!$A$1:$G$49,MATCH(orders!$D5,products!$A$1:$A$49,0),MATCH(orders!O$1,products!$A$1:$G$1,0))</f>
        <v>1</v>
      </c>
      <c r="P5" s="5">
        <f>INDEX(products!$A$1:$G$49,MATCH(orders!$D5,products!$A$1:$A$49,0),MATCH(orders!P$1,products!$A$1:$G$1,0))</f>
        <v>13.75</v>
      </c>
      <c r="Q5" s="5">
        <f>INDEX(products!$A$1:$G$49,MATCH(orders!$D5,products!$A$1:$A$49,0),MATCH(orders!Q$1,products!$A$1:$G$1,0))</f>
        <v>1.5125</v>
      </c>
      <c r="R5" s="12">
        <f t="shared" si="1"/>
        <v>27.5</v>
      </c>
      <c r="S5" s="12">
        <f t="shared" si="0"/>
        <v>3.0249999999999999</v>
      </c>
      <c r="T5" t="str">
        <f>_xlfn.XLOOKUP(C5,customers!A4:A1004,customers!I4:I1004,FALSE)</f>
        <v>No</v>
      </c>
    </row>
    <row r="6" spans="1:20" x14ac:dyDescent="0.2">
      <c r="A6" s="2" t="s">
        <v>512</v>
      </c>
      <c r="B6" s="3">
        <v>44392</v>
      </c>
      <c r="C6" s="2" t="s">
        <v>513</v>
      </c>
      <c r="D6" t="s">
        <v>6142</v>
      </c>
      <c r="E6" s="2">
        <v>2</v>
      </c>
      <c r="F6" s="2" t="str">
        <f>_xlfn.XLOOKUP(C6,customers!$A$1:$A$1001,customers!$B$1:$B$1001,0)</f>
        <v>Christoffer O' Shea</v>
      </c>
      <c r="G6" s="2" t="str">
        <f>IF(_xlfn.XLOOKUP(C6,customers!$A$1:$A$1001,customers!$C$1:$C$1001,0) = 0, "NONE", _xlfn.XLOOKUP(C6,customers!$A$1:$A$1001,customers!$C$1:$C$1001,0) )</f>
        <v>NONE</v>
      </c>
      <c r="H6" s="2" t="str">
        <f>_xlfn.XLOOKUP(C6,customers!$A$1:$A$1001,customers!$G$1:$G$1001,0)</f>
        <v>Ireland</v>
      </c>
      <c r="I6" s="2" t="e" vm="3">
        <v>#VALUE!</v>
      </c>
      <c r="J6" s="2" t="str">
        <f>_xlfn.XLOOKUP(Table1[[#This Row],[Customer ID]],customers!A5:A1005,customers!F5:F1005,FALSE)</f>
        <v>Cill Airne</v>
      </c>
      <c r="K6" s="2" t="str">
        <f>VLOOKUP(M6,'coffee (more)'!$A$1:$B$5,2,FALSE)</f>
        <v>Robusta</v>
      </c>
      <c r="L6" s="2" t="str">
        <f>VLOOKUP(N6,'coffee (more)'!$A$7:$B$10,2,FALSE)</f>
        <v>Light</v>
      </c>
      <c r="M6" t="str">
        <f>INDEX(products!$A$1:$G$49,MATCH(orders!$D6,products!$A$1:$A$49,0),MATCH(orders!M$1,products!$A$1:$G$1,0))</f>
        <v>Rob</v>
      </c>
      <c r="N6" t="str">
        <f>INDEX(products!$A$1:$G$49,MATCH(orders!$D6,products!$A$1:$A$49,0),MATCH(orders!N$1,products!$A$1:$G$1,0))</f>
        <v>L</v>
      </c>
      <c r="O6" s="10">
        <f>INDEX(products!$A$1:$G$49,MATCH(orders!$D6,products!$A$1:$A$49,0),MATCH(orders!O$1,products!$A$1:$G$1,0))</f>
        <v>2.5</v>
      </c>
      <c r="P6" s="5">
        <f>INDEX(products!$A$1:$G$49,MATCH(orders!$D6,products!$A$1:$A$49,0),MATCH(orders!P$1,products!$A$1:$G$1,0))</f>
        <v>27.484999999999996</v>
      </c>
      <c r="Q6" s="5">
        <f>INDEX(products!$A$1:$G$49,MATCH(orders!$D6,products!$A$1:$A$49,0),MATCH(orders!Q$1,products!$A$1:$G$1,0))</f>
        <v>1.6490999999999998</v>
      </c>
      <c r="R6" s="12">
        <f t="shared" si="1"/>
        <v>54.969999999999992</v>
      </c>
      <c r="S6" s="12">
        <f t="shared" si="0"/>
        <v>3.2981999999999996</v>
      </c>
      <c r="T6" t="str">
        <f>_xlfn.XLOOKUP(C6,customers!A5:A1005,customers!I5:I1005,FALSE)</f>
        <v>No</v>
      </c>
    </row>
    <row r="7" spans="1:20" x14ac:dyDescent="0.2">
      <c r="A7" s="2" t="s">
        <v>519</v>
      </c>
      <c r="B7" s="3">
        <v>44412</v>
      </c>
      <c r="C7" s="2" t="s">
        <v>520</v>
      </c>
      <c r="D7" t="s">
        <v>6143</v>
      </c>
      <c r="E7" s="2">
        <v>3</v>
      </c>
      <c r="F7" s="2" t="str">
        <f>_xlfn.XLOOKUP(C7,customers!$A$1:$A$1001,customers!$B$1:$B$1001,0)</f>
        <v>Beryle Cottier</v>
      </c>
      <c r="G7" s="2" t="str">
        <f>IF(_xlfn.XLOOKUP(C7,customers!$A$1:$A$1001,customers!$C$1:$C$1001,0) = 0, "NONE", _xlfn.XLOOKUP(C7,customers!$A$1:$A$1001,customers!$C$1:$C$1001,0) )</f>
        <v>NONE</v>
      </c>
      <c r="H7" s="2" t="str">
        <f>_xlfn.XLOOKUP(C7,customers!$A$1:$A$1001,customers!$G$1:$G$1001,0)</f>
        <v>United States</v>
      </c>
      <c r="I7" s="2" t="e" vm="4">
        <v>#VALUE!</v>
      </c>
      <c r="J7" s="2" t="str">
        <f>_xlfn.XLOOKUP(Table1[[#This Row],[Customer ID]],customers!A6:A1006,customers!F6:F1006,FALSE)</f>
        <v>Scranton</v>
      </c>
      <c r="K7" s="2" t="str">
        <f>VLOOKUP(M7,'coffee (more)'!$A$1:$B$5,2,FALSE)</f>
        <v>Liberica</v>
      </c>
      <c r="L7" s="2" t="str">
        <f>VLOOKUP(N7,'coffee (more)'!$A$7:$B$10,2,FALSE)</f>
        <v>Dark</v>
      </c>
      <c r="M7" t="str">
        <f>INDEX(products!$A$1:$G$49,MATCH(orders!$D7,products!$A$1:$A$49,0),MATCH(orders!M$1,products!$A$1:$G$1,0))</f>
        <v>Lib</v>
      </c>
      <c r="N7" t="str">
        <f>INDEX(products!$A$1:$G$49,MATCH(orders!$D7,products!$A$1:$A$49,0),MATCH(orders!N$1,products!$A$1:$G$1,0))</f>
        <v>D</v>
      </c>
      <c r="O7" s="10">
        <f>INDEX(products!$A$1:$G$49,MATCH(orders!$D7,products!$A$1:$A$49,0),MATCH(orders!O$1,products!$A$1:$G$1,0))</f>
        <v>1</v>
      </c>
      <c r="P7" s="5">
        <f>INDEX(products!$A$1:$G$49,MATCH(orders!$D7,products!$A$1:$A$49,0),MATCH(orders!P$1,products!$A$1:$G$1,0))</f>
        <v>12.95</v>
      </c>
      <c r="Q7" s="5">
        <f>INDEX(products!$A$1:$G$49,MATCH(orders!$D7,products!$A$1:$A$49,0),MATCH(orders!Q$1,products!$A$1:$G$1,0))</f>
        <v>1.6835</v>
      </c>
      <c r="R7" s="12">
        <f t="shared" si="1"/>
        <v>38.849999999999994</v>
      </c>
      <c r="S7" s="12">
        <f t="shared" si="0"/>
        <v>5.0504999999999995</v>
      </c>
      <c r="T7" t="str">
        <f>_xlfn.XLOOKUP(C7,customers!A6:A1006,customers!I6:I1006,FALSE)</f>
        <v>No</v>
      </c>
    </row>
    <row r="8" spans="1:20" x14ac:dyDescent="0.2">
      <c r="A8" s="2" t="s">
        <v>524</v>
      </c>
      <c r="B8" s="3">
        <v>44582</v>
      </c>
      <c r="C8" s="2" t="s">
        <v>525</v>
      </c>
      <c r="D8" t="s">
        <v>6144</v>
      </c>
      <c r="E8" s="2">
        <v>3</v>
      </c>
      <c r="F8" s="2" t="str">
        <f>_xlfn.XLOOKUP(C8,customers!$A$1:$A$1001,customers!$B$1:$B$1001,0)</f>
        <v>Shaylynn Lobe</v>
      </c>
      <c r="G8" s="2" t="str">
        <f>IF(_xlfn.XLOOKUP(C8,customers!$A$1:$A$1001,customers!$C$1:$C$1001,0) = 0, "NONE", _xlfn.XLOOKUP(C8,customers!$A$1:$A$1001,customers!$C$1:$C$1001,0) )</f>
        <v>slobe6@nifty.com</v>
      </c>
      <c r="H8" s="2" t="str">
        <f>_xlfn.XLOOKUP(C8,customers!$A$1:$A$1001,customers!$G$1:$G$1001,0)</f>
        <v>United States</v>
      </c>
      <c r="I8" s="2" t="e" vm="5">
        <v>#VALUE!</v>
      </c>
      <c r="J8" s="2" t="str">
        <f>_xlfn.XLOOKUP(Table1[[#This Row],[Customer ID]],customers!A7:A1007,customers!F7:F1007,FALSE)</f>
        <v>Dayton</v>
      </c>
      <c r="K8" s="2" t="str">
        <f>VLOOKUP(M8,'coffee (more)'!$A$1:$B$5,2,FALSE)</f>
        <v>Excelsa</v>
      </c>
      <c r="L8" s="2" t="str">
        <f>VLOOKUP(N8,'coffee (more)'!$A$7:$B$10,2,FALSE)</f>
        <v>Dark</v>
      </c>
      <c r="M8" t="str">
        <f>INDEX(products!$A$1:$G$49,MATCH(orders!$D8,products!$A$1:$A$49,0),MATCH(orders!M$1,products!$A$1:$G$1,0))</f>
        <v>Exc</v>
      </c>
      <c r="N8" t="str">
        <f>INDEX(products!$A$1:$G$49,MATCH(orders!$D8,products!$A$1:$A$49,0),MATCH(orders!N$1,products!$A$1:$G$1,0))</f>
        <v>D</v>
      </c>
      <c r="O8" s="10">
        <f>INDEX(products!$A$1:$G$49,MATCH(orders!$D8,products!$A$1:$A$49,0),MATCH(orders!O$1,products!$A$1:$G$1,0))</f>
        <v>0.5</v>
      </c>
      <c r="P8" s="5">
        <f>INDEX(products!$A$1:$G$49,MATCH(orders!$D8,products!$A$1:$A$49,0),MATCH(orders!P$1,products!$A$1:$G$1,0))</f>
        <v>7.29</v>
      </c>
      <c r="Q8" s="5">
        <f>INDEX(products!$A$1:$G$49,MATCH(orders!$D8,products!$A$1:$A$49,0),MATCH(orders!Q$1,products!$A$1:$G$1,0))</f>
        <v>0.80190000000000006</v>
      </c>
      <c r="R8" s="12">
        <f t="shared" si="1"/>
        <v>21.87</v>
      </c>
      <c r="S8" s="12">
        <f t="shared" si="0"/>
        <v>2.4057000000000004</v>
      </c>
      <c r="T8" t="str">
        <f>_xlfn.XLOOKUP(C8,customers!A7:A1007,customers!I7:I1007,FALSE)</f>
        <v>Yes</v>
      </c>
    </row>
    <row r="9" spans="1:20" x14ac:dyDescent="0.2">
      <c r="A9" s="2" t="s">
        <v>530</v>
      </c>
      <c r="B9" s="3">
        <v>44701</v>
      </c>
      <c r="C9" s="2" t="s">
        <v>531</v>
      </c>
      <c r="D9" t="s">
        <v>6145</v>
      </c>
      <c r="E9" s="2">
        <v>1</v>
      </c>
      <c r="F9" s="2" t="str">
        <f>_xlfn.XLOOKUP(C9,customers!$A$1:$A$1001,customers!$B$1:$B$1001,0)</f>
        <v>Melvin Wharfe</v>
      </c>
      <c r="G9" s="2" t="str">
        <f>IF(_xlfn.XLOOKUP(C9,customers!$A$1:$A$1001,customers!$C$1:$C$1001,0) = 0, "NONE", _xlfn.XLOOKUP(C9,customers!$A$1:$A$1001,customers!$C$1:$C$1001,0) )</f>
        <v>NONE</v>
      </c>
      <c r="H9" s="2" t="str">
        <f>_xlfn.XLOOKUP(C9,customers!$A$1:$A$1001,customers!$G$1:$G$1001,0)</f>
        <v>Ireland</v>
      </c>
      <c r="I9" s="2" t="e" vm="6">
        <v>#VALUE!</v>
      </c>
      <c r="J9" s="2" t="str">
        <f>_xlfn.XLOOKUP(Table1[[#This Row],[Customer ID]],customers!A8:A1008,customers!F8:F1008,FALSE)</f>
        <v>Kill</v>
      </c>
      <c r="K9" s="2" t="str">
        <f>VLOOKUP(M9,'coffee (more)'!$A$1:$B$5,2,FALSE)</f>
        <v>Liberica</v>
      </c>
      <c r="L9" s="2" t="str">
        <f>VLOOKUP(N9,'coffee (more)'!$A$7:$B$10,2,FALSE)</f>
        <v>Light</v>
      </c>
      <c r="M9" t="str">
        <f>INDEX(products!$A$1:$G$49,MATCH(orders!$D9,products!$A$1:$A$49,0),MATCH(orders!M$1,products!$A$1:$G$1,0))</f>
        <v>Lib</v>
      </c>
      <c r="N9" t="str">
        <f>INDEX(products!$A$1:$G$49,MATCH(orders!$D9,products!$A$1:$A$49,0),MATCH(orders!N$1,products!$A$1:$G$1,0))</f>
        <v>L</v>
      </c>
      <c r="O9" s="10">
        <f>INDEX(products!$A$1:$G$49,MATCH(orders!$D9,products!$A$1:$A$49,0),MATCH(orders!O$1,products!$A$1:$G$1,0))</f>
        <v>0.2</v>
      </c>
      <c r="P9" s="5">
        <f>INDEX(products!$A$1:$G$49,MATCH(orders!$D9,products!$A$1:$A$49,0),MATCH(orders!P$1,products!$A$1:$G$1,0))</f>
        <v>4.7549999999999999</v>
      </c>
      <c r="Q9" s="5">
        <f>INDEX(products!$A$1:$G$49,MATCH(orders!$D9,products!$A$1:$A$49,0),MATCH(orders!Q$1,products!$A$1:$G$1,0))</f>
        <v>0.61814999999999998</v>
      </c>
      <c r="R9" s="12">
        <f t="shared" si="1"/>
        <v>4.7549999999999999</v>
      </c>
      <c r="S9" s="12">
        <f t="shared" si="0"/>
        <v>0.61814999999999998</v>
      </c>
      <c r="T9" t="str">
        <f>_xlfn.XLOOKUP(C9,customers!A8:A1008,customers!I8:I1008,FALSE)</f>
        <v>Yes</v>
      </c>
    </row>
    <row r="10" spans="1:20" x14ac:dyDescent="0.2">
      <c r="A10" s="2" t="s">
        <v>535</v>
      </c>
      <c r="B10" s="3">
        <v>43467</v>
      </c>
      <c r="C10" s="2" t="s">
        <v>536</v>
      </c>
      <c r="D10" t="s">
        <v>6146</v>
      </c>
      <c r="E10" s="2">
        <v>3</v>
      </c>
      <c r="F10" s="2" t="str">
        <f>_xlfn.XLOOKUP(C10,customers!$A$1:$A$1001,customers!$B$1:$B$1001,0)</f>
        <v>Guthrey Petracci</v>
      </c>
      <c r="G10" s="2" t="str">
        <f>IF(_xlfn.XLOOKUP(C10,customers!$A$1:$A$1001,customers!$C$1:$C$1001,0) = 0, "NONE", _xlfn.XLOOKUP(C10,customers!$A$1:$A$1001,customers!$C$1:$C$1001,0) )</f>
        <v>gpetracci8@livejournal.com</v>
      </c>
      <c r="H10" s="2" t="str">
        <f>_xlfn.XLOOKUP(C10,customers!$A$1:$A$1001,customers!$G$1:$G$1001,0)</f>
        <v>United States</v>
      </c>
      <c r="I10" s="2" t="e" vm="7">
        <v>#VALUE!</v>
      </c>
      <c r="J10" s="2" t="str">
        <f>_xlfn.XLOOKUP(Table1[[#This Row],[Customer ID]],customers!A9:A1009,customers!F9:F1009,FALSE)</f>
        <v>Los Angeles</v>
      </c>
      <c r="K10" s="2" t="str">
        <f>VLOOKUP(M10,'coffee (more)'!$A$1:$B$5,2,FALSE)</f>
        <v>Robusta</v>
      </c>
      <c r="L10" s="2" t="str">
        <f>VLOOKUP(N10,'coffee (more)'!$A$7:$B$10,2,FALSE)</f>
        <v>Medium</v>
      </c>
      <c r="M10" t="str">
        <f>INDEX(products!$A$1:$G$49,MATCH(orders!$D10,products!$A$1:$A$49,0),MATCH(orders!M$1,products!$A$1:$G$1,0))</f>
        <v>Rob</v>
      </c>
      <c r="N10" t="str">
        <f>INDEX(products!$A$1:$G$49,MATCH(orders!$D10,products!$A$1:$A$49,0),MATCH(orders!N$1,products!$A$1:$G$1,0))</f>
        <v>M</v>
      </c>
      <c r="O10" s="10">
        <f>INDEX(products!$A$1:$G$49,MATCH(orders!$D10,products!$A$1:$A$49,0),MATCH(orders!O$1,products!$A$1:$G$1,0))</f>
        <v>0.5</v>
      </c>
      <c r="P10" s="5">
        <f>INDEX(products!$A$1:$G$49,MATCH(orders!$D10,products!$A$1:$A$49,0),MATCH(orders!P$1,products!$A$1:$G$1,0))</f>
        <v>5.97</v>
      </c>
      <c r="Q10" s="5">
        <f>INDEX(products!$A$1:$G$49,MATCH(orders!$D10,products!$A$1:$A$49,0),MATCH(orders!Q$1,products!$A$1:$G$1,0))</f>
        <v>0.35819999999999996</v>
      </c>
      <c r="R10" s="12">
        <f t="shared" si="1"/>
        <v>17.91</v>
      </c>
      <c r="S10" s="12">
        <f t="shared" si="0"/>
        <v>1.0745999999999998</v>
      </c>
      <c r="T10" t="str">
        <f>_xlfn.XLOOKUP(C10,customers!A9:A1009,customers!I9:I1009,FALSE)</f>
        <v>No</v>
      </c>
    </row>
    <row r="11" spans="1:20" x14ac:dyDescent="0.2">
      <c r="A11" s="2" t="s">
        <v>541</v>
      </c>
      <c r="B11" s="3">
        <v>43713</v>
      </c>
      <c r="C11" s="2" t="s">
        <v>542</v>
      </c>
      <c r="D11" t="s">
        <v>6146</v>
      </c>
      <c r="E11" s="2">
        <v>1</v>
      </c>
      <c r="F11" s="2" t="str">
        <f>_xlfn.XLOOKUP(C11,customers!$A$1:$A$1001,customers!$B$1:$B$1001,0)</f>
        <v>Rodger Raven</v>
      </c>
      <c r="G11" s="2" t="str">
        <f>IF(_xlfn.XLOOKUP(C11,customers!$A$1:$A$1001,customers!$C$1:$C$1001,0) = 0, "NONE", _xlfn.XLOOKUP(C11,customers!$A$1:$A$1001,customers!$C$1:$C$1001,0) )</f>
        <v>rraven9@ed.gov</v>
      </c>
      <c r="H11" s="2" t="str">
        <f>_xlfn.XLOOKUP(C11,customers!$A$1:$A$1001,customers!$G$1:$G$1001,0)</f>
        <v>United States</v>
      </c>
      <c r="I11" s="2" t="e" vm="7">
        <v>#VALUE!</v>
      </c>
      <c r="J11" s="2" t="str">
        <f>_xlfn.XLOOKUP(Table1[[#This Row],[Customer ID]],customers!A10:A1010,customers!F10:F1010,FALSE)</f>
        <v>Los Angeles</v>
      </c>
      <c r="K11" s="2" t="str">
        <f>VLOOKUP(M11,'coffee (more)'!$A$1:$B$5,2,FALSE)</f>
        <v>Robusta</v>
      </c>
      <c r="L11" s="2" t="str">
        <f>VLOOKUP(N11,'coffee (more)'!$A$7:$B$10,2,FALSE)</f>
        <v>Medium</v>
      </c>
      <c r="M11" t="str">
        <f>INDEX(products!$A$1:$G$49,MATCH(orders!$D11,products!$A$1:$A$49,0),MATCH(orders!M$1,products!$A$1:$G$1,0))</f>
        <v>Rob</v>
      </c>
      <c r="N11" t="str">
        <f>INDEX(products!$A$1:$G$49,MATCH(orders!$D11,products!$A$1:$A$49,0),MATCH(orders!N$1,products!$A$1:$G$1,0))</f>
        <v>M</v>
      </c>
      <c r="O11" s="10">
        <f>INDEX(products!$A$1:$G$49,MATCH(orders!$D11,products!$A$1:$A$49,0),MATCH(orders!O$1,products!$A$1:$G$1,0))</f>
        <v>0.5</v>
      </c>
      <c r="P11" s="5">
        <f>INDEX(products!$A$1:$G$49,MATCH(orders!$D11,products!$A$1:$A$49,0),MATCH(orders!P$1,products!$A$1:$G$1,0))</f>
        <v>5.97</v>
      </c>
      <c r="Q11" s="5">
        <f>INDEX(products!$A$1:$G$49,MATCH(orders!$D11,products!$A$1:$A$49,0),MATCH(orders!Q$1,products!$A$1:$G$1,0))</f>
        <v>0.35819999999999996</v>
      </c>
      <c r="R11" s="12">
        <f t="shared" si="1"/>
        <v>5.97</v>
      </c>
      <c r="S11" s="12">
        <f t="shared" si="0"/>
        <v>0.35819999999999996</v>
      </c>
      <c r="T11" t="str">
        <f>_xlfn.XLOOKUP(C11,customers!A10:A1010,customers!I10:I1010,FALSE)</f>
        <v>No</v>
      </c>
    </row>
    <row r="12" spans="1:20" x14ac:dyDescent="0.2">
      <c r="A12" s="2" t="s">
        <v>547</v>
      </c>
      <c r="B12" s="3">
        <v>44263</v>
      </c>
      <c r="C12" s="2" t="s">
        <v>548</v>
      </c>
      <c r="D12" t="s">
        <v>6147</v>
      </c>
      <c r="E12" s="2">
        <v>4</v>
      </c>
      <c r="F12" s="2" t="str">
        <f>_xlfn.XLOOKUP(C12,customers!$A$1:$A$1001,customers!$B$1:$B$1001,0)</f>
        <v>Ferrell Ferber</v>
      </c>
      <c r="G12" s="2" t="str">
        <f>IF(_xlfn.XLOOKUP(C12,customers!$A$1:$A$1001,customers!$C$1:$C$1001,0) = 0, "NONE", _xlfn.XLOOKUP(C12,customers!$A$1:$A$1001,customers!$C$1:$C$1001,0) )</f>
        <v>fferbera@businesswire.com</v>
      </c>
      <c r="H12" s="2" t="str">
        <f>_xlfn.XLOOKUP(C12,customers!$A$1:$A$1001,customers!$G$1:$G$1001,0)</f>
        <v>United States</v>
      </c>
      <c r="I12" s="2" t="e" vm="8">
        <v>#VALUE!</v>
      </c>
      <c r="J12" s="2" t="str">
        <f>_xlfn.XLOOKUP(Table1[[#This Row],[Customer ID]],customers!A11:A1011,customers!F11:F1011,FALSE)</f>
        <v>San Jose</v>
      </c>
      <c r="K12" s="2" t="str">
        <f>VLOOKUP(M12,'coffee (more)'!$A$1:$B$5,2,FALSE)</f>
        <v>Arbica</v>
      </c>
      <c r="L12" s="2" t="str">
        <f>VLOOKUP(N12,'coffee (more)'!$A$7:$B$10,2,FALSE)</f>
        <v>Dark</v>
      </c>
      <c r="M12" t="str">
        <f>INDEX(products!$A$1:$G$49,MATCH(orders!$D12,products!$A$1:$A$49,0),MATCH(orders!M$1,products!$A$1:$G$1,0))</f>
        <v>Ara</v>
      </c>
      <c r="N12" t="str">
        <f>INDEX(products!$A$1:$G$49,MATCH(orders!$D12,products!$A$1:$A$49,0),MATCH(orders!N$1,products!$A$1:$G$1,0))</f>
        <v>D</v>
      </c>
      <c r="O12" s="10">
        <f>INDEX(products!$A$1:$G$49,MATCH(orders!$D12,products!$A$1:$A$49,0),MATCH(orders!O$1,products!$A$1:$G$1,0))</f>
        <v>1</v>
      </c>
      <c r="P12" s="5">
        <f>INDEX(products!$A$1:$G$49,MATCH(orders!$D12,products!$A$1:$A$49,0),MATCH(orders!P$1,products!$A$1:$G$1,0))</f>
        <v>9.9499999999999993</v>
      </c>
      <c r="Q12" s="5">
        <f>INDEX(products!$A$1:$G$49,MATCH(orders!$D12,products!$A$1:$A$49,0),MATCH(orders!Q$1,products!$A$1:$G$1,0))</f>
        <v>0.89549999999999985</v>
      </c>
      <c r="R12" s="12">
        <f t="shared" si="1"/>
        <v>39.799999999999997</v>
      </c>
      <c r="S12" s="12">
        <f t="shared" si="0"/>
        <v>3.5819999999999994</v>
      </c>
      <c r="T12" t="str">
        <f>_xlfn.XLOOKUP(C12,customers!A11:A1011,customers!I11:I1011,FALSE)</f>
        <v>No</v>
      </c>
    </row>
    <row r="13" spans="1:20" x14ac:dyDescent="0.2">
      <c r="A13" s="2" t="s">
        <v>553</v>
      </c>
      <c r="B13" s="3">
        <v>44132</v>
      </c>
      <c r="C13" s="2" t="s">
        <v>554</v>
      </c>
      <c r="D13" t="s">
        <v>6148</v>
      </c>
      <c r="E13" s="2">
        <v>5</v>
      </c>
      <c r="F13" s="2" t="str">
        <f>_xlfn.XLOOKUP(C13,customers!$A$1:$A$1001,customers!$B$1:$B$1001,0)</f>
        <v>Duky Phizackerly</v>
      </c>
      <c r="G13" s="2" t="str">
        <f>IF(_xlfn.XLOOKUP(C13,customers!$A$1:$A$1001,customers!$C$1:$C$1001,0) = 0, "NONE", _xlfn.XLOOKUP(C13,customers!$A$1:$A$1001,customers!$C$1:$C$1001,0) )</f>
        <v>dphizackerlyb@utexas.edu</v>
      </c>
      <c r="H13" s="2" t="str">
        <f>_xlfn.XLOOKUP(C13,customers!$A$1:$A$1001,customers!$G$1:$G$1001,0)</f>
        <v>United States</v>
      </c>
      <c r="I13" s="2" t="e" vm="8">
        <v>#VALUE!</v>
      </c>
      <c r="J13" s="2" t="str">
        <f>_xlfn.XLOOKUP(Table1[[#This Row],[Customer ID]],customers!A12:A1012,customers!F12:F1012,FALSE)</f>
        <v>San Jose</v>
      </c>
      <c r="K13" s="2" t="str">
        <f>VLOOKUP(M13,'coffee (more)'!$A$1:$B$5,2,FALSE)</f>
        <v>Excelsa</v>
      </c>
      <c r="L13" s="2" t="str">
        <f>VLOOKUP(N13,'coffee (more)'!$A$7:$B$10,2,FALSE)</f>
        <v>Light</v>
      </c>
      <c r="M13" t="str">
        <f>INDEX(products!$A$1:$G$49,MATCH(orders!$D13,products!$A$1:$A$49,0),MATCH(orders!M$1,products!$A$1:$G$1,0))</f>
        <v>Exc</v>
      </c>
      <c r="N13" t="str">
        <f>INDEX(products!$A$1:$G$49,MATCH(orders!$D13,products!$A$1:$A$49,0),MATCH(orders!N$1,products!$A$1:$G$1,0))</f>
        <v>L</v>
      </c>
      <c r="O13" s="10">
        <f>INDEX(products!$A$1:$G$49,MATCH(orders!$D13,products!$A$1:$A$49,0),MATCH(orders!O$1,products!$A$1:$G$1,0))</f>
        <v>2.5</v>
      </c>
      <c r="P13" s="5">
        <f>INDEX(products!$A$1:$G$49,MATCH(orders!$D13,products!$A$1:$A$49,0),MATCH(orders!P$1,products!$A$1:$G$1,0))</f>
        <v>34.154999999999994</v>
      </c>
      <c r="Q13" s="5">
        <f>INDEX(products!$A$1:$G$49,MATCH(orders!$D13,products!$A$1:$A$49,0),MATCH(orders!Q$1,products!$A$1:$G$1,0))</f>
        <v>3.7570499999999996</v>
      </c>
      <c r="R13" s="12">
        <f t="shared" si="1"/>
        <v>170.77499999999998</v>
      </c>
      <c r="S13" s="12">
        <f t="shared" si="0"/>
        <v>18.785249999999998</v>
      </c>
      <c r="T13" t="str">
        <f>_xlfn.XLOOKUP(C13,customers!A12:A1012,customers!I12:I1012,FALSE)</f>
        <v>Yes</v>
      </c>
    </row>
    <row r="14" spans="1:20" x14ac:dyDescent="0.2">
      <c r="A14" s="2" t="s">
        <v>559</v>
      </c>
      <c r="B14" s="3">
        <v>44744</v>
      </c>
      <c r="C14" s="2" t="s">
        <v>560</v>
      </c>
      <c r="D14" t="s">
        <v>6138</v>
      </c>
      <c r="E14" s="2">
        <v>5</v>
      </c>
      <c r="F14" s="2" t="str">
        <f>_xlfn.XLOOKUP(C14,customers!$A$1:$A$1001,customers!$B$1:$B$1001,0)</f>
        <v>Rosaleen Scholar</v>
      </c>
      <c r="G14" s="2" t="str">
        <f>IF(_xlfn.XLOOKUP(C14,customers!$A$1:$A$1001,customers!$C$1:$C$1001,0) = 0, "NONE", _xlfn.XLOOKUP(C14,customers!$A$1:$A$1001,customers!$C$1:$C$1001,0) )</f>
        <v>rscholarc@nyu.edu</v>
      </c>
      <c r="H14" s="2" t="str">
        <f>_xlfn.XLOOKUP(C14,customers!$A$1:$A$1001,customers!$G$1:$G$1001,0)</f>
        <v>United States</v>
      </c>
      <c r="I14" s="2" t="e" vm="9">
        <v>#VALUE!</v>
      </c>
      <c r="J14" s="2" t="str">
        <f>_xlfn.XLOOKUP(Table1[[#This Row],[Customer ID]],customers!A13:A1013,customers!F13:F1013,FALSE)</f>
        <v>Richmond</v>
      </c>
      <c r="K14" s="2" t="str">
        <f>VLOOKUP(M14,'coffee (more)'!$A$1:$B$5,2,FALSE)</f>
        <v>Robusta</v>
      </c>
      <c r="L14" s="2" t="str">
        <f>VLOOKUP(N14,'coffee (more)'!$A$7:$B$10,2,FALSE)</f>
        <v>Medium</v>
      </c>
      <c r="M14" t="str">
        <f>INDEX(products!$A$1:$G$49,MATCH(orders!$D14,products!$A$1:$A$49,0),MATCH(orders!M$1,products!$A$1:$G$1,0))</f>
        <v>Rob</v>
      </c>
      <c r="N14" t="str">
        <f>INDEX(products!$A$1:$G$49,MATCH(orders!$D14,products!$A$1:$A$49,0),MATCH(orders!N$1,products!$A$1:$G$1,0))</f>
        <v>M</v>
      </c>
      <c r="O14" s="10">
        <f>INDEX(products!$A$1:$G$49,MATCH(orders!$D14,products!$A$1:$A$49,0),MATCH(orders!O$1,products!$A$1:$G$1,0))</f>
        <v>1</v>
      </c>
      <c r="P14" s="5">
        <f>INDEX(products!$A$1:$G$49,MATCH(orders!$D14,products!$A$1:$A$49,0),MATCH(orders!P$1,products!$A$1:$G$1,0))</f>
        <v>9.9499999999999993</v>
      </c>
      <c r="Q14" s="5">
        <f>INDEX(products!$A$1:$G$49,MATCH(orders!$D14,products!$A$1:$A$49,0),MATCH(orders!Q$1,products!$A$1:$G$1,0))</f>
        <v>0.59699999999999998</v>
      </c>
      <c r="R14" s="12">
        <f t="shared" si="1"/>
        <v>49.75</v>
      </c>
      <c r="S14" s="12">
        <f t="shared" si="0"/>
        <v>2.9849999999999999</v>
      </c>
      <c r="T14" t="str">
        <f>_xlfn.XLOOKUP(C14,customers!A13:A1013,customers!I13:I1013,FALSE)</f>
        <v>No</v>
      </c>
    </row>
    <row r="15" spans="1:20" x14ac:dyDescent="0.2">
      <c r="A15" s="2" t="s">
        <v>565</v>
      </c>
      <c r="B15" s="3">
        <v>43973</v>
      </c>
      <c r="C15" s="2" t="s">
        <v>566</v>
      </c>
      <c r="D15" t="s">
        <v>6149</v>
      </c>
      <c r="E15" s="2">
        <v>2</v>
      </c>
      <c r="F15" s="2" t="str">
        <f>_xlfn.XLOOKUP(C15,customers!$A$1:$A$1001,customers!$B$1:$B$1001,0)</f>
        <v>Terence Vanyutin</v>
      </c>
      <c r="G15" s="2" t="str">
        <f>IF(_xlfn.XLOOKUP(C15,customers!$A$1:$A$1001,customers!$C$1:$C$1001,0) = 0, "NONE", _xlfn.XLOOKUP(C15,customers!$A$1:$A$1001,customers!$C$1:$C$1001,0) )</f>
        <v>tvanyutind@wix.com</v>
      </c>
      <c r="H15" s="2" t="str">
        <f>_xlfn.XLOOKUP(C15,customers!$A$1:$A$1001,customers!$G$1:$G$1001,0)</f>
        <v>United States</v>
      </c>
      <c r="I15" s="2" t="s">
        <v>269</v>
      </c>
      <c r="J15" s="2" t="str">
        <f>_xlfn.XLOOKUP(Table1[[#This Row],[Customer ID]],customers!A14:A1014,customers!F14:F1014,FALSE)</f>
        <v>Migrate</v>
      </c>
      <c r="K15" s="2" t="str">
        <f>VLOOKUP(M15,'coffee (more)'!$A$1:$B$5,2,FALSE)</f>
        <v>Robusta</v>
      </c>
      <c r="L15" s="2" t="str">
        <f>VLOOKUP(N15,'coffee (more)'!$A$7:$B$10,2,FALSE)</f>
        <v>Dark</v>
      </c>
      <c r="M15" t="str">
        <f>INDEX(products!$A$1:$G$49,MATCH(orders!$D15,products!$A$1:$A$49,0),MATCH(orders!M$1,products!$A$1:$G$1,0))</f>
        <v>Rob</v>
      </c>
      <c r="N15" t="str">
        <f>INDEX(products!$A$1:$G$49,MATCH(orders!$D15,products!$A$1:$A$49,0),MATCH(orders!N$1,products!$A$1:$G$1,0))</f>
        <v>D</v>
      </c>
      <c r="O15" s="10">
        <f>INDEX(products!$A$1:$G$49,MATCH(orders!$D15,products!$A$1:$A$49,0),MATCH(orders!O$1,products!$A$1:$G$1,0))</f>
        <v>2.5</v>
      </c>
      <c r="P15" s="5">
        <f>INDEX(products!$A$1:$G$49,MATCH(orders!$D15,products!$A$1:$A$49,0),MATCH(orders!P$1,products!$A$1:$G$1,0))</f>
        <v>20.584999999999997</v>
      </c>
      <c r="Q15" s="5">
        <f>INDEX(products!$A$1:$G$49,MATCH(orders!$D15,products!$A$1:$A$49,0),MATCH(orders!Q$1,products!$A$1:$G$1,0))</f>
        <v>1.2350999999999999</v>
      </c>
      <c r="R15" s="12">
        <f t="shared" si="1"/>
        <v>41.169999999999995</v>
      </c>
      <c r="S15" s="12">
        <f t="shared" si="0"/>
        <v>2.4701999999999997</v>
      </c>
      <c r="T15" t="str">
        <f>_xlfn.XLOOKUP(C15,customers!A14:A1014,customers!I14:I1014,FALSE)</f>
        <v>No</v>
      </c>
    </row>
    <row r="16" spans="1:20" x14ac:dyDescent="0.2">
      <c r="A16" s="2" t="s">
        <v>570</v>
      </c>
      <c r="B16" s="3">
        <v>44656</v>
      </c>
      <c r="C16" s="2" t="s">
        <v>571</v>
      </c>
      <c r="D16" t="s">
        <v>6150</v>
      </c>
      <c r="E16" s="2">
        <v>3</v>
      </c>
      <c r="F16" s="2" t="str">
        <f>_xlfn.XLOOKUP(C16,customers!$A$1:$A$1001,customers!$B$1:$B$1001,0)</f>
        <v>Patrice Trobe</v>
      </c>
      <c r="G16" s="2" t="str">
        <f>IF(_xlfn.XLOOKUP(C16,customers!$A$1:$A$1001,customers!$C$1:$C$1001,0) = 0, "NONE", _xlfn.XLOOKUP(C16,customers!$A$1:$A$1001,customers!$C$1:$C$1001,0) )</f>
        <v>ptrobee@wunderground.com</v>
      </c>
      <c r="H16" s="2" t="str">
        <f>_xlfn.XLOOKUP(C16,customers!$A$1:$A$1001,customers!$G$1:$G$1001,0)</f>
        <v>United States</v>
      </c>
      <c r="I16" s="2" t="e" vm="10">
        <v>#VALUE!</v>
      </c>
      <c r="J16" s="2" t="str">
        <f>_xlfn.XLOOKUP(Table1[[#This Row],[Customer ID]],customers!A15:A1015,customers!F15:F1015,FALSE)</f>
        <v>Saint Louis</v>
      </c>
      <c r="K16" s="2" t="str">
        <f>VLOOKUP(M16,'coffee (more)'!$A$1:$B$5,2,FALSE)</f>
        <v>Liberica</v>
      </c>
      <c r="L16" s="2" t="str">
        <f>VLOOKUP(N16,'coffee (more)'!$A$7:$B$10,2,FALSE)</f>
        <v>Dark</v>
      </c>
      <c r="M16" t="str">
        <f>INDEX(products!$A$1:$G$49,MATCH(orders!$D16,products!$A$1:$A$49,0),MATCH(orders!M$1,products!$A$1:$G$1,0))</f>
        <v>Lib</v>
      </c>
      <c r="N16" t="str">
        <f>INDEX(products!$A$1:$G$49,MATCH(orders!$D16,products!$A$1:$A$49,0),MATCH(orders!N$1,products!$A$1:$G$1,0))</f>
        <v>D</v>
      </c>
      <c r="O16" s="10">
        <f>INDEX(products!$A$1:$G$49,MATCH(orders!$D16,products!$A$1:$A$49,0),MATCH(orders!O$1,products!$A$1:$G$1,0))</f>
        <v>0.2</v>
      </c>
      <c r="P16" s="5">
        <f>INDEX(products!$A$1:$G$49,MATCH(orders!$D16,products!$A$1:$A$49,0),MATCH(orders!P$1,products!$A$1:$G$1,0))</f>
        <v>3.8849999999999998</v>
      </c>
      <c r="Q16" s="5">
        <f>INDEX(products!$A$1:$G$49,MATCH(orders!$D16,products!$A$1:$A$49,0),MATCH(orders!Q$1,products!$A$1:$G$1,0))</f>
        <v>0.50505</v>
      </c>
      <c r="R16" s="12">
        <f t="shared" si="1"/>
        <v>11.654999999999999</v>
      </c>
      <c r="S16" s="12">
        <f t="shared" si="0"/>
        <v>1.51515</v>
      </c>
      <c r="T16" t="str">
        <f>_xlfn.XLOOKUP(C16,customers!A15:A1015,customers!I15:I1015,FALSE)</f>
        <v>Yes</v>
      </c>
    </row>
    <row r="17" spans="1:20" x14ac:dyDescent="0.2">
      <c r="A17" s="2" t="s">
        <v>576</v>
      </c>
      <c r="B17" s="3">
        <v>44719</v>
      </c>
      <c r="C17" s="2" t="s">
        <v>577</v>
      </c>
      <c r="D17" t="s">
        <v>6151</v>
      </c>
      <c r="E17" s="2">
        <v>5</v>
      </c>
      <c r="F17" s="2" t="str">
        <f>_xlfn.XLOOKUP(C17,customers!$A$1:$A$1001,customers!$B$1:$B$1001,0)</f>
        <v>Llywellyn Oscroft</v>
      </c>
      <c r="G17" s="2" t="str">
        <f>IF(_xlfn.XLOOKUP(C17,customers!$A$1:$A$1001,customers!$C$1:$C$1001,0) = 0, "NONE", _xlfn.XLOOKUP(C17,customers!$A$1:$A$1001,customers!$C$1:$C$1001,0) )</f>
        <v>loscroftf@ebay.co.uk</v>
      </c>
      <c r="H17" s="2" t="str">
        <f>_xlfn.XLOOKUP(C17,customers!$A$1:$A$1001,customers!$G$1:$G$1001,0)</f>
        <v>United States</v>
      </c>
      <c r="I17" s="2" t="e" vm="11">
        <v>#VALUE!</v>
      </c>
      <c r="J17" s="2" t="str">
        <f>_xlfn.XLOOKUP(Table1[[#This Row],[Customer ID]],customers!A16:A1016,customers!F16:F1016,FALSE)</f>
        <v>Philadelphia</v>
      </c>
      <c r="K17" s="2" t="str">
        <f>VLOOKUP(M17,'coffee (more)'!$A$1:$B$5,2,FALSE)</f>
        <v>Robusta</v>
      </c>
      <c r="L17" s="2" t="str">
        <f>VLOOKUP(N17,'coffee (more)'!$A$7:$B$10,2,FALSE)</f>
        <v>Medium</v>
      </c>
      <c r="M17" t="str">
        <f>INDEX(products!$A$1:$G$49,MATCH(orders!$D17,products!$A$1:$A$49,0),MATCH(orders!M$1,products!$A$1:$G$1,0))</f>
        <v>Rob</v>
      </c>
      <c r="N17" t="str">
        <f>INDEX(products!$A$1:$G$49,MATCH(orders!$D17,products!$A$1:$A$49,0),MATCH(orders!N$1,products!$A$1:$G$1,0))</f>
        <v>M</v>
      </c>
      <c r="O17" s="10">
        <f>INDEX(products!$A$1:$G$49,MATCH(orders!$D17,products!$A$1:$A$49,0),MATCH(orders!O$1,products!$A$1:$G$1,0))</f>
        <v>2.5</v>
      </c>
      <c r="P17" s="5">
        <f>INDEX(products!$A$1:$G$49,MATCH(orders!$D17,products!$A$1:$A$49,0),MATCH(orders!P$1,products!$A$1:$G$1,0))</f>
        <v>22.884999999999998</v>
      </c>
      <c r="Q17" s="5">
        <f>INDEX(products!$A$1:$G$49,MATCH(orders!$D17,products!$A$1:$A$49,0),MATCH(orders!Q$1,products!$A$1:$G$1,0))</f>
        <v>1.3730999999999998</v>
      </c>
      <c r="R17" s="12">
        <f t="shared" si="1"/>
        <v>114.42499999999998</v>
      </c>
      <c r="S17" s="12">
        <f t="shared" si="0"/>
        <v>6.865499999999999</v>
      </c>
      <c r="T17" t="str">
        <f>_xlfn.XLOOKUP(C17,customers!A16:A1016,customers!I16:I1016,FALSE)</f>
        <v>No</v>
      </c>
    </row>
    <row r="18" spans="1:20" x14ac:dyDescent="0.2">
      <c r="A18" s="2" t="s">
        <v>581</v>
      </c>
      <c r="B18" s="3">
        <v>43544</v>
      </c>
      <c r="C18" s="2" t="s">
        <v>582</v>
      </c>
      <c r="D18" t="s">
        <v>6152</v>
      </c>
      <c r="E18" s="2">
        <v>6</v>
      </c>
      <c r="F18" s="2" t="str">
        <f>_xlfn.XLOOKUP(C18,customers!$A$1:$A$1001,customers!$B$1:$B$1001,0)</f>
        <v>Minni Alabaster</v>
      </c>
      <c r="G18" s="2" t="str">
        <f>IF(_xlfn.XLOOKUP(C18,customers!$A$1:$A$1001,customers!$C$1:$C$1001,0) = 0, "NONE", _xlfn.XLOOKUP(C18,customers!$A$1:$A$1001,customers!$C$1:$C$1001,0) )</f>
        <v>malabasterg@hexun.com</v>
      </c>
      <c r="H18" s="2" t="str">
        <f>_xlfn.XLOOKUP(C18,customers!$A$1:$A$1001,customers!$G$1:$G$1001,0)</f>
        <v>United States</v>
      </c>
      <c r="I18" s="2" t="e" vm="12">
        <v>#VALUE!</v>
      </c>
      <c r="J18" s="2" t="str">
        <f>_xlfn.XLOOKUP(Table1[[#This Row],[Customer ID]],customers!A17:A1017,customers!F17:F1017,FALSE)</f>
        <v>Portland</v>
      </c>
      <c r="K18" s="2" t="str">
        <f>VLOOKUP(M18,'coffee (more)'!$A$1:$B$5,2,FALSE)</f>
        <v>Arbica</v>
      </c>
      <c r="L18" s="2" t="str">
        <f>VLOOKUP(N18,'coffee (more)'!$A$7:$B$10,2,FALSE)</f>
        <v>Medium</v>
      </c>
      <c r="M18" t="str">
        <f>INDEX(products!$A$1:$G$49,MATCH(orders!$D18,products!$A$1:$A$49,0),MATCH(orders!M$1,products!$A$1:$G$1,0))</f>
        <v>Ara</v>
      </c>
      <c r="N18" t="str">
        <f>INDEX(products!$A$1:$G$49,MATCH(orders!$D18,products!$A$1:$A$49,0),MATCH(orders!N$1,products!$A$1:$G$1,0))</f>
        <v>M</v>
      </c>
      <c r="O18" s="10">
        <f>INDEX(products!$A$1:$G$49,MATCH(orders!$D18,products!$A$1:$A$49,0),MATCH(orders!O$1,products!$A$1:$G$1,0))</f>
        <v>0.2</v>
      </c>
      <c r="P18" s="5">
        <f>INDEX(products!$A$1:$G$49,MATCH(orders!$D18,products!$A$1:$A$49,0),MATCH(orders!P$1,products!$A$1:$G$1,0))</f>
        <v>3.375</v>
      </c>
      <c r="Q18" s="5">
        <f>INDEX(products!$A$1:$G$49,MATCH(orders!$D18,products!$A$1:$A$49,0),MATCH(orders!Q$1,products!$A$1:$G$1,0))</f>
        <v>0.30374999999999996</v>
      </c>
      <c r="R18" s="12">
        <f t="shared" si="1"/>
        <v>20.25</v>
      </c>
      <c r="S18" s="12">
        <f t="shared" si="0"/>
        <v>1.8224999999999998</v>
      </c>
      <c r="T18" t="str">
        <f>_xlfn.XLOOKUP(C18,customers!A17:A1017,customers!I17:I1017,FALSE)</f>
        <v>No</v>
      </c>
    </row>
    <row r="19" spans="1:20" x14ac:dyDescent="0.2">
      <c r="A19" s="2" t="s">
        <v>587</v>
      </c>
      <c r="B19" s="3">
        <v>43757</v>
      </c>
      <c r="C19" s="2" t="s">
        <v>588</v>
      </c>
      <c r="D19" t="s">
        <v>6140</v>
      </c>
      <c r="E19" s="2">
        <v>6</v>
      </c>
      <c r="F19" s="2" t="str">
        <f>_xlfn.XLOOKUP(C19,customers!$A$1:$A$1001,customers!$B$1:$B$1001,0)</f>
        <v>Rhianon Broxup</v>
      </c>
      <c r="G19" s="2" t="str">
        <f>IF(_xlfn.XLOOKUP(C19,customers!$A$1:$A$1001,customers!$C$1:$C$1001,0) = 0, "NONE", _xlfn.XLOOKUP(C19,customers!$A$1:$A$1001,customers!$C$1:$C$1001,0) )</f>
        <v>rbroxuph@jimdo.com</v>
      </c>
      <c r="H19" s="2" t="str">
        <f>_xlfn.XLOOKUP(C19,customers!$A$1:$A$1001,customers!$G$1:$G$1001,0)</f>
        <v>United States</v>
      </c>
      <c r="I19" s="2" t="e" vm="13">
        <v>#VALUE!</v>
      </c>
      <c r="J19" s="2" t="str">
        <f>_xlfn.XLOOKUP(Table1[[#This Row],[Customer ID]],customers!A18:A1018,customers!F18:F1018,FALSE)</f>
        <v>Houston</v>
      </c>
      <c r="K19" s="2" t="str">
        <f>VLOOKUP(M19,'coffee (more)'!$A$1:$B$5,2,FALSE)</f>
        <v>Arbica</v>
      </c>
      <c r="L19" s="2" t="str">
        <f>VLOOKUP(N19,'coffee (more)'!$A$7:$B$10,2,FALSE)</f>
        <v>Light</v>
      </c>
      <c r="M19" t="str">
        <f>INDEX(products!$A$1:$G$49,MATCH(orders!$D19,products!$A$1:$A$49,0),MATCH(orders!M$1,products!$A$1:$G$1,0))</f>
        <v>Ara</v>
      </c>
      <c r="N19" t="str">
        <f>INDEX(products!$A$1:$G$49,MATCH(orders!$D19,products!$A$1:$A$49,0),MATCH(orders!N$1,products!$A$1:$G$1,0))</f>
        <v>L</v>
      </c>
      <c r="O19" s="10">
        <f>INDEX(products!$A$1:$G$49,MATCH(orders!$D19,products!$A$1:$A$49,0),MATCH(orders!O$1,products!$A$1:$G$1,0))</f>
        <v>1</v>
      </c>
      <c r="P19" s="5">
        <f>INDEX(products!$A$1:$G$49,MATCH(orders!$D19,products!$A$1:$A$49,0),MATCH(orders!P$1,products!$A$1:$G$1,0))</f>
        <v>12.95</v>
      </c>
      <c r="Q19" s="5">
        <f>INDEX(products!$A$1:$G$49,MATCH(orders!$D19,products!$A$1:$A$49,0),MATCH(orders!Q$1,products!$A$1:$G$1,0))</f>
        <v>1.1655</v>
      </c>
      <c r="R19" s="12">
        <f t="shared" si="1"/>
        <v>77.699999999999989</v>
      </c>
      <c r="S19" s="12">
        <f t="shared" si="0"/>
        <v>6.9930000000000003</v>
      </c>
      <c r="T19" t="str">
        <f>_xlfn.XLOOKUP(C19,customers!A18:A1018,customers!I18:I1018,FALSE)</f>
        <v>No</v>
      </c>
    </row>
    <row r="20" spans="1:20" x14ac:dyDescent="0.2">
      <c r="A20" s="2" t="s">
        <v>593</v>
      </c>
      <c r="B20" s="3">
        <v>43629</v>
      </c>
      <c r="C20" s="2" t="s">
        <v>594</v>
      </c>
      <c r="D20" t="s">
        <v>6149</v>
      </c>
      <c r="E20" s="2">
        <v>4</v>
      </c>
      <c r="F20" s="2" t="str">
        <f>_xlfn.XLOOKUP(C20,customers!$A$1:$A$1001,customers!$B$1:$B$1001,0)</f>
        <v>Pall Redford</v>
      </c>
      <c r="G20" s="2" t="str">
        <f>IF(_xlfn.XLOOKUP(C20,customers!$A$1:$A$1001,customers!$C$1:$C$1001,0) = 0, "NONE", _xlfn.XLOOKUP(C20,customers!$A$1:$A$1001,customers!$C$1:$C$1001,0) )</f>
        <v>predfordi@ow.ly</v>
      </c>
      <c r="H20" s="2" t="str">
        <f>_xlfn.XLOOKUP(C20,customers!$A$1:$A$1001,customers!$G$1:$G$1001,0)</f>
        <v>Ireland</v>
      </c>
      <c r="I20" s="2" t="e" vm="14">
        <v>#VALUE!</v>
      </c>
      <c r="J20" s="2" t="str">
        <f>_xlfn.XLOOKUP(Table1[[#This Row],[Customer ID]],customers!A19:A1019,customers!F19:F1019,FALSE)</f>
        <v>Caherconlish</v>
      </c>
      <c r="K20" s="2" t="str">
        <f>VLOOKUP(M20,'coffee (more)'!$A$1:$B$5,2,FALSE)</f>
        <v>Robusta</v>
      </c>
      <c r="L20" s="2" t="str">
        <f>VLOOKUP(N20,'coffee (more)'!$A$7:$B$10,2,FALSE)</f>
        <v>Dark</v>
      </c>
      <c r="M20" t="str">
        <f>INDEX(products!$A$1:$G$49,MATCH(orders!$D20,products!$A$1:$A$49,0),MATCH(orders!M$1,products!$A$1:$G$1,0))</f>
        <v>Rob</v>
      </c>
      <c r="N20" t="str">
        <f>INDEX(products!$A$1:$G$49,MATCH(orders!$D20,products!$A$1:$A$49,0),MATCH(orders!N$1,products!$A$1:$G$1,0))</f>
        <v>D</v>
      </c>
      <c r="O20" s="10">
        <f>INDEX(products!$A$1:$G$49,MATCH(orders!$D20,products!$A$1:$A$49,0),MATCH(orders!O$1,products!$A$1:$G$1,0))</f>
        <v>2.5</v>
      </c>
      <c r="P20" s="5">
        <f>INDEX(products!$A$1:$G$49,MATCH(orders!$D20,products!$A$1:$A$49,0),MATCH(orders!P$1,products!$A$1:$G$1,0))</f>
        <v>20.584999999999997</v>
      </c>
      <c r="Q20" s="5">
        <f>INDEX(products!$A$1:$G$49,MATCH(orders!$D20,products!$A$1:$A$49,0),MATCH(orders!Q$1,products!$A$1:$G$1,0))</f>
        <v>1.2350999999999999</v>
      </c>
      <c r="R20" s="12">
        <f t="shared" si="1"/>
        <v>82.339999999999989</v>
      </c>
      <c r="S20" s="12">
        <f t="shared" si="0"/>
        <v>4.9403999999999995</v>
      </c>
      <c r="T20" t="str">
        <f>_xlfn.XLOOKUP(C20,customers!A19:A1019,customers!I19:I1019,FALSE)</f>
        <v>Yes</v>
      </c>
    </row>
    <row r="21" spans="1:20" x14ac:dyDescent="0.2">
      <c r="A21" s="2" t="s">
        <v>598</v>
      </c>
      <c r="B21" s="3">
        <v>44169</v>
      </c>
      <c r="C21" s="2" t="s">
        <v>599</v>
      </c>
      <c r="D21" t="s">
        <v>6152</v>
      </c>
      <c r="E21" s="2">
        <v>5</v>
      </c>
      <c r="F21" s="2" t="str">
        <f>_xlfn.XLOOKUP(C21,customers!$A$1:$A$1001,customers!$B$1:$B$1001,0)</f>
        <v>Aurea Corradino</v>
      </c>
      <c r="G21" s="2" t="str">
        <f>IF(_xlfn.XLOOKUP(C21,customers!$A$1:$A$1001,customers!$C$1:$C$1001,0) = 0, "NONE", _xlfn.XLOOKUP(C21,customers!$A$1:$A$1001,customers!$C$1:$C$1001,0) )</f>
        <v>acorradinoj@harvard.edu</v>
      </c>
      <c r="H21" s="2" t="str">
        <f>_xlfn.XLOOKUP(C21,customers!$A$1:$A$1001,customers!$G$1:$G$1001,0)</f>
        <v>United States</v>
      </c>
      <c r="I21" s="2" t="e" vm="15">
        <v>#VALUE!</v>
      </c>
      <c r="J21" s="2" t="str">
        <f>_xlfn.XLOOKUP(Table1[[#This Row],[Customer ID]],customers!A20:A1020,customers!F20:F1020,FALSE)</f>
        <v>New York City</v>
      </c>
      <c r="K21" s="2" t="str">
        <f>VLOOKUP(M21,'coffee (more)'!$A$1:$B$5,2,FALSE)</f>
        <v>Arbica</v>
      </c>
      <c r="L21" s="2" t="str">
        <f>VLOOKUP(N21,'coffee (more)'!$A$7:$B$10,2,FALSE)</f>
        <v>Medium</v>
      </c>
      <c r="M21" t="str">
        <f>INDEX(products!$A$1:$G$49,MATCH(orders!$D21,products!$A$1:$A$49,0),MATCH(orders!M$1,products!$A$1:$G$1,0))</f>
        <v>Ara</v>
      </c>
      <c r="N21" t="str">
        <f>INDEX(products!$A$1:$G$49,MATCH(orders!$D21,products!$A$1:$A$49,0),MATCH(orders!N$1,products!$A$1:$G$1,0))</f>
        <v>M</v>
      </c>
      <c r="O21" s="10">
        <f>INDEX(products!$A$1:$G$49,MATCH(orders!$D21,products!$A$1:$A$49,0),MATCH(orders!O$1,products!$A$1:$G$1,0))</f>
        <v>0.2</v>
      </c>
      <c r="P21" s="5">
        <f>INDEX(products!$A$1:$G$49,MATCH(orders!$D21,products!$A$1:$A$49,0),MATCH(orders!P$1,products!$A$1:$G$1,0))</f>
        <v>3.375</v>
      </c>
      <c r="Q21" s="5">
        <f>INDEX(products!$A$1:$G$49,MATCH(orders!$D21,products!$A$1:$A$49,0),MATCH(orders!Q$1,products!$A$1:$G$1,0))</f>
        <v>0.30374999999999996</v>
      </c>
      <c r="R21" s="12">
        <f t="shared" si="1"/>
        <v>16.875</v>
      </c>
      <c r="S21" s="12">
        <f t="shared" si="0"/>
        <v>1.5187499999999998</v>
      </c>
      <c r="T21" t="str">
        <f>_xlfn.XLOOKUP(C21,customers!A20:A1020,customers!I20:I1020,FALSE)</f>
        <v>Yes</v>
      </c>
    </row>
    <row r="22" spans="1:20" x14ac:dyDescent="0.2">
      <c r="A22" s="2" t="s">
        <v>598</v>
      </c>
      <c r="B22" s="3">
        <v>44169</v>
      </c>
      <c r="C22" s="2" t="s">
        <v>599</v>
      </c>
      <c r="D22" t="s">
        <v>6153</v>
      </c>
      <c r="E22" s="2">
        <v>4</v>
      </c>
      <c r="F22" s="2" t="str">
        <f>_xlfn.XLOOKUP(C22,customers!$A$1:$A$1001,customers!$B$1:$B$1001,0)</f>
        <v>Aurea Corradino</v>
      </c>
      <c r="G22" s="2" t="str">
        <f>IF(_xlfn.XLOOKUP(C22,customers!$A$1:$A$1001,customers!$C$1:$C$1001,0) = 0, "NONE", _xlfn.XLOOKUP(C22,customers!$A$1:$A$1001,customers!$C$1:$C$1001,0) )</f>
        <v>acorradinoj@harvard.edu</v>
      </c>
      <c r="H22" s="2" t="str">
        <f>_xlfn.XLOOKUP(C22,customers!$A$1:$A$1001,customers!$G$1:$G$1001,0)</f>
        <v>United States</v>
      </c>
      <c r="I22" s="2" t="e" vm="15">
        <v>#VALUE!</v>
      </c>
      <c r="J22" s="2" t="str">
        <f>_xlfn.XLOOKUP(Table1[[#This Row],[Customer ID]],customers!A21:A1021,customers!F21:F1021,FALSE)</f>
        <v>New York City</v>
      </c>
      <c r="K22" s="2" t="str">
        <f>VLOOKUP(M22,'coffee (more)'!$A$1:$B$5,2,FALSE)</f>
        <v>Excelsa</v>
      </c>
      <c r="L22" s="2" t="str">
        <f>VLOOKUP(N22,'coffee (more)'!$A$7:$B$10,2,FALSE)</f>
        <v>Dark</v>
      </c>
      <c r="M22" t="str">
        <f>INDEX(products!$A$1:$G$49,MATCH(orders!$D22,products!$A$1:$A$49,0),MATCH(orders!M$1,products!$A$1:$G$1,0))</f>
        <v>Exc</v>
      </c>
      <c r="N22" t="str">
        <f>INDEX(products!$A$1:$G$49,MATCH(orders!$D22,products!$A$1:$A$49,0),MATCH(orders!N$1,products!$A$1:$G$1,0))</f>
        <v>D</v>
      </c>
      <c r="O22" s="10">
        <f>INDEX(products!$A$1:$G$49,MATCH(orders!$D22,products!$A$1:$A$49,0),MATCH(orders!O$1,products!$A$1:$G$1,0))</f>
        <v>0.2</v>
      </c>
      <c r="P22" s="5">
        <f>INDEX(products!$A$1:$G$49,MATCH(orders!$D22,products!$A$1:$A$49,0),MATCH(orders!P$1,products!$A$1:$G$1,0))</f>
        <v>3.645</v>
      </c>
      <c r="Q22" s="5">
        <f>INDEX(products!$A$1:$G$49,MATCH(orders!$D22,products!$A$1:$A$49,0),MATCH(orders!Q$1,products!$A$1:$G$1,0))</f>
        <v>0.40095000000000003</v>
      </c>
      <c r="R22" s="12">
        <f t="shared" si="1"/>
        <v>14.58</v>
      </c>
      <c r="S22" s="12">
        <f t="shared" si="0"/>
        <v>1.6038000000000001</v>
      </c>
      <c r="T22" t="str">
        <f>_xlfn.XLOOKUP(C22,customers!A21:A1021,customers!I21:I1021,FALSE)</f>
        <v>Yes</v>
      </c>
    </row>
    <row r="23" spans="1:20" x14ac:dyDescent="0.2">
      <c r="A23" s="2" t="s">
        <v>608</v>
      </c>
      <c r="B23" s="3">
        <v>44169</v>
      </c>
      <c r="C23" s="2" t="s">
        <v>609</v>
      </c>
      <c r="D23" t="s">
        <v>6154</v>
      </c>
      <c r="E23" s="2">
        <v>6</v>
      </c>
      <c r="F23" s="2" t="str">
        <f>_xlfn.XLOOKUP(C23,customers!$A$1:$A$1001,customers!$B$1:$B$1001,0)</f>
        <v>Avrit Davidowsky</v>
      </c>
      <c r="G23" s="2" t="str">
        <f>IF(_xlfn.XLOOKUP(C23,customers!$A$1:$A$1001,customers!$C$1:$C$1001,0) = 0, "NONE", _xlfn.XLOOKUP(C23,customers!$A$1:$A$1001,customers!$C$1:$C$1001,0) )</f>
        <v>adavidowskyl@netvibes.com</v>
      </c>
      <c r="H23" s="2" t="str">
        <f>_xlfn.XLOOKUP(C23,customers!$A$1:$A$1001,customers!$G$1:$G$1001,0)</f>
        <v>United States</v>
      </c>
      <c r="I23" s="2" t="e" vm="16">
        <v>#VALUE!</v>
      </c>
      <c r="J23" s="2" t="str">
        <f>_xlfn.XLOOKUP(Table1[[#This Row],[Customer ID]],customers!A22:A1022,customers!F22:F1022,FALSE)</f>
        <v>Grand Rapids</v>
      </c>
      <c r="K23" s="2" t="str">
        <f>VLOOKUP(M23,'coffee (more)'!$A$1:$B$5,2,FALSE)</f>
        <v>Arbica</v>
      </c>
      <c r="L23" s="2" t="str">
        <f>VLOOKUP(N23,'coffee (more)'!$A$7:$B$10,2,FALSE)</f>
        <v>Dark</v>
      </c>
      <c r="M23" t="str">
        <f>INDEX(products!$A$1:$G$49,MATCH(orders!$D23,products!$A$1:$A$49,0),MATCH(orders!M$1,products!$A$1:$G$1,0))</f>
        <v>Ara</v>
      </c>
      <c r="N23" t="str">
        <f>INDEX(products!$A$1:$G$49,MATCH(orders!$D23,products!$A$1:$A$49,0),MATCH(orders!N$1,products!$A$1:$G$1,0))</f>
        <v>D</v>
      </c>
      <c r="O23" s="10">
        <f>INDEX(products!$A$1:$G$49,MATCH(orders!$D23,products!$A$1:$A$49,0),MATCH(orders!O$1,products!$A$1:$G$1,0))</f>
        <v>0.2</v>
      </c>
      <c r="P23" s="5">
        <f>INDEX(products!$A$1:$G$49,MATCH(orders!$D23,products!$A$1:$A$49,0),MATCH(orders!P$1,products!$A$1:$G$1,0))</f>
        <v>2.9849999999999999</v>
      </c>
      <c r="Q23" s="5">
        <f>INDEX(products!$A$1:$G$49,MATCH(orders!$D23,products!$A$1:$A$49,0),MATCH(orders!Q$1,products!$A$1:$G$1,0))</f>
        <v>0.26865</v>
      </c>
      <c r="R23" s="12">
        <f t="shared" si="1"/>
        <v>17.91</v>
      </c>
      <c r="S23" s="12">
        <f t="shared" si="0"/>
        <v>1.6118999999999999</v>
      </c>
      <c r="T23" t="str">
        <f>_xlfn.XLOOKUP(C23,customers!A22:A1022,customers!I22:I1022,FALSE)</f>
        <v>No</v>
      </c>
    </row>
    <row r="24" spans="1:20" x14ac:dyDescent="0.2">
      <c r="A24" s="2" t="s">
        <v>614</v>
      </c>
      <c r="B24" s="3">
        <v>44218</v>
      </c>
      <c r="C24" s="2" t="s">
        <v>615</v>
      </c>
      <c r="D24" t="s">
        <v>6151</v>
      </c>
      <c r="E24" s="2">
        <v>4</v>
      </c>
      <c r="F24" s="2" t="str">
        <f>_xlfn.XLOOKUP(C24,customers!$A$1:$A$1001,customers!$B$1:$B$1001,0)</f>
        <v>Annabel Antuk</v>
      </c>
      <c r="G24" s="2" t="str">
        <f>IF(_xlfn.XLOOKUP(C24,customers!$A$1:$A$1001,customers!$C$1:$C$1001,0) = 0, "NONE", _xlfn.XLOOKUP(C24,customers!$A$1:$A$1001,customers!$C$1:$C$1001,0) )</f>
        <v>aantukm@kickstarter.com</v>
      </c>
      <c r="H24" s="2" t="str">
        <f>_xlfn.XLOOKUP(C24,customers!$A$1:$A$1001,customers!$G$1:$G$1001,0)</f>
        <v>United States</v>
      </c>
      <c r="I24" s="2" t="e" vm="17">
        <v>#VALUE!</v>
      </c>
      <c r="J24" s="2" t="str">
        <f>_xlfn.XLOOKUP(Table1[[#This Row],[Customer ID]],customers!A23:A1023,customers!F23:F1023,FALSE)</f>
        <v>Punta Gorda</v>
      </c>
      <c r="K24" s="2" t="str">
        <f>VLOOKUP(M24,'coffee (more)'!$A$1:$B$5,2,FALSE)</f>
        <v>Robusta</v>
      </c>
      <c r="L24" s="2" t="str">
        <f>VLOOKUP(N24,'coffee (more)'!$A$7:$B$10,2,FALSE)</f>
        <v>Medium</v>
      </c>
      <c r="M24" t="str">
        <f>INDEX(products!$A$1:$G$49,MATCH(orders!$D24,products!$A$1:$A$49,0),MATCH(orders!M$1,products!$A$1:$G$1,0))</f>
        <v>Rob</v>
      </c>
      <c r="N24" t="str">
        <f>INDEX(products!$A$1:$G$49,MATCH(orders!$D24,products!$A$1:$A$49,0),MATCH(orders!N$1,products!$A$1:$G$1,0))</f>
        <v>M</v>
      </c>
      <c r="O24" s="10">
        <f>INDEX(products!$A$1:$G$49,MATCH(orders!$D24,products!$A$1:$A$49,0),MATCH(orders!O$1,products!$A$1:$G$1,0))</f>
        <v>2.5</v>
      </c>
      <c r="P24" s="5">
        <f>INDEX(products!$A$1:$G$49,MATCH(orders!$D24,products!$A$1:$A$49,0),MATCH(orders!P$1,products!$A$1:$G$1,0))</f>
        <v>22.884999999999998</v>
      </c>
      <c r="Q24" s="5">
        <f>INDEX(products!$A$1:$G$49,MATCH(orders!$D24,products!$A$1:$A$49,0),MATCH(orders!Q$1,products!$A$1:$G$1,0))</f>
        <v>1.3730999999999998</v>
      </c>
      <c r="R24" s="12">
        <f t="shared" si="1"/>
        <v>91.539999999999992</v>
      </c>
      <c r="S24" s="12">
        <f t="shared" si="0"/>
        <v>5.4923999999999991</v>
      </c>
      <c r="T24" t="str">
        <f>_xlfn.XLOOKUP(C24,customers!A23:A1023,customers!I23:I1023,FALSE)</f>
        <v>Yes</v>
      </c>
    </row>
    <row r="25" spans="1:20" x14ac:dyDescent="0.2">
      <c r="A25" s="2" t="s">
        <v>620</v>
      </c>
      <c r="B25" s="3">
        <v>44603</v>
      </c>
      <c r="C25" s="2" t="s">
        <v>621</v>
      </c>
      <c r="D25" t="s">
        <v>6154</v>
      </c>
      <c r="E25" s="2">
        <v>4</v>
      </c>
      <c r="F25" s="2" t="str">
        <f>_xlfn.XLOOKUP(C25,customers!$A$1:$A$1001,customers!$B$1:$B$1001,0)</f>
        <v>Iorgo Kleinert</v>
      </c>
      <c r="G25" s="2" t="str">
        <f>IF(_xlfn.XLOOKUP(C25,customers!$A$1:$A$1001,customers!$C$1:$C$1001,0) = 0, "NONE", _xlfn.XLOOKUP(C25,customers!$A$1:$A$1001,customers!$C$1:$C$1001,0) )</f>
        <v>ikleinertn@timesonline.co.uk</v>
      </c>
      <c r="H25" s="2" t="str">
        <f>_xlfn.XLOOKUP(C25,customers!$A$1:$A$1001,customers!$G$1:$G$1001,0)</f>
        <v>United States</v>
      </c>
      <c r="I25" s="2" t="e" vm="18">
        <v>#VALUE!</v>
      </c>
      <c r="J25" s="2" t="str">
        <f>_xlfn.XLOOKUP(Table1[[#This Row],[Customer ID]],customers!A24:A1024,customers!F24:F1024,FALSE)</f>
        <v>Vancouver</v>
      </c>
      <c r="K25" s="2" t="str">
        <f>VLOOKUP(M25,'coffee (more)'!$A$1:$B$5,2,FALSE)</f>
        <v>Arbica</v>
      </c>
      <c r="L25" s="2" t="str">
        <f>VLOOKUP(N25,'coffee (more)'!$A$7:$B$10,2,FALSE)</f>
        <v>Dark</v>
      </c>
      <c r="M25" t="str">
        <f>INDEX(products!$A$1:$G$49,MATCH(orders!$D25,products!$A$1:$A$49,0),MATCH(orders!M$1,products!$A$1:$G$1,0))</f>
        <v>Ara</v>
      </c>
      <c r="N25" t="str">
        <f>INDEX(products!$A$1:$G$49,MATCH(orders!$D25,products!$A$1:$A$49,0),MATCH(orders!N$1,products!$A$1:$G$1,0))</f>
        <v>D</v>
      </c>
      <c r="O25" s="10">
        <f>INDEX(products!$A$1:$G$49,MATCH(orders!$D25,products!$A$1:$A$49,0),MATCH(orders!O$1,products!$A$1:$G$1,0))</f>
        <v>0.2</v>
      </c>
      <c r="P25" s="5">
        <f>INDEX(products!$A$1:$G$49,MATCH(orders!$D25,products!$A$1:$A$49,0),MATCH(orders!P$1,products!$A$1:$G$1,0))</f>
        <v>2.9849999999999999</v>
      </c>
      <c r="Q25" s="5">
        <f>INDEX(products!$A$1:$G$49,MATCH(orders!$D25,products!$A$1:$A$49,0),MATCH(orders!Q$1,products!$A$1:$G$1,0))</f>
        <v>0.26865</v>
      </c>
      <c r="R25" s="12">
        <f t="shared" si="1"/>
        <v>11.94</v>
      </c>
      <c r="S25" s="12">
        <f t="shared" si="0"/>
        <v>1.0746</v>
      </c>
      <c r="T25" t="str">
        <f>_xlfn.XLOOKUP(C25,customers!A24:A1024,customers!I24:I1024,FALSE)</f>
        <v>Yes</v>
      </c>
    </row>
    <row r="26" spans="1:20" x14ac:dyDescent="0.2">
      <c r="A26" s="2" t="s">
        <v>626</v>
      </c>
      <c r="B26" s="3">
        <v>44454</v>
      </c>
      <c r="C26" s="2" t="s">
        <v>627</v>
      </c>
      <c r="D26" t="s">
        <v>6155</v>
      </c>
      <c r="E26" s="2">
        <v>1</v>
      </c>
      <c r="F26" s="2" t="str">
        <f>_xlfn.XLOOKUP(C26,customers!$A$1:$A$1001,customers!$B$1:$B$1001,0)</f>
        <v>Chrisy Blofeld</v>
      </c>
      <c r="G26" s="2" t="str">
        <f>IF(_xlfn.XLOOKUP(C26,customers!$A$1:$A$1001,customers!$C$1:$C$1001,0) = 0, "NONE", _xlfn.XLOOKUP(C26,customers!$A$1:$A$1001,customers!$C$1:$C$1001,0) )</f>
        <v>cblofeldo@amazon.co.uk</v>
      </c>
      <c r="H26" s="2" t="str">
        <f>_xlfn.XLOOKUP(C26,customers!$A$1:$A$1001,customers!$G$1:$G$1001,0)</f>
        <v>United States</v>
      </c>
      <c r="I26" s="2" t="e" vm="19">
        <v>#VALUE!</v>
      </c>
      <c r="J26" s="2" t="str">
        <f>_xlfn.XLOOKUP(Table1[[#This Row],[Customer ID]],customers!A25:A1025,customers!F25:F1025,FALSE)</f>
        <v>Englewood</v>
      </c>
      <c r="K26" s="2" t="str">
        <f>VLOOKUP(M26,'coffee (more)'!$A$1:$B$5,2,FALSE)</f>
        <v>Arbica</v>
      </c>
      <c r="L26" s="2" t="str">
        <f>VLOOKUP(N26,'coffee (more)'!$A$7:$B$10,2,FALSE)</f>
        <v>Medium</v>
      </c>
      <c r="M26" t="str">
        <f>INDEX(products!$A$1:$G$49,MATCH(orders!$D26,products!$A$1:$A$49,0),MATCH(orders!M$1,products!$A$1:$G$1,0))</f>
        <v>Ara</v>
      </c>
      <c r="N26" t="str">
        <f>INDEX(products!$A$1:$G$49,MATCH(orders!$D26,products!$A$1:$A$49,0),MATCH(orders!N$1,products!$A$1:$G$1,0))</f>
        <v>M</v>
      </c>
      <c r="O26" s="10">
        <f>INDEX(products!$A$1:$G$49,MATCH(orders!$D26,products!$A$1:$A$49,0),MATCH(orders!O$1,products!$A$1:$G$1,0))</f>
        <v>1</v>
      </c>
      <c r="P26" s="5">
        <f>INDEX(products!$A$1:$G$49,MATCH(orders!$D26,products!$A$1:$A$49,0),MATCH(orders!P$1,products!$A$1:$G$1,0))</f>
        <v>11.25</v>
      </c>
      <c r="Q26" s="5">
        <f>INDEX(products!$A$1:$G$49,MATCH(orders!$D26,products!$A$1:$A$49,0),MATCH(orders!Q$1,products!$A$1:$G$1,0))</f>
        <v>1.0125</v>
      </c>
      <c r="R26" s="12">
        <f t="shared" si="1"/>
        <v>11.25</v>
      </c>
      <c r="S26" s="12">
        <f t="shared" si="0"/>
        <v>1.0125</v>
      </c>
      <c r="T26" t="str">
        <f>_xlfn.XLOOKUP(C26,customers!A25:A1025,customers!I25:I1025,FALSE)</f>
        <v>No</v>
      </c>
    </row>
    <row r="27" spans="1:20" x14ac:dyDescent="0.2">
      <c r="A27" s="2" t="s">
        <v>632</v>
      </c>
      <c r="B27" s="3">
        <v>44128</v>
      </c>
      <c r="C27" s="2" t="s">
        <v>633</v>
      </c>
      <c r="D27" t="s">
        <v>6156</v>
      </c>
      <c r="E27" s="2">
        <v>3</v>
      </c>
      <c r="F27" s="2" t="str">
        <f>_xlfn.XLOOKUP(C27,customers!$A$1:$A$1001,customers!$B$1:$B$1001,0)</f>
        <v>Culley Farris</v>
      </c>
      <c r="G27" s="2" t="str">
        <f>IF(_xlfn.XLOOKUP(C27,customers!$A$1:$A$1001,customers!$C$1:$C$1001,0) = 0, "NONE", _xlfn.XLOOKUP(C27,customers!$A$1:$A$1001,customers!$C$1:$C$1001,0) )</f>
        <v>NONE</v>
      </c>
      <c r="H27" s="2" t="str">
        <f>_xlfn.XLOOKUP(C27,customers!$A$1:$A$1001,customers!$G$1:$G$1001,0)</f>
        <v>United States</v>
      </c>
      <c r="I27" s="2" t="e" vm="17">
        <v>#VALUE!</v>
      </c>
      <c r="J27" s="2" t="str">
        <f>_xlfn.XLOOKUP(Table1[[#This Row],[Customer ID]],customers!A26:A1026,customers!F26:F1026,FALSE)</f>
        <v>Punta Gorda</v>
      </c>
      <c r="K27" s="2" t="str">
        <f>VLOOKUP(M27,'coffee (more)'!$A$1:$B$5,2,FALSE)</f>
        <v>Excelsa</v>
      </c>
      <c r="L27" s="2" t="str">
        <f>VLOOKUP(N27,'coffee (more)'!$A$7:$B$10,2,FALSE)</f>
        <v>Medium</v>
      </c>
      <c r="M27" t="str">
        <f>INDEX(products!$A$1:$G$49,MATCH(orders!$D27,products!$A$1:$A$49,0),MATCH(orders!M$1,products!$A$1:$G$1,0))</f>
        <v>Exc</v>
      </c>
      <c r="N27" t="str">
        <f>INDEX(products!$A$1:$G$49,MATCH(orders!$D27,products!$A$1:$A$49,0),MATCH(orders!N$1,products!$A$1:$G$1,0))</f>
        <v>M</v>
      </c>
      <c r="O27" s="10">
        <f>INDEX(products!$A$1:$G$49,MATCH(orders!$D27,products!$A$1:$A$49,0),MATCH(orders!O$1,products!$A$1:$G$1,0))</f>
        <v>0.2</v>
      </c>
      <c r="P27" s="5">
        <f>INDEX(products!$A$1:$G$49,MATCH(orders!$D27,products!$A$1:$A$49,0),MATCH(orders!P$1,products!$A$1:$G$1,0))</f>
        <v>4.125</v>
      </c>
      <c r="Q27" s="5">
        <f>INDEX(products!$A$1:$G$49,MATCH(orders!$D27,products!$A$1:$A$49,0),MATCH(orders!Q$1,products!$A$1:$G$1,0))</f>
        <v>0.45374999999999999</v>
      </c>
      <c r="R27" s="12">
        <f t="shared" si="1"/>
        <v>12.375</v>
      </c>
      <c r="S27" s="12">
        <f t="shared" si="0"/>
        <v>1.3612500000000001</v>
      </c>
      <c r="T27" t="str">
        <f>_xlfn.XLOOKUP(C27,customers!A26:A1026,customers!I26:I1026,FALSE)</f>
        <v>Yes</v>
      </c>
    </row>
    <row r="28" spans="1:20" x14ac:dyDescent="0.2">
      <c r="A28" s="2" t="s">
        <v>637</v>
      </c>
      <c r="B28" s="3">
        <v>43516</v>
      </c>
      <c r="C28" s="2" t="s">
        <v>638</v>
      </c>
      <c r="D28" t="s">
        <v>6157</v>
      </c>
      <c r="E28" s="2">
        <v>4</v>
      </c>
      <c r="F28" s="2" t="str">
        <f>_xlfn.XLOOKUP(C28,customers!$A$1:$A$1001,customers!$B$1:$B$1001,0)</f>
        <v>Selene Shales</v>
      </c>
      <c r="G28" s="2" t="str">
        <f>IF(_xlfn.XLOOKUP(C28,customers!$A$1:$A$1001,customers!$C$1:$C$1001,0) = 0, "NONE", _xlfn.XLOOKUP(C28,customers!$A$1:$A$1001,customers!$C$1:$C$1001,0) )</f>
        <v>sshalesq@umich.edu</v>
      </c>
      <c r="H28" s="2" t="str">
        <f>_xlfn.XLOOKUP(C28,customers!$A$1:$A$1001,customers!$G$1:$G$1001,0)</f>
        <v>United States</v>
      </c>
      <c r="I28" s="2" t="e" vm="20">
        <v>#VALUE!</v>
      </c>
      <c r="J28" s="2" t="str">
        <f>_xlfn.XLOOKUP(Table1[[#This Row],[Customer ID]],customers!A27:A1027,customers!F27:F1027,FALSE)</f>
        <v>Petaluma</v>
      </c>
      <c r="K28" s="2" t="str">
        <f>VLOOKUP(M28,'coffee (more)'!$A$1:$B$5,2,FALSE)</f>
        <v>Arbica</v>
      </c>
      <c r="L28" s="2" t="str">
        <f>VLOOKUP(N28,'coffee (more)'!$A$7:$B$10,2,FALSE)</f>
        <v>Medium</v>
      </c>
      <c r="M28" t="str">
        <f>INDEX(products!$A$1:$G$49,MATCH(orders!$D28,products!$A$1:$A$49,0),MATCH(orders!M$1,products!$A$1:$G$1,0))</f>
        <v>Ara</v>
      </c>
      <c r="N28" t="str">
        <f>INDEX(products!$A$1:$G$49,MATCH(orders!$D28,products!$A$1:$A$49,0),MATCH(orders!N$1,products!$A$1:$G$1,0))</f>
        <v>M</v>
      </c>
      <c r="O28" s="10">
        <f>INDEX(products!$A$1:$G$49,MATCH(orders!$D28,products!$A$1:$A$49,0),MATCH(orders!O$1,products!$A$1:$G$1,0))</f>
        <v>0.5</v>
      </c>
      <c r="P28" s="5">
        <f>INDEX(products!$A$1:$G$49,MATCH(orders!$D28,products!$A$1:$A$49,0),MATCH(orders!P$1,products!$A$1:$G$1,0))</f>
        <v>6.75</v>
      </c>
      <c r="Q28" s="5">
        <f>INDEX(products!$A$1:$G$49,MATCH(orders!$D28,products!$A$1:$A$49,0),MATCH(orders!Q$1,products!$A$1:$G$1,0))</f>
        <v>0.60749999999999993</v>
      </c>
      <c r="R28" s="12">
        <f t="shared" si="1"/>
        <v>27</v>
      </c>
      <c r="S28" s="12">
        <f t="shared" si="0"/>
        <v>2.4299999999999997</v>
      </c>
      <c r="T28" t="str">
        <f>_xlfn.XLOOKUP(C28,customers!A27:A1027,customers!I27:I1027,FALSE)</f>
        <v>Yes</v>
      </c>
    </row>
    <row r="29" spans="1:20" x14ac:dyDescent="0.2">
      <c r="A29" s="2" t="s">
        <v>643</v>
      </c>
      <c r="B29" s="3">
        <v>43746</v>
      </c>
      <c r="C29" s="2" t="s">
        <v>644</v>
      </c>
      <c r="D29" t="s">
        <v>6152</v>
      </c>
      <c r="E29" s="2">
        <v>5</v>
      </c>
      <c r="F29" s="2" t="str">
        <f>_xlfn.XLOOKUP(C29,customers!$A$1:$A$1001,customers!$B$1:$B$1001,0)</f>
        <v>Vivie Danneil</v>
      </c>
      <c r="G29" s="2" t="str">
        <f>IF(_xlfn.XLOOKUP(C29,customers!$A$1:$A$1001,customers!$C$1:$C$1001,0) = 0, "NONE", _xlfn.XLOOKUP(C29,customers!$A$1:$A$1001,customers!$C$1:$C$1001,0) )</f>
        <v>vdanneilr@mtv.com</v>
      </c>
      <c r="H29" s="2" t="str">
        <f>_xlfn.XLOOKUP(C29,customers!$A$1:$A$1001,customers!$G$1:$G$1001,0)</f>
        <v>Ireland</v>
      </c>
      <c r="I29" s="2" t="e" vm="21">
        <v>#VALUE!</v>
      </c>
      <c r="J29" s="2" t="str">
        <f>_xlfn.XLOOKUP(Table1[[#This Row],[Customer ID]],customers!A28:A1028,customers!F28:F1028,FALSE)</f>
        <v>Tralee</v>
      </c>
      <c r="K29" s="2" t="str">
        <f>VLOOKUP(M29,'coffee (more)'!$A$1:$B$5,2,FALSE)</f>
        <v>Arbica</v>
      </c>
      <c r="L29" s="2" t="str">
        <f>VLOOKUP(N29,'coffee (more)'!$A$7:$B$10,2,FALSE)</f>
        <v>Medium</v>
      </c>
      <c r="M29" t="str">
        <f>INDEX(products!$A$1:$G$49,MATCH(orders!$D29,products!$A$1:$A$49,0),MATCH(orders!M$1,products!$A$1:$G$1,0))</f>
        <v>Ara</v>
      </c>
      <c r="N29" t="str">
        <f>INDEX(products!$A$1:$G$49,MATCH(orders!$D29,products!$A$1:$A$49,0),MATCH(orders!N$1,products!$A$1:$G$1,0))</f>
        <v>M</v>
      </c>
      <c r="O29" s="10">
        <f>INDEX(products!$A$1:$G$49,MATCH(orders!$D29,products!$A$1:$A$49,0),MATCH(orders!O$1,products!$A$1:$G$1,0))</f>
        <v>0.2</v>
      </c>
      <c r="P29" s="5">
        <f>INDEX(products!$A$1:$G$49,MATCH(orders!$D29,products!$A$1:$A$49,0),MATCH(orders!P$1,products!$A$1:$G$1,0))</f>
        <v>3.375</v>
      </c>
      <c r="Q29" s="5">
        <f>INDEX(products!$A$1:$G$49,MATCH(orders!$D29,products!$A$1:$A$49,0),MATCH(orders!Q$1,products!$A$1:$G$1,0))</f>
        <v>0.30374999999999996</v>
      </c>
      <c r="R29" s="12">
        <f t="shared" si="1"/>
        <v>16.875</v>
      </c>
      <c r="S29" s="12">
        <f t="shared" si="0"/>
        <v>1.5187499999999998</v>
      </c>
      <c r="T29" t="str">
        <f>_xlfn.XLOOKUP(C29,customers!A28:A1028,customers!I28:I1028,FALSE)</f>
        <v>No</v>
      </c>
    </row>
    <row r="30" spans="1:20" x14ac:dyDescent="0.2">
      <c r="A30" s="2" t="s">
        <v>649</v>
      </c>
      <c r="B30" s="3">
        <v>44775</v>
      </c>
      <c r="C30" s="2" t="s">
        <v>650</v>
      </c>
      <c r="D30" t="s">
        <v>6158</v>
      </c>
      <c r="E30" s="2">
        <v>3</v>
      </c>
      <c r="F30" s="2" t="str">
        <f>_xlfn.XLOOKUP(C30,customers!$A$1:$A$1001,customers!$B$1:$B$1001,0)</f>
        <v>Theresita Newbury</v>
      </c>
      <c r="G30" s="2" t="str">
        <f>IF(_xlfn.XLOOKUP(C30,customers!$A$1:$A$1001,customers!$C$1:$C$1001,0) = 0, "NONE", _xlfn.XLOOKUP(C30,customers!$A$1:$A$1001,customers!$C$1:$C$1001,0) )</f>
        <v>tnewburys@usda.gov</v>
      </c>
      <c r="H30" s="2" t="str">
        <f>_xlfn.XLOOKUP(C30,customers!$A$1:$A$1001,customers!$G$1:$G$1001,0)</f>
        <v>Ireland</v>
      </c>
      <c r="I30" s="2" t="e" vm="22">
        <v>#VALUE!</v>
      </c>
      <c r="J30" s="2" t="str">
        <f>_xlfn.XLOOKUP(Table1[[#This Row],[Customer ID]],customers!A29:A1029,customers!F29:F1029,FALSE)</f>
        <v>Clonskeagh</v>
      </c>
      <c r="K30" s="2" t="str">
        <f>VLOOKUP(M30,'coffee (more)'!$A$1:$B$5,2,FALSE)</f>
        <v>Arbica</v>
      </c>
      <c r="L30" s="2" t="str">
        <f>VLOOKUP(N30,'coffee (more)'!$A$7:$B$10,2,FALSE)</f>
        <v>Dark</v>
      </c>
      <c r="M30" t="str">
        <f>INDEX(products!$A$1:$G$49,MATCH(orders!$D30,products!$A$1:$A$49,0),MATCH(orders!M$1,products!$A$1:$G$1,0))</f>
        <v>Ara</v>
      </c>
      <c r="N30" t="str">
        <f>INDEX(products!$A$1:$G$49,MATCH(orders!$D30,products!$A$1:$A$49,0),MATCH(orders!N$1,products!$A$1:$G$1,0))</f>
        <v>D</v>
      </c>
      <c r="O30" s="10">
        <f>INDEX(products!$A$1:$G$49,MATCH(orders!$D30,products!$A$1:$A$49,0),MATCH(orders!O$1,products!$A$1:$G$1,0))</f>
        <v>0.5</v>
      </c>
      <c r="P30" s="5">
        <f>INDEX(products!$A$1:$G$49,MATCH(orders!$D30,products!$A$1:$A$49,0),MATCH(orders!P$1,products!$A$1:$G$1,0))</f>
        <v>5.97</v>
      </c>
      <c r="Q30" s="5">
        <f>INDEX(products!$A$1:$G$49,MATCH(orders!$D30,products!$A$1:$A$49,0),MATCH(orders!Q$1,products!$A$1:$G$1,0))</f>
        <v>0.5373</v>
      </c>
      <c r="R30" s="12">
        <f t="shared" si="1"/>
        <v>17.91</v>
      </c>
      <c r="S30" s="12">
        <f t="shared" si="0"/>
        <v>1.6118999999999999</v>
      </c>
      <c r="T30" t="str">
        <f>_xlfn.XLOOKUP(C30,customers!A29:A1029,customers!I29:I1029,FALSE)</f>
        <v>No</v>
      </c>
    </row>
    <row r="31" spans="1:20" x14ac:dyDescent="0.2">
      <c r="A31" s="2" t="s">
        <v>655</v>
      </c>
      <c r="B31" s="3">
        <v>43516</v>
      </c>
      <c r="C31" s="2" t="s">
        <v>656</v>
      </c>
      <c r="D31" t="s">
        <v>6147</v>
      </c>
      <c r="E31" s="2">
        <v>4</v>
      </c>
      <c r="F31" s="2" t="str">
        <f>_xlfn.XLOOKUP(C31,customers!$A$1:$A$1001,customers!$B$1:$B$1001,0)</f>
        <v>Mozelle Calcutt</v>
      </c>
      <c r="G31" s="2" t="str">
        <f>IF(_xlfn.XLOOKUP(C31,customers!$A$1:$A$1001,customers!$C$1:$C$1001,0) = 0, "NONE", _xlfn.XLOOKUP(C31,customers!$A$1:$A$1001,customers!$C$1:$C$1001,0) )</f>
        <v>mcalcuttt@baidu.com</v>
      </c>
      <c r="H31" s="2" t="str">
        <f>_xlfn.XLOOKUP(C31,customers!$A$1:$A$1001,customers!$G$1:$G$1001,0)</f>
        <v>Ireland</v>
      </c>
      <c r="I31" s="2" t="e" vm="23">
        <v>#VALUE!</v>
      </c>
      <c r="J31" s="2" t="str">
        <f>_xlfn.XLOOKUP(Table1[[#This Row],[Customer ID]],customers!A30:A1030,customers!F30:F1030,FALSE)</f>
        <v>Rathwire</v>
      </c>
      <c r="K31" s="2" t="str">
        <f>VLOOKUP(M31,'coffee (more)'!$A$1:$B$5,2,FALSE)</f>
        <v>Arbica</v>
      </c>
      <c r="L31" s="2" t="str">
        <f>VLOOKUP(N31,'coffee (more)'!$A$7:$B$10,2,FALSE)</f>
        <v>Dark</v>
      </c>
      <c r="M31" t="str">
        <f>INDEX(products!$A$1:$G$49,MATCH(orders!$D31,products!$A$1:$A$49,0),MATCH(orders!M$1,products!$A$1:$G$1,0))</f>
        <v>Ara</v>
      </c>
      <c r="N31" t="str">
        <f>INDEX(products!$A$1:$G$49,MATCH(orders!$D31,products!$A$1:$A$49,0),MATCH(orders!N$1,products!$A$1:$G$1,0))</f>
        <v>D</v>
      </c>
      <c r="O31" s="10">
        <f>INDEX(products!$A$1:$G$49,MATCH(orders!$D31,products!$A$1:$A$49,0),MATCH(orders!O$1,products!$A$1:$G$1,0))</f>
        <v>1</v>
      </c>
      <c r="P31" s="5">
        <f>INDEX(products!$A$1:$G$49,MATCH(orders!$D31,products!$A$1:$A$49,0),MATCH(orders!P$1,products!$A$1:$G$1,0))</f>
        <v>9.9499999999999993</v>
      </c>
      <c r="Q31" s="5">
        <f>INDEX(products!$A$1:$G$49,MATCH(orders!$D31,products!$A$1:$A$49,0),MATCH(orders!Q$1,products!$A$1:$G$1,0))</f>
        <v>0.89549999999999985</v>
      </c>
      <c r="R31" s="12">
        <f t="shared" si="1"/>
        <v>39.799999999999997</v>
      </c>
      <c r="S31" s="12">
        <f t="shared" si="0"/>
        <v>3.5819999999999994</v>
      </c>
      <c r="T31" t="str">
        <f>_xlfn.XLOOKUP(C31,customers!A30:A1030,customers!I30:I1030,FALSE)</f>
        <v>Yes</v>
      </c>
    </row>
    <row r="32" spans="1:20" x14ac:dyDescent="0.2">
      <c r="A32" s="2" t="s">
        <v>661</v>
      </c>
      <c r="B32" s="3">
        <v>44464</v>
      </c>
      <c r="C32" s="2" t="s">
        <v>662</v>
      </c>
      <c r="D32" t="s">
        <v>6159</v>
      </c>
      <c r="E32" s="2">
        <v>5</v>
      </c>
      <c r="F32" s="2" t="str">
        <f>_xlfn.XLOOKUP(C32,customers!$A$1:$A$1001,customers!$B$1:$B$1001,0)</f>
        <v>Adrian Swaine</v>
      </c>
      <c r="G32" s="2" t="str">
        <f>IF(_xlfn.XLOOKUP(C32,customers!$A$1:$A$1001,customers!$C$1:$C$1001,0) = 0, "NONE", _xlfn.XLOOKUP(C32,customers!$A$1:$A$1001,customers!$C$1:$C$1001,0) )</f>
        <v>NONE</v>
      </c>
      <c r="H32" s="2" t="str">
        <f>_xlfn.XLOOKUP(C32,customers!$A$1:$A$1001,customers!$G$1:$G$1001,0)</f>
        <v>United States</v>
      </c>
      <c r="I32" s="2" t="s">
        <v>133</v>
      </c>
      <c r="J32" s="2" t="str">
        <f>_xlfn.XLOOKUP(Table1[[#This Row],[Customer ID]],customers!A31:A1031,customers!F31:F1031,FALSE)</f>
        <v>Aurora</v>
      </c>
      <c r="K32" s="2" t="str">
        <f>VLOOKUP(M32,'coffee (more)'!$A$1:$B$5,2,FALSE)</f>
        <v>Liberica</v>
      </c>
      <c r="L32" s="2" t="str">
        <f>VLOOKUP(N32,'coffee (more)'!$A$7:$B$10,2,FALSE)</f>
        <v>Medium</v>
      </c>
      <c r="M32" t="str">
        <f>INDEX(products!$A$1:$G$49,MATCH(orders!$D32,products!$A$1:$A$49,0),MATCH(orders!M$1,products!$A$1:$G$1,0))</f>
        <v>Lib</v>
      </c>
      <c r="N32" t="str">
        <f>INDEX(products!$A$1:$G$49,MATCH(orders!$D32,products!$A$1:$A$49,0),MATCH(orders!N$1,products!$A$1:$G$1,0))</f>
        <v>M</v>
      </c>
      <c r="O32" s="10">
        <f>INDEX(products!$A$1:$G$49,MATCH(orders!$D32,products!$A$1:$A$49,0),MATCH(orders!O$1,products!$A$1:$G$1,0))</f>
        <v>0.2</v>
      </c>
      <c r="P32" s="5">
        <f>INDEX(products!$A$1:$G$49,MATCH(orders!$D32,products!$A$1:$A$49,0),MATCH(orders!P$1,products!$A$1:$G$1,0))</f>
        <v>4.3650000000000002</v>
      </c>
      <c r="Q32" s="5">
        <f>INDEX(products!$A$1:$G$49,MATCH(orders!$D32,products!$A$1:$A$49,0),MATCH(orders!Q$1,products!$A$1:$G$1,0))</f>
        <v>0.56745000000000001</v>
      </c>
      <c r="R32" s="12">
        <f t="shared" si="1"/>
        <v>21.825000000000003</v>
      </c>
      <c r="S32" s="12">
        <f t="shared" si="0"/>
        <v>2.83725</v>
      </c>
      <c r="T32" t="str">
        <f>_xlfn.XLOOKUP(C32,customers!A31:A1031,customers!I31:I1031,FALSE)</f>
        <v>No</v>
      </c>
    </row>
    <row r="33" spans="1:20" x14ac:dyDescent="0.2">
      <c r="A33" s="2" t="s">
        <v>661</v>
      </c>
      <c r="B33" s="3">
        <v>44464</v>
      </c>
      <c r="C33" s="2" t="s">
        <v>662</v>
      </c>
      <c r="D33" t="s">
        <v>6158</v>
      </c>
      <c r="E33" s="2">
        <v>6</v>
      </c>
      <c r="F33" s="2" t="str">
        <f>_xlfn.XLOOKUP(C33,customers!$A$1:$A$1001,customers!$B$1:$B$1001,0)</f>
        <v>Adrian Swaine</v>
      </c>
      <c r="G33" s="2" t="str">
        <f>IF(_xlfn.XLOOKUP(C33,customers!$A$1:$A$1001,customers!$C$1:$C$1001,0) = 0, "NONE", _xlfn.XLOOKUP(C33,customers!$A$1:$A$1001,customers!$C$1:$C$1001,0) )</f>
        <v>NONE</v>
      </c>
      <c r="H33" s="2" t="str">
        <f>_xlfn.XLOOKUP(C33,customers!$A$1:$A$1001,customers!$G$1:$G$1001,0)</f>
        <v>United States</v>
      </c>
      <c r="I33" s="2" t="s">
        <v>133</v>
      </c>
      <c r="J33" s="2" t="str">
        <f>_xlfn.XLOOKUP(Table1[[#This Row],[Customer ID]],customers!A32:A1032,customers!F32:F1032,FALSE)</f>
        <v>Aurora</v>
      </c>
      <c r="K33" s="2" t="str">
        <f>VLOOKUP(M33,'coffee (more)'!$A$1:$B$5,2,FALSE)</f>
        <v>Arbica</v>
      </c>
      <c r="L33" s="2" t="str">
        <f>VLOOKUP(N33,'coffee (more)'!$A$7:$B$10,2,FALSE)</f>
        <v>Dark</v>
      </c>
      <c r="M33" t="str">
        <f>INDEX(products!$A$1:$G$49,MATCH(orders!$D33,products!$A$1:$A$49,0),MATCH(orders!M$1,products!$A$1:$G$1,0))</f>
        <v>Ara</v>
      </c>
      <c r="N33" t="str">
        <f>INDEX(products!$A$1:$G$49,MATCH(orders!$D33,products!$A$1:$A$49,0),MATCH(orders!N$1,products!$A$1:$G$1,0))</f>
        <v>D</v>
      </c>
      <c r="O33" s="10">
        <f>INDEX(products!$A$1:$G$49,MATCH(orders!$D33,products!$A$1:$A$49,0),MATCH(orders!O$1,products!$A$1:$G$1,0))</f>
        <v>0.5</v>
      </c>
      <c r="P33" s="5">
        <f>INDEX(products!$A$1:$G$49,MATCH(orders!$D33,products!$A$1:$A$49,0),MATCH(orders!P$1,products!$A$1:$G$1,0))</f>
        <v>5.97</v>
      </c>
      <c r="Q33" s="5">
        <f>INDEX(products!$A$1:$G$49,MATCH(orders!$D33,products!$A$1:$A$49,0),MATCH(orders!Q$1,products!$A$1:$G$1,0))</f>
        <v>0.5373</v>
      </c>
      <c r="R33" s="12">
        <f t="shared" si="1"/>
        <v>35.82</v>
      </c>
      <c r="S33" s="12">
        <f t="shared" si="0"/>
        <v>3.2237999999999998</v>
      </c>
      <c r="T33" t="str">
        <f>_xlfn.XLOOKUP(C33,customers!A32:A1032,customers!I32:I1032,FALSE)</f>
        <v>No</v>
      </c>
    </row>
    <row r="34" spans="1:20" x14ac:dyDescent="0.2">
      <c r="A34" s="2" t="s">
        <v>661</v>
      </c>
      <c r="B34" s="3">
        <v>44464</v>
      </c>
      <c r="C34" s="2" t="s">
        <v>662</v>
      </c>
      <c r="D34" t="s">
        <v>6160</v>
      </c>
      <c r="E34" s="2">
        <v>6</v>
      </c>
      <c r="F34" s="2" t="str">
        <f>_xlfn.XLOOKUP(C34,customers!$A$1:$A$1001,customers!$B$1:$B$1001,0)</f>
        <v>Adrian Swaine</v>
      </c>
      <c r="G34" s="2" t="str">
        <f>IF(_xlfn.XLOOKUP(C34,customers!$A$1:$A$1001,customers!$C$1:$C$1001,0) = 0, "NONE", _xlfn.XLOOKUP(C34,customers!$A$1:$A$1001,customers!$C$1:$C$1001,0) )</f>
        <v>NONE</v>
      </c>
      <c r="H34" s="2" t="str">
        <f>_xlfn.XLOOKUP(C34,customers!$A$1:$A$1001,customers!$G$1:$G$1001,0)</f>
        <v>United States</v>
      </c>
      <c r="I34" s="2" t="b">
        <v>0</v>
      </c>
      <c r="J34" s="2" t="b">
        <f>_xlfn.XLOOKUP(Table1[[#This Row],[Customer ID]],customers!A33:A1033,customers!F33:F1033,FALSE)</f>
        <v>0</v>
      </c>
      <c r="K34" s="2" t="str">
        <f>VLOOKUP(M34,'coffee (more)'!$A$1:$B$5,2,FALSE)</f>
        <v>Liberica</v>
      </c>
      <c r="L34" s="2" t="str">
        <f>VLOOKUP(N34,'coffee (more)'!$A$7:$B$10,2,FALSE)</f>
        <v>Medium</v>
      </c>
      <c r="M34" t="str">
        <f>INDEX(products!$A$1:$G$49,MATCH(orders!$D34,products!$A$1:$A$49,0),MATCH(orders!M$1,products!$A$1:$G$1,0))</f>
        <v>Lib</v>
      </c>
      <c r="N34" t="str">
        <f>INDEX(products!$A$1:$G$49,MATCH(orders!$D34,products!$A$1:$A$49,0),MATCH(orders!N$1,products!$A$1:$G$1,0))</f>
        <v>M</v>
      </c>
      <c r="O34" s="10">
        <f>INDEX(products!$A$1:$G$49,MATCH(orders!$D34,products!$A$1:$A$49,0),MATCH(orders!O$1,products!$A$1:$G$1,0))</f>
        <v>0.5</v>
      </c>
      <c r="P34" s="5">
        <f>INDEX(products!$A$1:$G$49,MATCH(orders!$D34,products!$A$1:$A$49,0),MATCH(orders!P$1,products!$A$1:$G$1,0))</f>
        <v>8.73</v>
      </c>
      <c r="Q34" s="5">
        <f>INDEX(products!$A$1:$G$49,MATCH(orders!$D34,products!$A$1:$A$49,0),MATCH(orders!Q$1,products!$A$1:$G$1,0))</f>
        <v>1.1349</v>
      </c>
      <c r="R34" s="12">
        <f t="shared" si="1"/>
        <v>52.38</v>
      </c>
      <c r="S34" s="12">
        <f t="shared" si="0"/>
        <v>6.8094000000000001</v>
      </c>
      <c r="T34" t="b">
        <f>_xlfn.XLOOKUP(C34,customers!A33:A1033,customers!I33:I1033,FALSE)</f>
        <v>0</v>
      </c>
    </row>
    <row r="35" spans="1:20" x14ac:dyDescent="0.2">
      <c r="A35" s="2" t="s">
        <v>676</v>
      </c>
      <c r="B35" s="3">
        <v>44394</v>
      </c>
      <c r="C35" s="2" t="s">
        <v>677</v>
      </c>
      <c r="D35" t="s">
        <v>6145</v>
      </c>
      <c r="E35" s="2">
        <v>5</v>
      </c>
      <c r="F35" s="2" t="str">
        <f>_xlfn.XLOOKUP(C35,customers!$A$1:$A$1001,customers!$B$1:$B$1001,0)</f>
        <v>Gallard Gatheral</v>
      </c>
      <c r="G35" s="2" t="str">
        <f>IF(_xlfn.XLOOKUP(C35,customers!$A$1:$A$1001,customers!$C$1:$C$1001,0) = 0, "NONE", _xlfn.XLOOKUP(C35,customers!$A$1:$A$1001,customers!$C$1:$C$1001,0) )</f>
        <v>ggatheralx@123-reg.co.uk</v>
      </c>
      <c r="H35" s="2" t="str">
        <f>_xlfn.XLOOKUP(C35,customers!$A$1:$A$1001,customers!$G$1:$G$1001,0)</f>
        <v>United States</v>
      </c>
      <c r="I35" s="2" t="e" vm="24">
        <v>#VALUE!</v>
      </c>
      <c r="J35" s="2" t="str">
        <f>_xlfn.XLOOKUP(Table1[[#This Row],[Customer ID]],customers!A34:A1034,customers!F34:F1034,FALSE)</f>
        <v>Grand Forks</v>
      </c>
      <c r="K35" s="2" t="str">
        <f>VLOOKUP(M35,'coffee (more)'!$A$1:$B$5,2,FALSE)</f>
        <v>Liberica</v>
      </c>
      <c r="L35" s="2" t="str">
        <f>VLOOKUP(N35,'coffee (more)'!$A$7:$B$10,2,FALSE)</f>
        <v>Light</v>
      </c>
      <c r="M35" t="str">
        <f>INDEX(products!$A$1:$G$49,MATCH(orders!$D35,products!$A$1:$A$49,0),MATCH(orders!M$1,products!$A$1:$G$1,0))</f>
        <v>Lib</v>
      </c>
      <c r="N35" t="str">
        <f>INDEX(products!$A$1:$G$49,MATCH(orders!$D35,products!$A$1:$A$49,0),MATCH(orders!N$1,products!$A$1:$G$1,0))</f>
        <v>L</v>
      </c>
      <c r="O35" s="10">
        <f>INDEX(products!$A$1:$G$49,MATCH(orders!$D35,products!$A$1:$A$49,0),MATCH(orders!O$1,products!$A$1:$G$1,0))</f>
        <v>0.2</v>
      </c>
      <c r="P35" s="5">
        <f>INDEX(products!$A$1:$G$49,MATCH(orders!$D35,products!$A$1:$A$49,0),MATCH(orders!P$1,products!$A$1:$G$1,0))</f>
        <v>4.7549999999999999</v>
      </c>
      <c r="Q35" s="5">
        <f>INDEX(products!$A$1:$G$49,MATCH(orders!$D35,products!$A$1:$A$49,0),MATCH(orders!Q$1,products!$A$1:$G$1,0))</f>
        <v>0.61814999999999998</v>
      </c>
      <c r="R35" s="12">
        <f t="shared" si="1"/>
        <v>23.774999999999999</v>
      </c>
      <c r="S35" s="12">
        <f t="shared" si="0"/>
        <v>3.0907499999999999</v>
      </c>
      <c r="T35" t="str">
        <f>_xlfn.XLOOKUP(C35,customers!A34:A1034,customers!I34:I1034,FALSE)</f>
        <v>No</v>
      </c>
    </row>
    <row r="36" spans="1:20" x14ac:dyDescent="0.2">
      <c r="A36" s="2" t="s">
        <v>681</v>
      </c>
      <c r="B36" s="3">
        <v>44011</v>
      </c>
      <c r="C36" s="2" t="s">
        <v>682</v>
      </c>
      <c r="D36" t="s">
        <v>6161</v>
      </c>
      <c r="E36" s="2">
        <v>6</v>
      </c>
      <c r="F36" s="2" t="str">
        <f>_xlfn.XLOOKUP(C36,customers!$A$1:$A$1001,customers!$B$1:$B$1001,0)</f>
        <v>Una Welberry</v>
      </c>
      <c r="G36" s="2" t="str">
        <f>IF(_xlfn.XLOOKUP(C36,customers!$A$1:$A$1001,customers!$C$1:$C$1001,0) = 0, "NONE", _xlfn.XLOOKUP(C36,customers!$A$1:$A$1001,customers!$C$1:$C$1001,0) )</f>
        <v>uwelberryy@ebay.co.uk</v>
      </c>
      <c r="H36" s="2" t="str">
        <f>_xlfn.XLOOKUP(C36,customers!$A$1:$A$1001,customers!$G$1:$G$1001,0)</f>
        <v>United Kingdom</v>
      </c>
      <c r="I36" s="2" t="s">
        <v>81</v>
      </c>
      <c r="J36" s="2" t="str">
        <f>_xlfn.XLOOKUP(Table1[[#This Row],[Customer ID]],customers!A35:A1035,customers!F35:F1035,FALSE)</f>
        <v>Upton</v>
      </c>
      <c r="K36" s="2" t="str">
        <f>VLOOKUP(M36,'coffee (more)'!$A$1:$B$5,2,FALSE)</f>
        <v>Liberica</v>
      </c>
      <c r="L36" s="2" t="str">
        <f>VLOOKUP(N36,'coffee (more)'!$A$7:$B$10,2,FALSE)</f>
        <v>Light</v>
      </c>
      <c r="M36" t="str">
        <f>INDEX(products!$A$1:$G$49,MATCH(orders!$D36,products!$A$1:$A$49,0),MATCH(orders!M$1,products!$A$1:$G$1,0))</f>
        <v>Lib</v>
      </c>
      <c r="N36" t="str">
        <f>INDEX(products!$A$1:$G$49,MATCH(orders!$D36,products!$A$1:$A$49,0),MATCH(orders!N$1,products!$A$1:$G$1,0))</f>
        <v>L</v>
      </c>
      <c r="O36" s="10">
        <f>INDEX(products!$A$1:$G$49,MATCH(orders!$D36,products!$A$1:$A$49,0),MATCH(orders!O$1,products!$A$1:$G$1,0))</f>
        <v>0.5</v>
      </c>
      <c r="P36" s="5">
        <f>INDEX(products!$A$1:$G$49,MATCH(orders!$D36,products!$A$1:$A$49,0),MATCH(orders!P$1,products!$A$1:$G$1,0))</f>
        <v>9.51</v>
      </c>
      <c r="Q36" s="5">
        <f>INDEX(products!$A$1:$G$49,MATCH(orders!$D36,products!$A$1:$A$49,0),MATCH(orders!Q$1,products!$A$1:$G$1,0))</f>
        <v>1.2363</v>
      </c>
      <c r="R36" s="12">
        <f t="shared" si="1"/>
        <v>57.06</v>
      </c>
      <c r="S36" s="12">
        <f t="shared" si="0"/>
        <v>7.4177999999999997</v>
      </c>
      <c r="T36" t="str">
        <f>_xlfn.XLOOKUP(C36,customers!A35:A1035,customers!I35:I1035,FALSE)</f>
        <v>Yes</v>
      </c>
    </row>
    <row r="37" spans="1:20" x14ac:dyDescent="0.2">
      <c r="A37" s="2" t="s">
        <v>687</v>
      </c>
      <c r="B37" s="3">
        <v>44348</v>
      </c>
      <c r="C37" s="2" t="s">
        <v>688</v>
      </c>
      <c r="D37" t="s">
        <v>6158</v>
      </c>
      <c r="E37" s="2">
        <v>6</v>
      </c>
      <c r="F37" s="2" t="str">
        <f>_xlfn.XLOOKUP(C37,customers!$A$1:$A$1001,customers!$B$1:$B$1001,0)</f>
        <v>Faber Eilhart</v>
      </c>
      <c r="G37" s="2" t="str">
        <f>IF(_xlfn.XLOOKUP(C37,customers!$A$1:$A$1001,customers!$C$1:$C$1001,0) = 0, "NONE", _xlfn.XLOOKUP(C37,customers!$A$1:$A$1001,customers!$C$1:$C$1001,0) )</f>
        <v>feilhartz@who.int</v>
      </c>
      <c r="H37" s="2" t="str">
        <f>_xlfn.XLOOKUP(C37,customers!$A$1:$A$1001,customers!$G$1:$G$1001,0)</f>
        <v>United States</v>
      </c>
      <c r="I37" s="2" t="e" vm="25">
        <v>#VALUE!</v>
      </c>
      <c r="J37" s="2" t="str">
        <f>_xlfn.XLOOKUP(Table1[[#This Row],[Customer ID]],customers!A36:A1036,customers!F36:F1036,FALSE)</f>
        <v>Charleston</v>
      </c>
      <c r="K37" s="2" t="str">
        <f>VLOOKUP(M37,'coffee (more)'!$A$1:$B$5,2,FALSE)</f>
        <v>Arbica</v>
      </c>
      <c r="L37" s="2" t="str">
        <f>VLOOKUP(N37,'coffee (more)'!$A$7:$B$10,2,FALSE)</f>
        <v>Dark</v>
      </c>
      <c r="M37" t="str">
        <f>INDEX(products!$A$1:$G$49,MATCH(orders!$D37,products!$A$1:$A$49,0),MATCH(orders!M$1,products!$A$1:$G$1,0))</f>
        <v>Ara</v>
      </c>
      <c r="N37" t="str">
        <f>INDEX(products!$A$1:$G$49,MATCH(orders!$D37,products!$A$1:$A$49,0),MATCH(orders!N$1,products!$A$1:$G$1,0))</f>
        <v>D</v>
      </c>
      <c r="O37" s="10">
        <f>INDEX(products!$A$1:$G$49,MATCH(orders!$D37,products!$A$1:$A$49,0),MATCH(orders!O$1,products!$A$1:$G$1,0))</f>
        <v>0.5</v>
      </c>
      <c r="P37" s="5">
        <f>INDEX(products!$A$1:$G$49,MATCH(orders!$D37,products!$A$1:$A$49,0),MATCH(orders!P$1,products!$A$1:$G$1,0))</f>
        <v>5.97</v>
      </c>
      <c r="Q37" s="5">
        <f>INDEX(products!$A$1:$G$49,MATCH(orders!$D37,products!$A$1:$A$49,0),MATCH(orders!Q$1,products!$A$1:$G$1,0))</f>
        <v>0.5373</v>
      </c>
      <c r="R37" s="12">
        <f t="shared" si="1"/>
        <v>35.82</v>
      </c>
      <c r="S37" s="12">
        <f t="shared" si="0"/>
        <v>3.2237999999999998</v>
      </c>
      <c r="T37" t="str">
        <f>_xlfn.XLOOKUP(C37,customers!A36:A1036,customers!I36:I1036,FALSE)</f>
        <v>No</v>
      </c>
    </row>
    <row r="38" spans="1:20" x14ac:dyDescent="0.2">
      <c r="A38" s="2" t="s">
        <v>693</v>
      </c>
      <c r="B38" s="3">
        <v>44233</v>
      </c>
      <c r="C38" s="2" t="s">
        <v>694</v>
      </c>
      <c r="D38" t="s">
        <v>6159</v>
      </c>
      <c r="E38" s="2">
        <v>2</v>
      </c>
      <c r="F38" s="2" t="str">
        <f>_xlfn.XLOOKUP(C38,customers!$A$1:$A$1001,customers!$B$1:$B$1001,0)</f>
        <v>Zorina Ponting</v>
      </c>
      <c r="G38" s="2" t="str">
        <f>IF(_xlfn.XLOOKUP(C38,customers!$A$1:$A$1001,customers!$C$1:$C$1001,0) = 0, "NONE", _xlfn.XLOOKUP(C38,customers!$A$1:$A$1001,customers!$C$1:$C$1001,0) )</f>
        <v>zponting10@altervista.org</v>
      </c>
      <c r="H38" s="2" t="str">
        <f>_xlfn.XLOOKUP(C38,customers!$A$1:$A$1001,customers!$G$1:$G$1001,0)</f>
        <v>United States</v>
      </c>
      <c r="I38" s="2" t="e" vm="26">
        <v>#VALUE!</v>
      </c>
      <c r="J38" s="2" t="str">
        <f>_xlfn.XLOOKUP(Table1[[#This Row],[Customer ID]],customers!A37:A1037,customers!F37:F1037,FALSE)</f>
        <v>Little Rock</v>
      </c>
      <c r="K38" s="2" t="str">
        <f>VLOOKUP(M38,'coffee (more)'!$A$1:$B$5,2,FALSE)</f>
        <v>Liberica</v>
      </c>
      <c r="L38" s="2" t="str">
        <f>VLOOKUP(N38,'coffee (more)'!$A$7:$B$10,2,FALSE)</f>
        <v>Medium</v>
      </c>
      <c r="M38" t="str">
        <f>INDEX(products!$A$1:$G$49,MATCH(orders!$D38,products!$A$1:$A$49,0),MATCH(orders!M$1,products!$A$1:$G$1,0))</f>
        <v>Lib</v>
      </c>
      <c r="N38" t="str">
        <f>INDEX(products!$A$1:$G$49,MATCH(orders!$D38,products!$A$1:$A$49,0),MATCH(orders!N$1,products!$A$1:$G$1,0))</f>
        <v>M</v>
      </c>
      <c r="O38" s="10">
        <f>INDEX(products!$A$1:$G$49,MATCH(orders!$D38,products!$A$1:$A$49,0),MATCH(orders!O$1,products!$A$1:$G$1,0))</f>
        <v>0.2</v>
      </c>
      <c r="P38" s="5">
        <f>INDEX(products!$A$1:$G$49,MATCH(orders!$D38,products!$A$1:$A$49,0),MATCH(orders!P$1,products!$A$1:$G$1,0))</f>
        <v>4.3650000000000002</v>
      </c>
      <c r="Q38" s="5">
        <f>INDEX(products!$A$1:$G$49,MATCH(orders!$D38,products!$A$1:$A$49,0),MATCH(orders!Q$1,products!$A$1:$G$1,0))</f>
        <v>0.56745000000000001</v>
      </c>
      <c r="R38" s="12">
        <f t="shared" si="1"/>
        <v>8.73</v>
      </c>
      <c r="S38" s="12">
        <f t="shared" si="0"/>
        <v>1.1349</v>
      </c>
      <c r="T38" t="str">
        <f>_xlfn.XLOOKUP(C38,customers!A37:A1037,customers!I37:I1037,FALSE)</f>
        <v>No</v>
      </c>
    </row>
    <row r="39" spans="1:20" x14ac:dyDescent="0.2">
      <c r="A39" s="2" t="s">
        <v>699</v>
      </c>
      <c r="B39" s="3">
        <v>43580</v>
      </c>
      <c r="C39" s="2" t="s">
        <v>700</v>
      </c>
      <c r="D39" t="s">
        <v>6161</v>
      </c>
      <c r="E39" s="2">
        <v>3</v>
      </c>
      <c r="F39" s="2" t="str">
        <f>_xlfn.XLOOKUP(C39,customers!$A$1:$A$1001,customers!$B$1:$B$1001,0)</f>
        <v>Silvio Strase</v>
      </c>
      <c r="G39" s="2" t="str">
        <f>IF(_xlfn.XLOOKUP(C39,customers!$A$1:$A$1001,customers!$C$1:$C$1001,0) = 0, "NONE", _xlfn.XLOOKUP(C39,customers!$A$1:$A$1001,customers!$C$1:$C$1001,0) )</f>
        <v>sstrase11@booking.com</v>
      </c>
      <c r="H39" s="2" t="str">
        <f>_xlfn.XLOOKUP(C39,customers!$A$1:$A$1001,customers!$G$1:$G$1001,0)</f>
        <v>United States</v>
      </c>
      <c r="I39" s="2" t="e" vm="27">
        <v>#VALUE!</v>
      </c>
      <c r="J39" s="2" t="str">
        <f>_xlfn.XLOOKUP(Table1[[#This Row],[Customer ID]],customers!A38:A1038,customers!F38:F1038,FALSE)</f>
        <v>Denver</v>
      </c>
      <c r="K39" s="2" t="str">
        <f>VLOOKUP(M39,'coffee (more)'!$A$1:$B$5,2,FALSE)</f>
        <v>Liberica</v>
      </c>
      <c r="L39" s="2" t="str">
        <f>VLOOKUP(N39,'coffee (more)'!$A$7:$B$10,2,FALSE)</f>
        <v>Light</v>
      </c>
      <c r="M39" t="str">
        <f>INDEX(products!$A$1:$G$49,MATCH(orders!$D39,products!$A$1:$A$49,0),MATCH(orders!M$1,products!$A$1:$G$1,0))</f>
        <v>Lib</v>
      </c>
      <c r="N39" t="str">
        <f>INDEX(products!$A$1:$G$49,MATCH(orders!$D39,products!$A$1:$A$49,0),MATCH(orders!N$1,products!$A$1:$G$1,0))</f>
        <v>L</v>
      </c>
      <c r="O39" s="10">
        <f>INDEX(products!$A$1:$G$49,MATCH(orders!$D39,products!$A$1:$A$49,0),MATCH(orders!O$1,products!$A$1:$G$1,0))</f>
        <v>0.5</v>
      </c>
      <c r="P39" s="5">
        <f>INDEX(products!$A$1:$G$49,MATCH(orders!$D39,products!$A$1:$A$49,0),MATCH(orders!P$1,products!$A$1:$G$1,0))</f>
        <v>9.51</v>
      </c>
      <c r="Q39" s="5">
        <f>INDEX(products!$A$1:$G$49,MATCH(orders!$D39,products!$A$1:$A$49,0),MATCH(orders!Q$1,products!$A$1:$G$1,0))</f>
        <v>1.2363</v>
      </c>
      <c r="R39" s="12">
        <f t="shared" si="1"/>
        <v>28.53</v>
      </c>
      <c r="S39" s="12">
        <f t="shared" si="0"/>
        <v>3.7088999999999999</v>
      </c>
      <c r="T39" t="str">
        <f>_xlfn.XLOOKUP(C39,customers!A38:A1038,customers!I38:I1038,FALSE)</f>
        <v>No</v>
      </c>
    </row>
    <row r="40" spans="1:20" x14ac:dyDescent="0.2">
      <c r="A40" s="2" t="s">
        <v>705</v>
      </c>
      <c r="B40" s="3">
        <v>43946</v>
      </c>
      <c r="C40" s="2" t="s">
        <v>706</v>
      </c>
      <c r="D40" t="s">
        <v>6151</v>
      </c>
      <c r="E40" s="2">
        <v>5</v>
      </c>
      <c r="F40" s="2" t="str">
        <f>_xlfn.XLOOKUP(C40,customers!$A$1:$A$1001,customers!$B$1:$B$1001,0)</f>
        <v>Dorie de la Tremoille</v>
      </c>
      <c r="G40" s="2" t="str">
        <f>IF(_xlfn.XLOOKUP(C40,customers!$A$1:$A$1001,customers!$C$1:$C$1001,0) = 0, "NONE", _xlfn.XLOOKUP(C40,customers!$A$1:$A$1001,customers!$C$1:$C$1001,0) )</f>
        <v>dde12@unesco.org</v>
      </c>
      <c r="H40" s="2" t="str">
        <f>_xlfn.XLOOKUP(C40,customers!$A$1:$A$1001,customers!$G$1:$G$1001,0)</f>
        <v>United States</v>
      </c>
      <c r="I40" s="2" t="e" vm="28">
        <v>#VALUE!</v>
      </c>
      <c r="J40" s="2" t="str">
        <f>_xlfn.XLOOKUP(Table1[[#This Row],[Customer ID]],customers!A39:A1039,customers!F39:F1039,FALSE)</f>
        <v>Minneapolis</v>
      </c>
      <c r="K40" s="2" t="str">
        <f>VLOOKUP(M40,'coffee (more)'!$A$1:$B$5,2,FALSE)</f>
        <v>Robusta</v>
      </c>
      <c r="L40" s="2" t="str">
        <f>VLOOKUP(N40,'coffee (more)'!$A$7:$B$10,2,FALSE)</f>
        <v>Medium</v>
      </c>
      <c r="M40" t="str">
        <f>INDEX(products!$A$1:$G$49,MATCH(orders!$D40,products!$A$1:$A$49,0),MATCH(orders!M$1,products!$A$1:$G$1,0))</f>
        <v>Rob</v>
      </c>
      <c r="N40" t="str">
        <f>INDEX(products!$A$1:$G$49,MATCH(orders!$D40,products!$A$1:$A$49,0),MATCH(orders!N$1,products!$A$1:$G$1,0))</f>
        <v>M</v>
      </c>
      <c r="O40" s="10">
        <f>INDEX(products!$A$1:$G$49,MATCH(orders!$D40,products!$A$1:$A$49,0),MATCH(orders!O$1,products!$A$1:$G$1,0))</f>
        <v>2.5</v>
      </c>
      <c r="P40" s="5">
        <f>INDEX(products!$A$1:$G$49,MATCH(orders!$D40,products!$A$1:$A$49,0),MATCH(orders!P$1,products!$A$1:$G$1,0))</f>
        <v>22.884999999999998</v>
      </c>
      <c r="Q40" s="5">
        <f>INDEX(products!$A$1:$G$49,MATCH(orders!$D40,products!$A$1:$A$49,0),MATCH(orders!Q$1,products!$A$1:$G$1,0))</f>
        <v>1.3730999999999998</v>
      </c>
      <c r="R40" s="12">
        <f t="shared" si="1"/>
        <v>114.42499999999998</v>
      </c>
      <c r="S40" s="12">
        <f t="shared" si="0"/>
        <v>6.865499999999999</v>
      </c>
      <c r="T40" t="str">
        <f>_xlfn.XLOOKUP(C40,customers!A39:A1039,customers!I39:I1039,FALSE)</f>
        <v>No</v>
      </c>
    </row>
    <row r="41" spans="1:20" x14ac:dyDescent="0.2">
      <c r="A41" s="2" t="s">
        <v>711</v>
      </c>
      <c r="B41" s="3">
        <v>44524</v>
      </c>
      <c r="C41" s="2" t="s">
        <v>712</v>
      </c>
      <c r="D41" t="s">
        <v>6138</v>
      </c>
      <c r="E41" s="2">
        <v>6</v>
      </c>
      <c r="F41" s="2" t="str">
        <f>_xlfn.XLOOKUP(C41,customers!$A$1:$A$1001,customers!$B$1:$B$1001,0)</f>
        <v>Hy Zanetto</v>
      </c>
      <c r="G41" s="2" t="str">
        <f>IF(_xlfn.XLOOKUP(C41,customers!$A$1:$A$1001,customers!$C$1:$C$1001,0) = 0, "NONE", _xlfn.XLOOKUP(C41,customers!$A$1:$A$1001,customers!$C$1:$C$1001,0) )</f>
        <v>NONE</v>
      </c>
      <c r="H41" s="2" t="str">
        <f>_xlfn.XLOOKUP(C41,customers!$A$1:$A$1001,customers!$G$1:$G$1001,0)</f>
        <v>United States</v>
      </c>
      <c r="I41" s="2" t="e" vm="29">
        <v>#VALUE!</v>
      </c>
      <c r="J41" s="2" t="str">
        <f>_xlfn.XLOOKUP(Table1[[#This Row],[Customer ID]],customers!A40:A1040,customers!F40:F1040,FALSE)</f>
        <v>Tucson</v>
      </c>
      <c r="K41" s="2" t="str">
        <f>VLOOKUP(M41,'coffee (more)'!$A$1:$B$5,2,FALSE)</f>
        <v>Robusta</v>
      </c>
      <c r="L41" s="2" t="str">
        <f>VLOOKUP(N41,'coffee (more)'!$A$7:$B$10,2,FALSE)</f>
        <v>Medium</v>
      </c>
      <c r="M41" t="str">
        <f>INDEX(products!$A$1:$G$49,MATCH(orders!$D41,products!$A$1:$A$49,0),MATCH(orders!M$1,products!$A$1:$G$1,0))</f>
        <v>Rob</v>
      </c>
      <c r="N41" t="str">
        <f>INDEX(products!$A$1:$G$49,MATCH(orders!$D41,products!$A$1:$A$49,0),MATCH(orders!N$1,products!$A$1:$G$1,0))</f>
        <v>M</v>
      </c>
      <c r="O41" s="10">
        <f>INDEX(products!$A$1:$G$49,MATCH(orders!$D41,products!$A$1:$A$49,0),MATCH(orders!O$1,products!$A$1:$G$1,0))</f>
        <v>1</v>
      </c>
      <c r="P41" s="5">
        <f>INDEX(products!$A$1:$G$49,MATCH(orders!$D41,products!$A$1:$A$49,0),MATCH(orders!P$1,products!$A$1:$G$1,0))</f>
        <v>9.9499999999999993</v>
      </c>
      <c r="Q41" s="5">
        <f>INDEX(products!$A$1:$G$49,MATCH(orders!$D41,products!$A$1:$A$49,0),MATCH(orders!Q$1,products!$A$1:$G$1,0))</f>
        <v>0.59699999999999998</v>
      </c>
      <c r="R41" s="12">
        <f t="shared" si="1"/>
        <v>59.699999999999996</v>
      </c>
      <c r="S41" s="12">
        <f t="shared" si="0"/>
        <v>3.5819999999999999</v>
      </c>
      <c r="T41" t="str">
        <f>_xlfn.XLOOKUP(C41,customers!A40:A1040,customers!I40:I1040,FALSE)</f>
        <v>Yes</v>
      </c>
    </row>
    <row r="42" spans="1:20" x14ac:dyDescent="0.2">
      <c r="A42" s="2" t="s">
        <v>715</v>
      </c>
      <c r="B42" s="3">
        <v>44305</v>
      </c>
      <c r="C42" s="2" t="s">
        <v>716</v>
      </c>
      <c r="D42" t="s">
        <v>6162</v>
      </c>
      <c r="E42" s="2">
        <v>3</v>
      </c>
      <c r="F42" s="2" t="str">
        <f>_xlfn.XLOOKUP(C42,customers!$A$1:$A$1001,customers!$B$1:$B$1001,0)</f>
        <v>Jessica McNess</v>
      </c>
      <c r="G42" s="2" t="str">
        <f>IF(_xlfn.XLOOKUP(C42,customers!$A$1:$A$1001,customers!$C$1:$C$1001,0) = 0, "NONE", _xlfn.XLOOKUP(C42,customers!$A$1:$A$1001,customers!$C$1:$C$1001,0) )</f>
        <v>NONE</v>
      </c>
      <c r="H42" s="2" t="str">
        <f>_xlfn.XLOOKUP(C42,customers!$A$1:$A$1001,customers!$G$1:$G$1001,0)</f>
        <v>United States</v>
      </c>
      <c r="I42" s="2" t="e" vm="30">
        <v>#VALUE!</v>
      </c>
      <c r="J42" s="2" t="str">
        <f>_xlfn.XLOOKUP(Table1[[#This Row],[Customer ID]],customers!A41:A1041,customers!F41:F1041,FALSE)</f>
        <v>New Orleans</v>
      </c>
      <c r="K42" s="2" t="str">
        <f>VLOOKUP(M42,'coffee (more)'!$A$1:$B$5,2,FALSE)</f>
        <v>Liberica</v>
      </c>
      <c r="L42" s="2" t="str">
        <f>VLOOKUP(N42,'coffee (more)'!$A$7:$B$10,2,FALSE)</f>
        <v>Medium</v>
      </c>
      <c r="M42" t="str">
        <f>INDEX(products!$A$1:$G$49,MATCH(orders!$D42,products!$A$1:$A$49,0),MATCH(orders!M$1,products!$A$1:$G$1,0))</f>
        <v>Lib</v>
      </c>
      <c r="N42" t="str">
        <f>INDEX(products!$A$1:$G$49,MATCH(orders!$D42,products!$A$1:$A$49,0),MATCH(orders!N$1,products!$A$1:$G$1,0))</f>
        <v>M</v>
      </c>
      <c r="O42" s="10">
        <f>INDEX(products!$A$1:$G$49,MATCH(orders!$D42,products!$A$1:$A$49,0),MATCH(orders!O$1,products!$A$1:$G$1,0))</f>
        <v>1</v>
      </c>
      <c r="P42" s="5">
        <f>INDEX(products!$A$1:$G$49,MATCH(orders!$D42,products!$A$1:$A$49,0),MATCH(orders!P$1,products!$A$1:$G$1,0))</f>
        <v>14.55</v>
      </c>
      <c r="Q42" s="5">
        <f>INDEX(products!$A$1:$G$49,MATCH(orders!$D42,products!$A$1:$A$49,0),MATCH(orders!Q$1,products!$A$1:$G$1,0))</f>
        <v>1.8915000000000002</v>
      </c>
      <c r="R42" s="12">
        <f t="shared" si="1"/>
        <v>43.650000000000006</v>
      </c>
      <c r="S42" s="12">
        <f t="shared" si="0"/>
        <v>5.6745000000000001</v>
      </c>
      <c r="T42" t="str">
        <f>_xlfn.XLOOKUP(C42,customers!A41:A1041,customers!I41:I1041,FALSE)</f>
        <v>No</v>
      </c>
    </row>
    <row r="43" spans="1:20" x14ac:dyDescent="0.2">
      <c r="A43" s="2" t="s">
        <v>720</v>
      </c>
      <c r="B43" s="3">
        <v>44749</v>
      </c>
      <c r="C43" s="2" t="s">
        <v>721</v>
      </c>
      <c r="D43" t="s">
        <v>6153</v>
      </c>
      <c r="E43" s="2">
        <v>2</v>
      </c>
      <c r="F43" s="2" t="str">
        <f>_xlfn.XLOOKUP(C43,customers!$A$1:$A$1001,customers!$B$1:$B$1001,0)</f>
        <v>Lorenzo Yeoland</v>
      </c>
      <c r="G43" s="2" t="str">
        <f>IF(_xlfn.XLOOKUP(C43,customers!$A$1:$A$1001,customers!$C$1:$C$1001,0) = 0, "NONE", _xlfn.XLOOKUP(C43,customers!$A$1:$A$1001,customers!$C$1:$C$1001,0) )</f>
        <v>lyeoland15@pbs.org</v>
      </c>
      <c r="H43" s="2" t="str">
        <f>_xlfn.XLOOKUP(C43,customers!$A$1:$A$1001,customers!$G$1:$G$1001,0)</f>
        <v>United States</v>
      </c>
      <c r="I43" s="2" t="e" vm="31">
        <v>#VALUE!</v>
      </c>
      <c r="J43" s="2" t="str">
        <f>_xlfn.XLOOKUP(Table1[[#This Row],[Customer ID]],customers!A42:A1042,customers!F42:F1042,FALSE)</f>
        <v>Hartford</v>
      </c>
      <c r="K43" s="2" t="str">
        <f>VLOOKUP(M43,'coffee (more)'!$A$1:$B$5,2,FALSE)</f>
        <v>Excelsa</v>
      </c>
      <c r="L43" s="2" t="str">
        <f>VLOOKUP(N43,'coffee (more)'!$A$7:$B$10,2,FALSE)</f>
        <v>Dark</v>
      </c>
      <c r="M43" t="str">
        <f>INDEX(products!$A$1:$G$49,MATCH(orders!$D43,products!$A$1:$A$49,0),MATCH(orders!M$1,products!$A$1:$G$1,0))</f>
        <v>Exc</v>
      </c>
      <c r="N43" t="str">
        <f>INDEX(products!$A$1:$G$49,MATCH(orders!$D43,products!$A$1:$A$49,0),MATCH(orders!N$1,products!$A$1:$G$1,0))</f>
        <v>D</v>
      </c>
      <c r="O43" s="10">
        <f>INDEX(products!$A$1:$G$49,MATCH(orders!$D43,products!$A$1:$A$49,0),MATCH(orders!O$1,products!$A$1:$G$1,0))</f>
        <v>0.2</v>
      </c>
      <c r="P43" s="5">
        <f>INDEX(products!$A$1:$G$49,MATCH(orders!$D43,products!$A$1:$A$49,0),MATCH(orders!P$1,products!$A$1:$G$1,0))</f>
        <v>3.645</v>
      </c>
      <c r="Q43" s="5">
        <f>INDEX(products!$A$1:$G$49,MATCH(orders!$D43,products!$A$1:$A$49,0),MATCH(orders!Q$1,products!$A$1:$G$1,0))</f>
        <v>0.40095000000000003</v>
      </c>
      <c r="R43" s="12">
        <f t="shared" si="1"/>
        <v>7.29</v>
      </c>
      <c r="S43" s="12">
        <f t="shared" si="0"/>
        <v>0.80190000000000006</v>
      </c>
      <c r="T43" t="str">
        <f>_xlfn.XLOOKUP(C43,customers!A42:A1042,customers!I42:I1042,FALSE)</f>
        <v>Yes</v>
      </c>
    </row>
    <row r="44" spans="1:20" x14ac:dyDescent="0.2">
      <c r="A44" s="2" t="s">
        <v>726</v>
      </c>
      <c r="B44" s="3">
        <v>43607</v>
      </c>
      <c r="C44" s="2" t="s">
        <v>727</v>
      </c>
      <c r="D44" t="s">
        <v>6163</v>
      </c>
      <c r="E44" s="2">
        <v>3</v>
      </c>
      <c r="F44" s="2" t="str">
        <f>_xlfn.XLOOKUP(C44,customers!$A$1:$A$1001,customers!$B$1:$B$1001,0)</f>
        <v>Abigail Tolworthy</v>
      </c>
      <c r="G44" s="2" t="str">
        <f>IF(_xlfn.XLOOKUP(C44,customers!$A$1:$A$1001,customers!$C$1:$C$1001,0) = 0, "NONE", _xlfn.XLOOKUP(C44,customers!$A$1:$A$1001,customers!$C$1:$C$1001,0) )</f>
        <v>atolworthy16@toplist.cz</v>
      </c>
      <c r="H44" s="2" t="str">
        <f>_xlfn.XLOOKUP(C44,customers!$A$1:$A$1001,customers!$G$1:$G$1001,0)</f>
        <v>United States</v>
      </c>
      <c r="I44" s="2" t="e" vm="32">
        <v>#VALUE!</v>
      </c>
      <c r="J44" s="2" t="str">
        <f>_xlfn.XLOOKUP(Table1[[#This Row],[Customer ID]],customers!A43:A1043,customers!F43:F1043,FALSE)</f>
        <v>Ogden</v>
      </c>
      <c r="K44" s="2" t="str">
        <f>VLOOKUP(M44,'coffee (more)'!$A$1:$B$5,2,FALSE)</f>
        <v>Robusta</v>
      </c>
      <c r="L44" s="2" t="str">
        <f>VLOOKUP(N44,'coffee (more)'!$A$7:$B$10,2,FALSE)</f>
        <v>Dark</v>
      </c>
      <c r="M44" t="str">
        <f>INDEX(products!$A$1:$G$49,MATCH(orders!$D44,products!$A$1:$A$49,0),MATCH(orders!M$1,products!$A$1:$G$1,0))</f>
        <v>Rob</v>
      </c>
      <c r="N44" t="str">
        <f>INDEX(products!$A$1:$G$49,MATCH(orders!$D44,products!$A$1:$A$49,0),MATCH(orders!N$1,products!$A$1:$G$1,0))</f>
        <v>D</v>
      </c>
      <c r="O44" s="10">
        <f>INDEX(products!$A$1:$G$49,MATCH(orders!$D44,products!$A$1:$A$49,0),MATCH(orders!O$1,products!$A$1:$G$1,0))</f>
        <v>0.2</v>
      </c>
      <c r="P44" s="5">
        <f>INDEX(products!$A$1:$G$49,MATCH(orders!$D44,products!$A$1:$A$49,0),MATCH(orders!P$1,products!$A$1:$G$1,0))</f>
        <v>2.6849999999999996</v>
      </c>
      <c r="Q44" s="5">
        <f>INDEX(products!$A$1:$G$49,MATCH(orders!$D44,products!$A$1:$A$49,0),MATCH(orders!Q$1,products!$A$1:$G$1,0))</f>
        <v>0.16109999999999997</v>
      </c>
      <c r="R44" s="12">
        <f t="shared" si="1"/>
        <v>8.0549999999999997</v>
      </c>
      <c r="S44" s="12">
        <f t="shared" si="0"/>
        <v>0.4832999999999999</v>
      </c>
      <c r="T44" t="str">
        <f>_xlfn.XLOOKUP(C44,customers!A43:A1043,customers!I43:I1043,FALSE)</f>
        <v>Yes</v>
      </c>
    </row>
    <row r="45" spans="1:20" x14ac:dyDescent="0.2">
      <c r="A45" s="2" t="s">
        <v>733</v>
      </c>
      <c r="B45" s="3">
        <v>44473</v>
      </c>
      <c r="C45" s="2" t="s">
        <v>734</v>
      </c>
      <c r="D45" t="s">
        <v>6164</v>
      </c>
      <c r="E45" s="2">
        <v>2</v>
      </c>
      <c r="F45" s="2" t="str">
        <f>_xlfn.XLOOKUP(C45,customers!$A$1:$A$1001,customers!$B$1:$B$1001,0)</f>
        <v>Maurie Bartol</v>
      </c>
      <c r="G45" s="2" t="str">
        <f>IF(_xlfn.XLOOKUP(C45,customers!$A$1:$A$1001,customers!$C$1:$C$1001,0) = 0, "NONE", _xlfn.XLOOKUP(C45,customers!$A$1:$A$1001,customers!$C$1:$C$1001,0) )</f>
        <v>NONE</v>
      </c>
      <c r="H45" s="2" t="str">
        <f>_xlfn.XLOOKUP(C45,customers!$A$1:$A$1001,customers!$G$1:$G$1001,0)</f>
        <v>United States</v>
      </c>
      <c r="I45" s="2" t="e" vm="33">
        <v>#VALUE!</v>
      </c>
      <c r="J45" s="2" t="str">
        <f>_xlfn.XLOOKUP(Table1[[#This Row],[Customer ID]],customers!A44:A1044,customers!F44:F1044,FALSE)</f>
        <v>Boston</v>
      </c>
      <c r="K45" s="2" t="str">
        <f>VLOOKUP(M45,'coffee (more)'!$A$1:$B$5,2,FALSE)</f>
        <v>Liberica</v>
      </c>
      <c r="L45" s="2" t="str">
        <f>VLOOKUP(N45,'coffee (more)'!$A$7:$B$10,2,FALSE)</f>
        <v>Light</v>
      </c>
      <c r="M45" t="str">
        <f>INDEX(products!$A$1:$G$49,MATCH(orders!$D45,products!$A$1:$A$49,0),MATCH(orders!M$1,products!$A$1:$G$1,0))</f>
        <v>Lib</v>
      </c>
      <c r="N45" t="str">
        <f>INDEX(products!$A$1:$G$49,MATCH(orders!$D45,products!$A$1:$A$49,0),MATCH(orders!N$1,products!$A$1:$G$1,0))</f>
        <v>L</v>
      </c>
      <c r="O45" s="10">
        <f>INDEX(products!$A$1:$G$49,MATCH(orders!$D45,products!$A$1:$A$49,0),MATCH(orders!O$1,products!$A$1:$G$1,0))</f>
        <v>2.5</v>
      </c>
      <c r="P45" s="5">
        <f>INDEX(products!$A$1:$G$49,MATCH(orders!$D45,products!$A$1:$A$49,0),MATCH(orders!P$1,products!$A$1:$G$1,0))</f>
        <v>36.454999999999998</v>
      </c>
      <c r="Q45" s="5">
        <f>INDEX(products!$A$1:$G$49,MATCH(orders!$D45,products!$A$1:$A$49,0),MATCH(orders!Q$1,products!$A$1:$G$1,0))</f>
        <v>4.7391499999999995</v>
      </c>
      <c r="R45" s="12">
        <f t="shared" si="1"/>
        <v>72.91</v>
      </c>
      <c r="S45" s="12">
        <f t="shared" si="0"/>
        <v>9.4782999999999991</v>
      </c>
      <c r="T45" t="str">
        <f>_xlfn.XLOOKUP(C45,customers!A44:A1044,customers!I44:I1044,FALSE)</f>
        <v>No</v>
      </c>
    </row>
    <row r="46" spans="1:20" x14ac:dyDescent="0.2">
      <c r="A46" s="2" t="s">
        <v>738</v>
      </c>
      <c r="B46" s="3">
        <v>43932</v>
      </c>
      <c r="C46" s="2" t="s">
        <v>739</v>
      </c>
      <c r="D46" t="s">
        <v>6139</v>
      </c>
      <c r="E46" s="2">
        <v>2</v>
      </c>
      <c r="F46" s="2" t="str">
        <f>_xlfn.XLOOKUP(C46,customers!$A$1:$A$1001,customers!$B$1:$B$1001,0)</f>
        <v>Olag Baudassi</v>
      </c>
      <c r="G46" s="2" t="str">
        <f>IF(_xlfn.XLOOKUP(C46,customers!$A$1:$A$1001,customers!$C$1:$C$1001,0) = 0, "NONE", _xlfn.XLOOKUP(C46,customers!$A$1:$A$1001,customers!$C$1:$C$1001,0) )</f>
        <v>obaudassi18@seesaa.net</v>
      </c>
      <c r="H46" s="2" t="str">
        <f>_xlfn.XLOOKUP(C46,customers!$A$1:$A$1001,customers!$G$1:$G$1001,0)</f>
        <v>United States</v>
      </c>
      <c r="I46" s="2" t="e" vm="34">
        <v>#VALUE!</v>
      </c>
      <c r="J46" s="2" t="str">
        <f>_xlfn.XLOOKUP(Table1[[#This Row],[Customer ID]],customers!A45:A1045,customers!F45:F1045,FALSE)</f>
        <v>Rochester</v>
      </c>
      <c r="K46" s="2" t="str">
        <f>VLOOKUP(M46,'coffee (more)'!$A$1:$B$5,2,FALSE)</f>
        <v>Excelsa</v>
      </c>
      <c r="L46" s="2" t="str">
        <f>VLOOKUP(N46,'coffee (more)'!$A$7:$B$10,2,FALSE)</f>
        <v>Medium</v>
      </c>
      <c r="M46" t="str">
        <f>INDEX(products!$A$1:$G$49,MATCH(orders!$D46,products!$A$1:$A$49,0),MATCH(orders!M$1,products!$A$1:$G$1,0))</f>
        <v>Exc</v>
      </c>
      <c r="N46" t="str">
        <f>INDEX(products!$A$1:$G$49,MATCH(orders!$D46,products!$A$1:$A$49,0),MATCH(orders!N$1,products!$A$1:$G$1,0))</f>
        <v>M</v>
      </c>
      <c r="O46" s="10">
        <f>INDEX(products!$A$1:$G$49,MATCH(orders!$D46,products!$A$1:$A$49,0),MATCH(orders!O$1,products!$A$1:$G$1,0))</f>
        <v>0.5</v>
      </c>
      <c r="P46" s="5">
        <f>INDEX(products!$A$1:$G$49,MATCH(orders!$D46,products!$A$1:$A$49,0),MATCH(orders!P$1,products!$A$1:$G$1,0))</f>
        <v>8.25</v>
      </c>
      <c r="Q46" s="5">
        <f>INDEX(products!$A$1:$G$49,MATCH(orders!$D46,products!$A$1:$A$49,0),MATCH(orders!Q$1,products!$A$1:$G$1,0))</f>
        <v>0.90749999999999997</v>
      </c>
      <c r="R46" s="12">
        <f t="shared" si="1"/>
        <v>16.5</v>
      </c>
      <c r="S46" s="12">
        <f t="shared" si="0"/>
        <v>1.8149999999999999</v>
      </c>
      <c r="T46" t="str">
        <f>_xlfn.XLOOKUP(C46,customers!A45:A1045,customers!I45:I1045,FALSE)</f>
        <v>Yes</v>
      </c>
    </row>
    <row r="47" spans="1:20" x14ac:dyDescent="0.2">
      <c r="A47" s="2" t="s">
        <v>744</v>
      </c>
      <c r="B47" s="3">
        <v>44592</v>
      </c>
      <c r="C47" s="2" t="s">
        <v>745</v>
      </c>
      <c r="D47" t="s">
        <v>6165</v>
      </c>
      <c r="E47" s="2">
        <v>6</v>
      </c>
      <c r="F47" s="2" t="str">
        <f>_xlfn.XLOOKUP(C47,customers!$A$1:$A$1001,customers!$B$1:$B$1001,0)</f>
        <v>Petey Kingsbury</v>
      </c>
      <c r="G47" s="2" t="str">
        <f>IF(_xlfn.XLOOKUP(C47,customers!$A$1:$A$1001,customers!$C$1:$C$1001,0) = 0, "NONE", _xlfn.XLOOKUP(C47,customers!$A$1:$A$1001,customers!$C$1:$C$1001,0) )</f>
        <v>pkingsbury19@comcast.net</v>
      </c>
      <c r="H47" s="2" t="str">
        <f>_xlfn.XLOOKUP(C47,customers!$A$1:$A$1001,customers!$G$1:$G$1001,0)</f>
        <v>United States</v>
      </c>
      <c r="I47" s="2" t="e" vm="35">
        <v>#VALUE!</v>
      </c>
      <c r="J47" s="2" t="str">
        <f>_xlfn.XLOOKUP(Table1[[#This Row],[Customer ID]],customers!A46:A1046,customers!F46:F1046,FALSE)</f>
        <v>Bronx</v>
      </c>
      <c r="K47" s="2" t="str">
        <f>VLOOKUP(M47,'coffee (more)'!$A$1:$B$5,2,FALSE)</f>
        <v>Liberica</v>
      </c>
      <c r="L47" s="2" t="str">
        <f>VLOOKUP(N47,'coffee (more)'!$A$7:$B$10,2,FALSE)</f>
        <v>Dark</v>
      </c>
      <c r="M47" t="str">
        <f>INDEX(products!$A$1:$G$49,MATCH(orders!$D47,products!$A$1:$A$49,0),MATCH(orders!M$1,products!$A$1:$G$1,0))</f>
        <v>Lib</v>
      </c>
      <c r="N47" t="str">
        <f>INDEX(products!$A$1:$G$49,MATCH(orders!$D47,products!$A$1:$A$49,0),MATCH(orders!N$1,products!$A$1:$G$1,0))</f>
        <v>D</v>
      </c>
      <c r="O47" s="10">
        <f>INDEX(products!$A$1:$G$49,MATCH(orders!$D47,products!$A$1:$A$49,0),MATCH(orders!O$1,products!$A$1:$G$1,0))</f>
        <v>2.5</v>
      </c>
      <c r="P47" s="5">
        <f>INDEX(products!$A$1:$G$49,MATCH(orders!$D47,products!$A$1:$A$49,0),MATCH(orders!P$1,products!$A$1:$G$1,0))</f>
        <v>29.784999999999997</v>
      </c>
      <c r="Q47" s="5">
        <f>INDEX(products!$A$1:$G$49,MATCH(orders!$D47,products!$A$1:$A$49,0),MATCH(orders!Q$1,products!$A$1:$G$1,0))</f>
        <v>3.8720499999999998</v>
      </c>
      <c r="R47" s="12">
        <f t="shared" si="1"/>
        <v>178.70999999999998</v>
      </c>
      <c r="S47" s="12">
        <f t="shared" si="0"/>
        <v>23.232299999999999</v>
      </c>
      <c r="T47" t="str">
        <f>_xlfn.XLOOKUP(C47,customers!A46:A1046,customers!I46:I1046,FALSE)</f>
        <v>No</v>
      </c>
    </row>
    <row r="48" spans="1:20" x14ac:dyDescent="0.2">
      <c r="A48" s="2" t="s">
        <v>750</v>
      </c>
      <c r="B48" s="3">
        <v>43776</v>
      </c>
      <c r="C48" s="2" t="s">
        <v>751</v>
      </c>
      <c r="D48" t="s">
        <v>6166</v>
      </c>
      <c r="E48" s="2">
        <v>2</v>
      </c>
      <c r="F48" s="2" t="str">
        <f>_xlfn.XLOOKUP(C48,customers!$A$1:$A$1001,customers!$B$1:$B$1001,0)</f>
        <v>Donna Baskeyfied</v>
      </c>
      <c r="G48" s="2" t="str">
        <f>IF(_xlfn.XLOOKUP(C48,customers!$A$1:$A$1001,customers!$C$1:$C$1001,0) = 0, "NONE", _xlfn.XLOOKUP(C48,customers!$A$1:$A$1001,customers!$C$1:$C$1001,0) )</f>
        <v>NONE</v>
      </c>
      <c r="H48" s="2" t="str">
        <f>_xlfn.XLOOKUP(C48,customers!$A$1:$A$1001,customers!$G$1:$G$1001,0)</f>
        <v>United States</v>
      </c>
      <c r="I48" s="2" t="e" vm="36">
        <v>#VALUE!</v>
      </c>
      <c r="J48" s="2" t="str">
        <f>_xlfn.XLOOKUP(Table1[[#This Row],[Customer ID]],customers!A47:A1047,customers!F47:F1047,FALSE)</f>
        <v>Birmingham</v>
      </c>
      <c r="K48" s="2" t="str">
        <f>VLOOKUP(M48,'coffee (more)'!$A$1:$B$5,2,FALSE)</f>
        <v>Excelsa</v>
      </c>
      <c r="L48" s="2" t="str">
        <f>VLOOKUP(N48,'coffee (more)'!$A$7:$B$10,2,FALSE)</f>
        <v>Medium</v>
      </c>
      <c r="M48" t="str">
        <f>INDEX(products!$A$1:$G$49,MATCH(orders!$D48,products!$A$1:$A$49,0),MATCH(orders!M$1,products!$A$1:$G$1,0))</f>
        <v>Exc</v>
      </c>
      <c r="N48" t="str">
        <f>INDEX(products!$A$1:$G$49,MATCH(orders!$D48,products!$A$1:$A$49,0),MATCH(orders!N$1,products!$A$1:$G$1,0))</f>
        <v>M</v>
      </c>
      <c r="O48" s="10">
        <f>INDEX(products!$A$1:$G$49,MATCH(orders!$D48,products!$A$1:$A$49,0),MATCH(orders!O$1,products!$A$1:$G$1,0))</f>
        <v>2.5</v>
      </c>
      <c r="P48" s="5">
        <f>INDEX(products!$A$1:$G$49,MATCH(orders!$D48,products!$A$1:$A$49,0),MATCH(orders!P$1,products!$A$1:$G$1,0))</f>
        <v>31.624999999999996</v>
      </c>
      <c r="Q48" s="5">
        <f>INDEX(products!$A$1:$G$49,MATCH(orders!$D48,products!$A$1:$A$49,0),MATCH(orders!Q$1,products!$A$1:$G$1,0))</f>
        <v>3.4787499999999998</v>
      </c>
      <c r="R48" s="12">
        <f t="shared" si="1"/>
        <v>63.249999999999993</v>
      </c>
      <c r="S48" s="12">
        <f t="shared" si="0"/>
        <v>6.9574999999999996</v>
      </c>
      <c r="T48" t="str">
        <f>_xlfn.XLOOKUP(C48,customers!A47:A1047,customers!I47:I1047,FALSE)</f>
        <v>Yes</v>
      </c>
    </row>
    <row r="49" spans="1:20" x14ac:dyDescent="0.2">
      <c r="A49" s="2" t="s">
        <v>755</v>
      </c>
      <c r="B49" s="3">
        <v>43644</v>
      </c>
      <c r="C49" s="2" t="s">
        <v>756</v>
      </c>
      <c r="D49" t="s">
        <v>6167</v>
      </c>
      <c r="E49" s="2">
        <v>2</v>
      </c>
      <c r="F49" s="2" t="str">
        <f>_xlfn.XLOOKUP(C49,customers!$A$1:$A$1001,customers!$B$1:$B$1001,0)</f>
        <v>Arda Curley</v>
      </c>
      <c r="G49" s="2" t="str">
        <f>IF(_xlfn.XLOOKUP(C49,customers!$A$1:$A$1001,customers!$C$1:$C$1001,0) = 0, "NONE", _xlfn.XLOOKUP(C49,customers!$A$1:$A$1001,customers!$C$1:$C$1001,0) )</f>
        <v>acurley1b@hao123.com</v>
      </c>
      <c r="H49" s="2" t="str">
        <f>_xlfn.XLOOKUP(C49,customers!$A$1:$A$1001,customers!$G$1:$G$1001,0)</f>
        <v>United States</v>
      </c>
      <c r="I49" s="2" t="e" vm="37">
        <v>#VALUE!</v>
      </c>
      <c r="J49" s="2" t="str">
        <f>_xlfn.XLOOKUP(Table1[[#This Row],[Customer ID]],customers!A48:A1048,customers!F48:F1048,FALSE)</f>
        <v>San Bernardino</v>
      </c>
      <c r="K49" s="2" t="str">
        <f>VLOOKUP(M49,'coffee (more)'!$A$1:$B$5,2,FALSE)</f>
        <v>Arbica</v>
      </c>
      <c r="L49" s="2" t="str">
        <f>VLOOKUP(N49,'coffee (more)'!$A$7:$B$10,2,FALSE)</f>
        <v>Light</v>
      </c>
      <c r="M49" t="str">
        <f>INDEX(products!$A$1:$G$49,MATCH(orders!$D49,products!$A$1:$A$49,0),MATCH(orders!M$1,products!$A$1:$G$1,0))</f>
        <v>Ara</v>
      </c>
      <c r="N49" t="str">
        <f>INDEX(products!$A$1:$G$49,MATCH(orders!$D49,products!$A$1:$A$49,0),MATCH(orders!N$1,products!$A$1:$G$1,0))</f>
        <v>L</v>
      </c>
      <c r="O49" s="10">
        <f>INDEX(products!$A$1:$G$49,MATCH(orders!$D49,products!$A$1:$A$49,0),MATCH(orders!O$1,products!$A$1:$G$1,0))</f>
        <v>0.2</v>
      </c>
      <c r="P49" s="5">
        <f>INDEX(products!$A$1:$G$49,MATCH(orders!$D49,products!$A$1:$A$49,0),MATCH(orders!P$1,products!$A$1:$G$1,0))</f>
        <v>3.8849999999999998</v>
      </c>
      <c r="Q49" s="5">
        <f>INDEX(products!$A$1:$G$49,MATCH(orders!$D49,products!$A$1:$A$49,0),MATCH(orders!Q$1,products!$A$1:$G$1,0))</f>
        <v>0.34964999999999996</v>
      </c>
      <c r="R49" s="12">
        <f t="shared" si="1"/>
        <v>7.77</v>
      </c>
      <c r="S49" s="12">
        <f t="shared" si="0"/>
        <v>0.69929999999999992</v>
      </c>
      <c r="T49" t="str">
        <f>_xlfn.XLOOKUP(C49,customers!A48:A1048,customers!I48:I1048,FALSE)</f>
        <v>Yes</v>
      </c>
    </row>
    <row r="50" spans="1:20" x14ac:dyDescent="0.2">
      <c r="A50" s="2" t="s">
        <v>761</v>
      </c>
      <c r="B50" s="3">
        <v>44085</v>
      </c>
      <c r="C50" s="2" t="s">
        <v>762</v>
      </c>
      <c r="D50" t="s">
        <v>6168</v>
      </c>
      <c r="E50" s="2">
        <v>4</v>
      </c>
      <c r="F50" s="2" t="str">
        <f>_xlfn.XLOOKUP(C50,customers!$A$1:$A$1001,customers!$B$1:$B$1001,0)</f>
        <v>Raynor McGilvary</v>
      </c>
      <c r="G50" s="2" t="str">
        <f>IF(_xlfn.XLOOKUP(C50,customers!$A$1:$A$1001,customers!$C$1:$C$1001,0) = 0, "NONE", _xlfn.XLOOKUP(C50,customers!$A$1:$A$1001,customers!$C$1:$C$1001,0) )</f>
        <v>rmcgilvary1c@tamu.edu</v>
      </c>
      <c r="H50" s="2" t="str">
        <f>_xlfn.XLOOKUP(C50,customers!$A$1:$A$1001,customers!$G$1:$G$1001,0)</f>
        <v>United States</v>
      </c>
      <c r="I50" s="2" t="e" vm="38">
        <v>#VALUE!</v>
      </c>
      <c r="J50" s="2" t="str">
        <f>_xlfn.XLOOKUP(Table1[[#This Row],[Customer ID]],customers!A49:A1049,customers!F49:F1049,FALSE)</f>
        <v>Norfolk</v>
      </c>
      <c r="K50" s="2" t="str">
        <f>VLOOKUP(M50,'coffee (more)'!$A$1:$B$5,2,FALSE)</f>
        <v>Arbica</v>
      </c>
      <c r="L50" s="2" t="str">
        <f>VLOOKUP(N50,'coffee (more)'!$A$7:$B$10,2,FALSE)</f>
        <v>Dark</v>
      </c>
      <c r="M50" t="str">
        <f>INDEX(products!$A$1:$G$49,MATCH(orders!$D50,products!$A$1:$A$49,0),MATCH(orders!M$1,products!$A$1:$G$1,0))</f>
        <v>Ara</v>
      </c>
      <c r="N50" t="str">
        <f>INDEX(products!$A$1:$G$49,MATCH(orders!$D50,products!$A$1:$A$49,0),MATCH(orders!N$1,products!$A$1:$G$1,0))</f>
        <v>D</v>
      </c>
      <c r="O50" s="10">
        <f>INDEX(products!$A$1:$G$49,MATCH(orders!$D50,products!$A$1:$A$49,0),MATCH(orders!O$1,products!$A$1:$G$1,0))</f>
        <v>2.5</v>
      </c>
      <c r="P50" s="5">
        <f>INDEX(products!$A$1:$G$49,MATCH(orders!$D50,products!$A$1:$A$49,0),MATCH(orders!P$1,products!$A$1:$G$1,0))</f>
        <v>22.884999999999998</v>
      </c>
      <c r="Q50" s="5">
        <f>INDEX(products!$A$1:$G$49,MATCH(orders!$D50,products!$A$1:$A$49,0),MATCH(orders!Q$1,products!$A$1:$G$1,0))</f>
        <v>2.0596499999999995</v>
      </c>
      <c r="R50" s="12">
        <f t="shared" si="1"/>
        <v>91.539999999999992</v>
      </c>
      <c r="S50" s="12">
        <f t="shared" si="0"/>
        <v>8.2385999999999981</v>
      </c>
      <c r="T50" t="str">
        <f>_xlfn.XLOOKUP(C50,customers!A49:A1049,customers!I49:I1049,FALSE)</f>
        <v>No</v>
      </c>
    </row>
    <row r="51" spans="1:20" x14ac:dyDescent="0.2">
      <c r="A51" s="2" t="s">
        <v>766</v>
      </c>
      <c r="B51" s="3">
        <v>44790</v>
      </c>
      <c r="C51" s="2" t="s">
        <v>767</v>
      </c>
      <c r="D51" t="s">
        <v>6140</v>
      </c>
      <c r="E51" s="2">
        <v>3</v>
      </c>
      <c r="F51" s="2" t="str">
        <f>_xlfn.XLOOKUP(C51,customers!$A$1:$A$1001,customers!$B$1:$B$1001,0)</f>
        <v>Isis Pikett</v>
      </c>
      <c r="G51" s="2" t="str">
        <f>IF(_xlfn.XLOOKUP(C51,customers!$A$1:$A$1001,customers!$C$1:$C$1001,0) = 0, "NONE", _xlfn.XLOOKUP(C51,customers!$A$1:$A$1001,customers!$C$1:$C$1001,0) )</f>
        <v>ipikett1d@xinhuanet.com</v>
      </c>
      <c r="H51" s="2" t="str">
        <f>_xlfn.XLOOKUP(C51,customers!$A$1:$A$1001,customers!$G$1:$G$1001,0)</f>
        <v>United States</v>
      </c>
      <c r="I51" s="2" t="e" vm="39">
        <v>#VALUE!</v>
      </c>
      <c r="J51" s="2" t="str">
        <f>_xlfn.XLOOKUP(Table1[[#This Row],[Customer ID]],customers!A50:A1050,customers!F50:F1050,FALSE)</f>
        <v>Washington</v>
      </c>
      <c r="K51" s="2" t="str">
        <f>VLOOKUP(M51,'coffee (more)'!$A$1:$B$5,2,FALSE)</f>
        <v>Arbica</v>
      </c>
      <c r="L51" s="2" t="str">
        <f>VLOOKUP(N51,'coffee (more)'!$A$7:$B$10,2,FALSE)</f>
        <v>Light</v>
      </c>
      <c r="M51" t="str">
        <f>INDEX(products!$A$1:$G$49,MATCH(orders!$D51,products!$A$1:$A$49,0),MATCH(orders!M$1,products!$A$1:$G$1,0))</f>
        <v>Ara</v>
      </c>
      <c r="N51" t="str">
        <f>INDEX(products!$A$1:$G$49,MATCH(orders!$D51,products!$A$1:$A$49,0),MATCH(orders!N$1,products!$A$1:$G$1,0))</f>
        <v>L</v>
      </c>
      <c r="O51" s="10">
        <f>INDEX(products!$A$1:$G$49,MATCH(orders!$D51,products!$A$1:$A$49,0),MATCH(orders!O$1,products!$A$1:$G$1,0))</f>
        <v>1</v>
      </c>
      <c r="P51" s="5">
        <f>INDEX(products!$A$1:$G$49,MATCH(orders!$D51,products!$A$1:$A$49,0),MATCH(orders!P$1,products!$A$1:$G$1,0))</f>
        <v>12.95</v>
      </c>
      <c r="Q51" s="5">
        <f>INDEX(products!$A$1:$G$49,MATCH(orders!$D51,products!$A$1:$A$49,0),MATCH(orders!Q$1,products!$A$1:$G$1,0))</f>
        <v>1.1655</v>
      </c>
      <c r="R51" s="12">
        <f t="shared" si="1"/>
        <v>38.849999999999994</v>
      </c>
      <c r="S51" s="12">
        <f t="shared" si="0"/>
        <v>3.4965000000000002</v>
      </c>
      <c r="T51" t="str">
        <f>_xlfn.XLOOKUP(C51,customers!A50:A1050,customers!I50:I1050,FALSE)</f>
        <v>No</v>
      </c>
    </row>
    <row r="52" spans="1:20" x14ac:dyDescent="0.2">
      <c r="A52" s="2" t="s">
        <v>772</v>
      </c>
      <c r="B52" s="3">
        <v>44792</v>
      </c>
      <c r="C52" s="2" t="s">
        <v>773</v>
      </c>
      <c r="D52" t="s">
        <v>6169</v>
      </c>
      <c r="E52" s="2">
        <v>2</v>
      </c>
      <c r="F52" s="2" t="str">
        <f>_xlfn.XLOOKUP(C52,customers!$A$1:$A$1001,customers!$B$1:$B$1001,0)</f>
        <v>Inger Bouldon</v>
      </c>
      <c r="G52" s="2" t="str">
        <f>IF(_xlfn.XLOOKUP(C52,customers!$A$1:$A$1001,customers!$C$1:$C$1001,0) = 0, "NONE", _xlfn.XLOOKUP(C52,customers!$A$1:$A$1001,customers!$C$1:$C$1001,0) )</f>
        <v>ibouldon1e@gizmodo.com</v>
      </c>
      <c r="H52" s="2" t="str">
        <f>_xlfn.XLOOKUP(C52,customers!$A$1:$A$1001,customers!$G$1:$G$1001,0)</f>
        <v>United States</v>
      </c>
      <c r="I52" s="2" t="e" vm="40">
        <v>#VALUE!</v>
      </c>
      <c r="J52" s="2" t="str">
        <f>_xlfn.XLOOKUP(Table1[[#This Row],[Customer ID]],customers!A51:A1051,customers!F51:F1051,FALSE)</f>
        <v>Fort Lauderdale</v>
      </c>
      <c r="K52" s="2" t="str">
        <f>VLOOKUP(M52,'coffee (more)'!$A$1:$B$5,2,FALSE)</f>
        <v>Liberica</v>
      </c>
      <c r="L52" s="2" t="str">
        <f>VLOOKUP(N52,'coffee (more)'!$A$7:$B$10,2,FALSE)</f>
        <v>Dark</v>
      </c>
      <c r="M52" t="str">
        <f>INDEX(products!$A$1:$G$49,MATCH(orders!$D52,products!$A$1:$A$49,0),MATCH(orders!M$1,products!$A$1:$G$1,0))</f>
        <v>Lib</v>
      </c>
      <c r="N52" t="str">
        <f>INDEX(products!$A$1:$G$49,MATCH(orders!$D52,products!$A$1:$A$49,0),MATCH(orders!N$1,products!$A$1:$G$1,0))</f>
        <v>D</v>
      </c>
      <c r="O52" s="10">
        <f>INDEX(products!$A$1:$G$49,MATCH(orders!$D52,products!$A$1:$A$49,0),MATCH(orders!O$1,products!$A$1:$G$1,0))</f>
        <v>0.5</v>
      </c>
      <c r="P52" s="5">
        <f>INDEX(products!$A$1:$G$49,MATCH(orders!$D52,products!$A$1:$A$49,0),MATCH(orders!P$1,products!$A$1:$G$1,0))</f>
        <v>7.77</v>
      </c>
      <c r="Q52" s="5">
        <f>INDEX(products!$A$1:$G$49,MATCH(orders!$D52,products!$A$1:$A$49,0),MATCH(orders!Q$1,products!$A$1:$G$1,0))</f>
        <v>1.0101</v>
      </c>
      <c r="R52" s="12">
        <f t="shared" si="1"/>
        <v>15.54</v>
      </c>
      <c r="S52" s="12">
        <f t="shared" si="0"/>
        <v>2.0202</v>
      </c>
      <c r="T52" t="str">
        <f>_xlfn.XLOOKUP(C52,customers!A51:A1051,customers!I51:I1051,FALSE)</f>
        <v>No</v>
      </c>
    </row>
    <row r="53" spans="1:20" x14ac:dyDescent="0.2">
      <c r="A53" s="2" t="s">
        <v>778</v>
      </c>
      <c r="B53" s="3">
        <v>43600</v>
      </c>
      <c r="C53" s="2" t="s">
        <v>779</v>
      </c>
      <c r="D53" t="s">
        <v>6164</v>
      </c>
      <c r="E53" s="2">
        <v>4</v>
      </c>
      <c r="F53" s="2" t="str">
        <f>_xlfn.XLOOKUP(C53,customers!$A$1:$A$1001,customers!$B$1:$B$1001,0)</f>
        <v>Karry Flanders</v>
      </c>
      <c r="G53" s="2" t="str">
        <f>IF(_xlfn.XLOOKUP(C53,customers!$A$1:$A$1001,customers!$C$1:$C$1001,0) = 0, "NONE", _xlfn.XLOOKUP(C53,customers!$A$1:$A$1001,customers!$C$1:$C$1001,0) )</f>
        <v>kflanders1f@over-blog.com</v>
      </c>
      <c r="H53" s="2" t="str">
        <f>_xlfn.XLOOKUP(C53,customers!$A$1:$A$1001,customers!$G$1:$G$1001,0)</f>
        <v>Ireland</v>
      </c>
      <c r="I53" s="2" t="e" vm="41">
        <v>#VALUE!</v>
      </c>
      <c r="J53" s="2" t="str">
        <f>_xlfn.XLOOKUP(Table1[[#This Row],[Customer ID]],customers!A52:A1052,customers!F52:F1052,FALSE)</f>
        <v>Crumlin</v>
      </c>
      <c r="K53" s="2" t="str">
        <f>VLOOKUP(M53,'coffee (more)'!$A$1:$B$5,2,FALSE)</f>
        <v>Liberica</v>
      </c>
      <c r="L53" s="2" t="str">
        <f>VLOOKUP(N53,'coffee (more)'!$A$7:$B$10,2,FALSE)</f>
        <v>Light</v>
      </c>
      <c r="M53" t="str">
        <f>INDEX(products!$A$1:$G$49,MATCH(orders!$D53,products!$A$1:$A$49,0),MATCH(orders!M$1,products!$A$1:$G$1,0))</f>
        <v>Lib</v>
      </c>
      <c r="N53" t="str">
        <f>INDEX(products!$A$1:$G$49,MATCH(orders!$D53,products!$A$1:$A$49,0),MATCH(orders!N$1,products!$A$1:$G$1,0))</f>
        <v>L</v>
      </c>
      <c r="O53" s="10">
        <f>INDEX(products!$A$1:$G$49,MATCH(orders!$D53,products!$A$1:$A$49,0),MATCH(orders!O$1,products!$A$1:$G$1,0))</f>
        <v>2.5</v>
      </c>
      <c r="P53" s="5">
        <f>INDEX(products!$A$1:$G$49,MATCH(orders!$D53,products!$A$1:$A$49,0),MATCH(orders!P$1,products!$A$1:$G$1,0))</f>
        <v>36.454999999999998</v>
      </c>
      <c r="Q53" s="5">
        <f>INDEX(products!$A$1:$G$49,MATCH(orders!$D53,products!$A$1:$A$49,0),MATCH(orders!Q$1,products!$A$1:$G$1,0))</f>
        <v>4.7391499999999995</v>
      </c>
      <c r="R53" s="12">
        <f t="shared" si="1"/>
        <v>145.82</v>
      </c>
      <c r="S53" s="12">
        <f t="shared" si="0"/>
        <v>18.956599999999998</v>
      </c>
      <c r="T53" t="str">
        <f>_xlfn.XLOOKUP(C53,customers!A52:A1052,customers!I52:I1052,FALSE)</f>
        <v>Yes</v>
      </c>
    </row>
    <row r="54" spans="1:20" x14ac:dyDescent="0.2">
      <c r="A54" s="2" t="s">
        <v>784</v>
      </c>
      <c r="B54" s="3">
        <v>43719</v>
      </c>
      <c r="C54" s="2" t="s">
        <v>785</v>
      </c>
      <c r="D54" t="s">
        <v>6146</v>
      </c>
      <c r="E54" s="2">
        <v>5</v>
      </c>
      <c r="F54" s="2" t="str">
        <f>_xlfn.XLOOKUP(C54,customers!$A$1:$A$1001,customers!$B$1:$B$1001,0)</f>
        <v>Hartley Mattioli</v>
      </c>
      <c r="G54" s="2" t="str">
        <f>IF(_xlfn.XLOOKUP(C54,customers!$A$1:$A$1001,customers!$C$1:$C$1001,0) = 0, "NONE", _xlfn.XLOOKUP(C54,customers!$A$1:$A$1001,customers!$C$1:$C$1001,0) )</f>
        <v>hmattioli1g@webmd.com</v>
      </c>
      <c r="H54" s="2" t="str">
        <f>_xlfn.XLOOKUP(C54,customers!$A$1:$A$1001,customers!$G$1:$G$1001,0)</f>
        <v>United Kingdom</v>
      </c>
      <c r="I54" s="2" t="e" vm="42">
        <v>#VALUE!</v>
      </c>
      <c r="J54" s="2" t="str">
        <f>_xlfn.XLOOKUP(Table1[[#This Row],[Customer ID]],customers!A53:A1053,customers!F53:F1053,FALSE)</f>
        <v>Kinloch</v>
      </c>
      <c r="K54" s="2" t="str">
        <f>VLOOKUP(M54,'coffee (more)'!$A$1:$B$5,2,FALSE)</f>
        <v>Robusta</v>
      </c>
      <c r="L54" s="2" t="str">
        <f>VLOOKUP(N54,'coffee (more)'!$A$7:$B$10,2,FALSE)</f>
        <v>Medium</v>
      </c>
      <c r="M54" t="str">
        <f>INDEX(products!$A$1:$G$49,MATCH(orders!$D54,products!$A$1:$A$49,0),MATCH(orders!M$1,products!$A$1:$G$1,0))</f>
        <v>Rob</v>
      </c>
      <c r="N54" t="str">
        <f>INDEX(products!$A$1:$G$49,MATCH(orders!$D54,products!$A$1:$A$49,0),MATCH(orders!N$1,products!$A$1:$G$1,0))</f>
        <v>M</v>
      </c>
      <c r="O54" s="10">
        <f>INDEX(products!$A$1:$G$49,MATCH(orders!$D54,products!$A$1:$A$49,0),MATCH(orders!O$1,products!$A$1:$G$1,0))</f>
        <v>0.5</v>
      </c>
      <c r="P54" s="5">
        <f>INDEX(products!$A$1:$G$49,MATCH(orders!$D54,products!$A$1:$A$49,0),MATCH(orders!P$1,products!$A$1:$G$1,0))</f>
        <v>5.97</v>
      </c>
      <c r="Q54" s="5">
        <f>INDEX(products!$A$1:$G$49,MATCH(orders!$D54,products!$A$1:$A$49,0),MATCH(orders!Q$1,products!$A$1:$G$1,0))</f>
        <v>0.35819999999999996</v>
      </c>
      <c r="R54" s="12">
        <f t="shared" si="1"/>
        <v>29.849999999999998</v>
      </c>
      <c r="S54" s="12">
        <f t="shared" si="0"/>
        <v>1.7909999999999999</v>
      </c>
      <c r="T54" t="str">
        <f>_xlfn.XLOOKUP(C54,customers!A53:A1053,customers!I53:I1053,FALSE)</f>
        <v>No</v>
      </c>
    </row>
    <row r="55" spans="1:20" x14ac:dyDescent="0.2">
      <c r="A55" s="2" t="s">
        <v>784</v>
      </c>
      <c r="B55" s="3">
        <v>43719</v>
      </c>
      <c r="C55" s="2" t="s">
        <v>785</v>
      </c>
      <c r="D55" t="s">
        <v>6164</v>
      </c>
      <c r="E55" s="2">
        <v>2</v>
      </c>
      <c r="F55" s="2" t="str">
        <f>_xlfn.XLOOKUP(C55,customers!$A$1:$A$1001,customers!$B$1:$B$1001,0)</f>
        <v>Hartley Mattioli</v>
      </c>
      <c r="G55" s="2" t="str">
        <f>IF(_xlfn.XLOOKUP(C55,customers!$A$1:$A$1001,customers!$C$1:$C$1001,0) = 0, "NONE", _xlfn.XLOOKUP(C55,customers!$A$1:$A$1001,customers!$C$1:$C$1001,0) )</f>
        <v>hmattioli1g@webmd.com</v>
      </c>
      <c r="H55" s="2" t="str">
        <f>_xlfn.XLOOKUP(C55,customers!$A$1:$A$1001,customers!$G$1:$G$1001,0)</f>
        <v>United Kingdom</v>
      </c>
      <c r="I55" s="2" t="e" vm="42">
        <v>#VALUE!</v>
      </c>
      <c r="J55" s="2" t="str">
        <f>_xlfn.XLOOKUP(Table1[[#This Row],[Customer ID]],customers!A54:A1054,customers!F54:F1054,FALSE)</f>
        <v>Kinloch</v>
      </c>
      <c r="K55" s="2" t="str">
        <f>VLOOKUP(M55,'coffee (more)'!$A$1:$B$5,2,FALSE)</f>
        <v>Liberica</v>
      </c>
      <c r="L55" s="2" t="str">
        <f>VLOOKUP(N55,'coffee (more)'!$A$7:$B$10,2,FALSE)</f>
        <v>Light</v>
      </c>
      <c r="M55" t="str">
        <f>INDEX(products!$A$1:$G$49,MATCH(orders!$D55,products!$A$1:$A$49,0),MATCH(orders!M$1,products!$A$1:$G$1,0))</f>
        <v>Lib</v>
      </c>
      <c r="N55" t="str">
        <f>INDEX(products!$A$1:$G$49,MATCH(orders!$D55,products!$A$1:$A$49,0),MATCH(orders!N$1,products!$A$1:$G$1,0))</f>
        <v>L</v>
      </c>
      <c r="O55" s="10">
        <f>INDEX(products!$A$1:$G$49,MATCH(orders!$D55,products!$A$1:$A$49,0),MATCH(orders!O$1,products!$A$1:$G$1,0))</f>
        <v>2.5</v>
      </c>
      <c r="P55" s="5">
        <f>INDEX(products!$A$1:$G$49,MATCH(orders!$D55,products!$A$1:$A$49,0),MATCH(orders!P$1,products!$A$1:$G$1,0))</f>
        <v>36.454999999999998</v>
      </c>
      <c r="Q55" s="5">
        <f>INDEX(products!$A$1:$G$49,MATCH(orders!$D55,products!$A$1:$A$49,0),MATCH(orders!Q$1,products!$A$1:$G$1,0))</f>
        <v>4.7391499999999995</v>
      </c>
      <c r="R55" s="12">
        <f t="shared" si="1"/>
        <v>72.91</v>
      </c>
      <c r="S55" s="12">
        <f t="shared" si="0"/>
        <v>9.4782999999999991</v>
      </c>
      <c r="T55" t="str">
        <f>_xlfn.XLOOKUP(C55,customers!A54:A1054,customers!I54:I1054,FALSE)</f>
        <v>No</v>
      </c>
    </row>
    <row r="56" spans="1:20" x14ac:dyDescent="0.2">
      <c r="A56" s="2" t="s">
        <v>794</v>
      </c>
      <c r="B56" s="3">
        <v>44271</v>
      </c>
      <c r="C56" s="2" t="s">
        <v>795</v>
      </c>
      <c r="D56" t="s">
        <v>6162</v>
      </c>
      <c r="E56" s="2">
        <v>5</v>
      </c>
      <c r="F56" s="2" t="str">
        <f>_xlfn.XLOOKUP(C56,customers!$A$1:$A$1001,customers!$B$1:$B$1001,0)</f>
        <v>Archambault Gillard</v>
      </c>
      <c r="G56" s="2" t="str">
        <f>IF(_xlfn.XLOOKUP(C56,customers!$A$1:$A$1001,customers!$C$1:$C$1001,0) = 0, "NONE", _xlfn.XLOOKUP(C56,customers!$A$1:$A$1001,customers!$C$1:$C$1001,0) )</f>
        <v>agillard1i@issuu.com</v>
      </c>
      <c r="H56" s="2" t="str">
        <f>_xlfn.XLOOKUP(C56,customers!$A$1:$A$1001,customers!$G$1:$G$1001,0)</f>
        <v>United States</v>
      </c>
      <c r="I56" s="2" t="e" vm="43">
        <v>#VALUE!</v>
      </c>
      <c r="J56" s="2" t="str">
        <f>_xlfn.XLOOKUP(Table1[[#This Row],[Customer ID]],customers!A55:A1055,customers!F55:F1055,FALSE)</f>
        <v>Toledo</v>
      </c>
      <c r="K56" s="2" t="str">
        <f>VLOOKUP(M56,'coffee (more)'!$A$1:$B$5,2,FALSE)</f>
        <v>Liberica</v>
      </c>
      <c r="L56" s="2" t="str">
        <f>VLOOKUP(N56,'coffee (more)'!$A$7:$B$10,2,FALSE)</f>
        <v>Medium</v>
      </c>
      <c r="M56" t="str">
        <f>INDEX(products!$A$1:$G$49,MATCH(orders!$D56,products!$A$1:$A$49,0),MATCH(orders!M$1,products!$A$1:$G$1,0))</f>
        <v>Lib</v>
      </c>
      <c r="N56" t="str">
        <f>INDEX(products!$A$1:$G$49,MATCH(orders!$D56,products!$A$1:$A$49,0),MATCH(orders!N$1,products!$A$1:$G$1,0))</f>
        <v>M</v>
      </c>
      <c r="O56" s="10">
        <f>INDEX(products!$A$1:$G$49,MATCH(orders!$D56,products!$A$1:$A$49,0),MATCH(orders!O$1,products!$A$1:$G$1,0))</f>
        <v>1</v>
      </c>
      <c r="P56" s="5">
        <f>INDEX(products!$A$1:$G$49,MATCH(orders!$D56,products!$A$1:$A$49,0),MATCH(orders!P$1,products!$A$1:$G$1,0))</f>
        <v>14.55</v>
      </c>
      <c r="Q56" s="5">
        <f>INDEX(products!$A$1:$G$49,MATCH(orders!$D56,products!$A$1:$A$49,0),MATCH(orders!Q$1,products!$A$1:$G$1,0))</f>
        <v>1.8915000000000002</v>
      </c>
      <c r="R56" s="12">
        <f t="shared" si="1"/>
        <v>72.75</v>
      </c>
      <c r="S56" s="12">
        <f t="shared" si="0"/>
        <v>9.4575000000000014</v>
      </c>
      <c r="T56" t="str">
        <f>_xlfn.XLOOKUP(C56,customers!A55:A1055,customers!I55:I1055,FALSE)</f>
        <v>No</v>
      </c>
    </row>
    <row r="57" spans="1:20" x14ac:dyDescent="0.2">
      <c r="A57" s="2" t="s">
        <v>800</v>
      </c>
      <c r="B57" s="3">
        <v>44168</v>
      </c>
      <c r="C57" s="2" t="s">
        <v>801</v>
      </c>
      <c r="D57" t="s">
        <v>6170</v>
      </c>
      <c r="E57" s="2">
        <v>3</v>
      </c>
      <c r="F57" s="2" t="str">
        <f>_xlfn.XLOOKUP(C57,customers!$A$1:$A$1001,customers!$B$1:$B$1001,0)</f>
        <v>Salomo Cushworth</v>
      </c>
      <c r="G57" s="2" t="str">
        <f>IF(_xlfn.XLOOKUP(C57,customers!$A$1:$A$1001,customers!$C$1:$C$1001,0) = 0, "NONE", _xlfn.XLOOKUP(C57,customers!$A$1:$A$1001,customers!$C$1:$C$1001,0) )</f>
        <v>NONE</v>
      </c>
      <c r="H57" s="2" t="str">
        <f>_xlfn.XLOOKUP(C57,customers!$A$1:$A$1001,customers!$G$1:$G$1001,0)</f>
        <v>United States</v>
      </c>
      <c r="I57" s="2" t="e" vm="44">
        <v>#VALUE!</v>
      </c>
      <c r="J57" s="2" t="str">
        <f>_xlfn.XLOOKUP(Table1[[#This Row],[Customer ID]],customers!A56:A1056,customers!F56:F1056,FALSE)</f>
        <v>Trenton</v>
      </c>
      <c r="K57" s="2" t="str">
        <f>VLOOKUP(M57,'coffee (more)'!$A$1:$B$5,2,FALSE)</f>
        <v>Liberica</v>
      </c>
      <c r="L57" s="2" t="str">
        <f>VLOOKUP(N57,'coffee (more)'!$A$7:$B$10,2,FALSE)</f>
        <v>Light</v>
      </c>
      <c r="M57" t="str">
        <f>INDEX(products!$A$1:$G$49,MATCH(orders!$D57,products!$A$1:$A$49,0),MATCH(orders!M$1,products!$A$1:$G$1,0))</f>
        <v>Lib</v>
      </c>
      <c r="N57" t="str">
        <f>INDEX(products!$A$1:$G$49,MATCH(orders!$D57,products!$A$1:$A$49,0),MATCH(orders!N$1,products!$A$1:$G$1,0))</f>
        <v>L</v>
      </c>
      <c r="O57" s="10">
        <f>INDEX(products!$A$1:$G$49,MATCH(orders!$D57,products!$A$1:$A$49,0),MATCH(orders!O$1,products!$A$1:$G$1,0))</f>
        <v>1</v>
      </c>
      <c r="P57" s="5">
        <f>INDEX(products!$A$1:$G$49,MATCH(orders!$D57,products!$A$1:$A$49,0),MATCH(orders!P$1,products!$A$1:$G$1,0))</f>
        <v>15.85</v>
      </c>
      <c r="Q57" s="5">
        <f>INDEX(products!$A$1:$G$49,MATCH(orders!$D57,products!$A$1:$A$49,0),MATCH(orders!Q$1,products!$A$1:$G$1,0))</f>
        <v>2.0605000000000002</v>
      </c>
      <c r="R57" s="12">
        <f t="shared" si="1"/>
        <v>47.55</v>
      </c>
      <c r="S57" s="12">
        <f t="shared" si="0"/>
        <v>6.1815000000000007</v>
      </c>
      <c r="T57" t="str">
        <f>_xlfn.XLOOKUP(C57,customers!A56:A1056,customers!I56:I1056,FALSE)</f>
        <v>No</v>
      </c>
    </row>
    <row r="58" spans="1:20" x14ac:dyDescent="0.2">
      <c r="A58" s="2" t="s">
        <v>805</v>
      </c>
      <c r="B58" s="3">
        <v>43857</v>
      </c>
      <c r="C58" s="2" t="s">
        <v>806</v>
      </c>
      <c r="D58" t="s">
        <v>6153</v>
      </c>
      <c r="E58" s="2">
        <v>3</v>
      </c>
      <c r="F58" s="2" t="str">
        <f>_xlfn.XLOOKUP(C58,customers!$A$1:$A$1001,customers!$B$1:$B$1001,0)</f>
        <v>Theda Grizard</v>
      </c>
      <c r="G58" s="2" t="str">
        <f>IF(_xlfn.XLOOKUP(C58,customers!$A$1:$A$1001,customers!$C$1:$C$1001,0) = 0, "NONE", _xlfn.XLOOKUP(C58,customers!$A$1:$A$1001,customers!$C$1:$C$1001,0) )</f>
        <v>tgrizard1k@odnoklassniki.ru</v>
      </c>
      <c r="H58" s="2" t="str">
        <f>_xlfn.XLOOKUP(C58,customers!$A$1:$A$1001,customers!$G$1:$G$1001,0)</f>
        <v>United States</v>
      </c>
      <c r="I58" s="2" t="e" vm="45">
        <v>#VALUE!</v>
      </c>
      <c r="J58" s="2" t="str">
        <f>_xlfn.XLOOKUP(Table1[[#This Row],[Customer ID]],customers!A57:A1057,customers!F57:F1057,FALSE)</f>
        <v>Tampa</v>
      </c>
      <c r="K58" s="2" t="str">
        <f>VLOOKUP(M58,'coffee (more)'!$A$1:$B$5,2,FALSE)</f>
        <v>Excelsa</v>
      </c>
      <c r="L58" s="2" t="str">
        <f>VLOOKUP(N58,'coffee (more)'!$A$7:$B$10,2,FALSE)</f>
        <v>Dark</v>
      </c>
      <c r="M58" t="str">
        <f>INDEX(products!$A$1:$G$49,MATCH(orders!$D58,products!$A$1:$A$49,0),MATCH(orders!M$1,products!$A$1:$G$1,0))</f>
        <v>Exc</v>
      </c>
      <c r="N58" t="str">
        <f>INDEX(products!$A$1:$G$49,MATCH(orders!$D58,products!$A$1:$A$49,0),MATCH(orders!N$1,products!$A$1:$G$1,0))</f>
        <v>D</v>
      </c>
      <c r="O58" s="10">
        <f>INDEX(products!$A$1:$G$49,MATCH(orders!$D58,products!$A$1:$A$49,0),MATCH(orders!O$1,products!$A$1:$G$1,0))</f>
        <v>0.2</v>
      </c>
      <c r="P58" s="5">
        <f>INDEX(products!$A$1:$G$49,MATCH(orders!$D58,products!$A$1:$A$49,0),MATCH(orders!P$1,products!$A$1:$G$1,0))</f>
        <v>3.645</v>
      </c>
      <c r="Q58" s="5">
        <f>INDEX(products!$A$1:$G$49,MATCH(orders!$D58,products!$A$1:$A$49,0),MATCH(orders!Q$1,products!$A$1:$G$1,0))</f>
        <v>0.40095000000000003</v>
      </c>
      <c r="R58" s="12">
        <f t="shared" si="1"/>
        <v>10.935</v>
      </c>
      <c r="S58" s="12">
        <f t="shared" si="0"/>
        <v>1.2028500000000002</v>
      </c>
      <c r="T58" t="str">
        <f>_xlfn.XLOOKUP(C58,customers!A57:A1057,customers!I57:I1057,FALSE)</f>
        <v>Yes</v>
      </c>
    </row>
    <row r="59" spans="1:20" x14ac:dyDescent="0.2">
      <c r="A59" s="2" t="s">
        <v>811</v>
      </c>
      <c r="B59" s="3">
        <v>44759</v>
      </c>
      <c r="C59" s="2" t="s">
        <v>812</v>
      </c>
      <c r="D59" t="s">
        <v>6171</v>
      </c>
      <c r="E59" s="2">
        <v>4</v>
      </c>
      <c r="F59" s="2" t="str">
        <f>_xlfn.XLOOKUP(C59,customers!$A$1:$A$1001,customers!$B$1:$B$1001,0)</f>
        <v>Rozele Relton</v>
      </c>
      <c r="G59" s="2" t="str">
        <f>IF(_xlfn.XLOOKUP(C59,customers!$A$1:$A$1001,customers!$C$1:$C$1001,0) = 0, "NONE", _xlfn.XLOOKUP(C59,customers!$A$1:$A$1001,customers!$C$1:$C$1001,0) )</f>
        <v>rrelton1l@stanford.edu</v>
      </c>
      <c r="H59" s="2" t="str">
        <f>_xlfn.XLOOKUP(C59,customers!$A$1:$A$1001,customers!$G$1:$G$1001,0)</f>
        <v>United States</v>
      </c>
      <c r="I59" s="2" t="e" vm="46">
        <v>#VALUE!</v>
      </c>
      <c r="J59" s="2" t="str">
        <f>_xlfn.XLOOKUP(Table1[[#This Row],[Customer ID]],customers!A58:A1058,customers!F58:F1058,FALSE)</f>
        <v>Pensacola</v>
      </c>
      <c r="K59" s="2" t="str">
        <f>VLOOKUP(M59,'coffee (more)'!$A$1:$B$5,2,FALSE)</f>
        <v>Excelsa</v>
      </c>
      <c r="L59" s="2" t="str">
        <f>VLOOKUP(N59,'coffee (more)'!$A$7:$B$10,2,FALSE)</f>
        <v>Light</v>
      </c>
      <c r="M59" t="str">
        <f>INDEX(products!$A$1:$G$49,MATCH(orders!$D59,products!$A$1:$A$49,0),MATCH(orders!M$1,products!$A$1:$G$1,0))</f>
        <v>Exc</v>
      </c>
      <c r="N59" t="str">
        <f>INDEX(products!$A$1:$G$49,MATCH(orders!$D59,products!$A$1:$A$49,0),MATCH(orders!N$1,products!$A$1:$G$1,0))</f>
        <v>L</v>
      </c>
      <c r="O59" s="10">
        <f>INDEX(products!$A$1:$G$49,MATCH(orders!$D59,products!$A$1:$A$49,0),MATCH(orders!O$1,products!$A$1:$G$1,0))</f>
        <v>1</v>
      </c>
      <c r="P59" s="5">
        <f>INDEX(products!$A$1:$G$49,MATCH(orders!$D59,products!$A$1:$A$49,0),MATCH(orders!P$1,products!$A$1:$G$1,0))</f>
        <v>14.85</v>
      </c>
      <c r="Q59" s="5">
        <f>INDEX(products!$A$1:$G$49,MATCH(orders!$D59,products!$A$1:$A$49,0),MATCH(orders!Q$1,products!$A$1:$G$1,0))</f>
        <v>1.6335</v>
      </c>
      <c r="R59" s="12">
        <f t="shared" si="1"/>
        <v>59.4</v>
      </c>
      <c r="S59" s="12">
        <f t="shared" si="0"/>
        <v>6.5339999999999998</v>
      </c>
      <c r="T59" t="str">
        <f>_xlfn.XLOOKUP(C59,customers!A58:A1058,customers!I58:I1058,FALSE)</f>
        <v>No</v>
      </c>
    </row>
    <row r="60" spans="1:20" x14ac:dyDescent="0.2">
      <c r="A60" s="2" t="s">
        <v>817</v>
      </c>
      <c r="B60" s="3">
        <v>44624</v>
      </c>
      <c r="C60" s="2" t="s">
        <v>818</v>
      </c>
      <c r="D60" t="s">
        <v>6165</v>
      </c>
      <c r="E60" s="2">
        <v>3</v>
      </c>
      <c r="F60" s="2" t="str">
        <f>_xlfn.XLOOKUP(C60,customers!$A$1:$A$1001,customers!$B$1:$B$1001,0)</f>
        <v>Willa Rolling</v>
      </c>
      <c r="G60" s="2" t="str">
        <f>IF(_xlfn.XLOOKUP(C60,customers!$A$1:$A$1001,customers!$C$1:$C$1001,0) = 0, "NONE", _xlfn.XLOOKUP(C60,customers!$A$1:$A$1001,customers!$C$1:$C$1001,0) )</f>
        <v>NONE</v>
      </c>
      <c r="H60" s="2" t="str">
        <f>_xlfn.XLOOKUP(C60,customers!$A$1:$A$1001,customers!$G$1:$G$1001,0)</f>
        <v>United States</v>
      </c>
      <c r="I60" s="2" t="e" vm="47">
        <v>#VALUE!</v>
      </c>
      <c r="J60" s="2" t="str">
        <f>_xlfn.XLOOKUP(Table1[[#This Row],[Customer ID]],customers!A59:A1059,customers!F59:F1059,FALSE)</f>
        <v>Zephyrhills</v>
      </c>
      <c r="K60" s="2" t="str">
        <f>VLOOKUP(M60,'coffee (more)'!$A$1:$B$5,2,FALSE)</f>
        <v>Liberica</v>
      </c>
      <c r="L60" s="2" t="str">
        <f>VLOOKUP(N60,'coffee (more)'!$A$7:$B$10,2,FALSE)</f>
        <v>Dark</v>
      </c>
      <c r="M60" t="str">
        <f>INDEX(products!$A$1:$G$49,MATCH(orders!$D60,products!$A$1:$A$49,0),MATCH(orders!M$1,products!$A$1:$G$1,0))</f>
        <v>Lib</v>
      </c>
      <c r="N60" t="str">
        <f>INDEX(products!$A$1:$G$49,MATCH(orders!$D60,products!$A$1:$A$49,0),MATCH(orders!N$1,products!$A$1:$G$1,0))</f>
        <v>D</v>
      </c>
      <c r="O60" s="10">
        <f>INDEX(products!$A$1:$G$49,MATCH(orders!$D60,products!$A$1:$A$49,0),MATCH(orders!O$1,products!$A$1:$G$1,0))</f>
        <v>2.5</v>
      </c>
      <c r="P60" s="5">
        <f>INDEX(products!$A$1:$G$49,MATCH(orders!$D60,products!$A$1:$A$49,0),MATCH(orders!P$1,products!$A$1:$G$1,0))</f>
        <v>29.784999999999997</v>
      </c>
      <c r="Q60" s="5">
        <f>INDEX(products!$A$1:$G$49,MATCH(orders!$D60,products!$A$1:$A$49,0),MATCH(orders!Q$1,products!$A$1:$G$1,0))</f>
        <v>3.8720499999999998</v>
      </c>
      <c r="R60" s="12">
        <f t="shared" si="1"/>
        <v>89.35499999999999</v>
      </c>
      <c r="S60" s="12">
        <f t="shared" si="0"/>
        <v>11.616149999999999</v>
      </c>
      <c r="T60" t="str">
        <f>_xlfn.XLOOKUP(C60,customers!A59:A1059,customers!I59:I1059,FALSE)</f>
        <v>Yes</v>
      </c>
    </row>
    <row r="61" spans="1:20" x14ac:dyDescent="0.2">
      <c r="A61" s="2" t="s">
        <v>822</v>
      </c>
      <c r="B61" s="3">
        <v>44537</v>
      </c>
      <c r="C61" s="2" t="s">
        <v>823</v>
      </c>
      <c r="D61" t="s">
        <v>6160</v>
      </c>
      <c r="E61" s="2">
        <v>3</v>
      </c>
      <c r="F61" s="2" t="str">
        <f>_xlfn.XLOOKUP(C61,customers!$A$1:$A$1001,customers!$B$1:$B$1001,0)</f>
        <v>Stanislaus Gilroy</v>
      </c>
      <c r="G61" s="2" t="str">
        <f>IF(_xlfn.XLOOKUP(C61,customers!$A$1:$A$1001,customers!$C$1:$C$1001,0) = 0, "NONE", _xlfn.XLOOKUP(C61,customers!$A$1:$A$1001,customers!$C$1:$C$1001,0) )</f>
        <v>sgilroy1n@eepurl.com</v>
      </c>
      <c r="H61" s="2" t="str">
        <f>_xlfn.XLOOKUP(C61,customers!$A$1:$A$1001,customers!$G$1:$G$1001,0)</f>
        <v>United States</v>
      </c>
      <c r="I61" s="2" t="e" vm="48">
        <v>#VALUE!</v>
      </c>
      <c r="J61" s="2" t="str">
        <f>_xlfn.XLOOKUP(Table1[[#This Row],[Customer ID]],customers!A60:A1060,customers!F60:F1060,FALSE)</f>
        <v>Saint Paul</v>
      </c>
      <c r="K61" s="2" t="str">
        <f>VLOOKUP(M61,'coffee (more)'!$A$1:$B$5,2,FALSE)</f>
        <v>Liberica</v>
      </c>
      <c r="L61" s="2" t="str">
        <f>VLOOKUP(N61,'coffee (more)'!$A$7:$B$10,2,FALSE)</f>
        <v>Medium</v>
      </c>
      <c r="M61" t="str">
        <f>INDEX(products!$A$1:$G$49,MATCH(orders!$D61,products!$A$1:$A$49,0),MATCH(orders!M$1,products!$A$1:$G$1,0))</f>
        <v>Lib</v>
      </c>
      <c r="N61" t="str">
        <f>INDEX(products!$A$1:$G$49,MATCH(orders!$D61,products!$A$1:$A$49,0),MATCH(orders!N$1,products!$A$1:$G$1,0))</f>
        <v>M</v>
      </c>
      <c r="O61" s="10">
        <f>INDEX(products!$A$1:$G$49,MATCH(orders!$D61,products!$A$1:$A$49,0),MATCH(orders!O$1,products!$A$1:$G$1,0))</f>
        <v>0.5</v>
      </c>
      <c r="P61" s="5">
        <f>INDEX(products!$A$1:$G$49,MATCH(orders!$D61,products!$A$1:$A$49,0),MATCH(orders!P$1,products!$A$1:$G$1,0))</f>
        <v>8.73</v>
      </c>
      <c r="Q61" s="5">
        <f>INDEX(products!$A$1:$G$49,MATCH(orders!$D61,products!$A$1:$A$49,0),MATCH(orders!Q$1,products!$A$1:$G$1,0))</f>
        <v>1.1349</v>
      </c>
      <c r="R61" s="12">
        <f t="shared" si="1"/>
        <v>26.19</v>
      </c>
      <c r="S61" s="12">
        <f t="shared" si="0"/>
        <v>3.4047000000000001</v>
      </c>
      <c r="T61" t="str">
        <f>_xlfn.XLOOKUP(C61,customers!A60:A1060,customers!I60:I1060,FALSE)</f>
        <v>Yes</v>
      </c>
    </row>
    <row r="62" spans="1:20" x14ac:dyDescent="0.2">
      <c r="A62" s="2" t="s">
        <v>827</v>
      </c>
      <c r="B62" s="3">
        <v>44252</v>
      </c>
      <c r="C62" s="2" t="s">
        <v>828</v>
      </c>
      <c r="D62" t="s">
        <v>6168</v>
      </c>
      <c r="E62" s="2">
        <v>5</v>
      </c>
      <c r="F62" s="2" t="str">
        <f>_xlfn.XLOOKUP(C62,customers!$A$1:$A$1001,customers!$B$1:$B$1001,0)</f>
        <v>Correy Cottingham</v>
      </c>
      <c r="G62" s="2" t="str">
        <f>IF(_xlfn.XLOOKUP(C62,customers!$A$1:$A$1001,customers!$C$1:$C$1001,0) = 0, "NONE", _xlfn.XLOOKUP(C62,customers!$A$1:$A$1001,customers!$C$1:$C$1001,0) )</f>
        <v>ccottingham1o@wikipedia.org</v>
      </c>
      <c r="H62" s="2" t="str">
        <f>_xlfn.XLOOKUP(C62,customers!$A$1:$A$1001,customers!$G$1:$G$1001,0)</f>
        <v>United States</v>
      </c>
      <c r="I62" s="2" t="e" vm="49">
        <v>#VALUE!</v>
      </c>
      <c r="J62" s="2" t="str">
        <f>_xlfn.XLOOKUP(Table1[[#This Row],[Customer ID]],customers!A61:A1061,customers!F61:F1061,FALSE)</f>
        <v>Fort Wayne</v>
      </c>
      <c r="K62" s="2" t="str">
        <f>VLOOKUP(M62,'coffee (more)'!$A$1:$B$5,2,FALSE)</f>
        <v>Arbica</v>
      </c>
      <c r="L62" s="2" t="str">
        <f>VLOOKUP(N62,'coffee (more)'!$A$7:$B$10,2,FALSE)</f>
        <v>Dark</v>
      </c>
      <c r="M62" t="str">
        <f>INDEX(products!$A$1:$G$49,MATCH(orders!$D62,products!$A$1:$A$49,0),MATCH(orders!M$1,products!$A$1:$G$1,0))</f>
        <v>Ara</v>
      </c>
      <c r="N62" t="str">
        <f>INDEX(products!$A$1:$G$49,MATCH(orders!$D62,products!$A$1:$A$49,0),MATCH(orders!N$1,products!$A$1:$G$1,0))</f>
        <v>D</v>
      </c>
      <c r="O62" s="10">
        <f>INDEX(products!$A$1:$G$49,MATCH(orders!$D62,products!$A$1:$A$49,0),MATCH(orders!O$1,products!$A$1:$G$1,0))</f>
        <v>2.5</v>
      </c>
      <c r="P62" s="5">
        <f>INDEX(products!$A$1:$G$49,MATCH(orders!$D62,products!$A$1:$A$49,0),MATCH(orders!P$1,products!$A$1:$G$1,0))</f>
        <v>22.884999999999998</v>
      </c>
      <c r="Q62" s="5">
        <f>INDEX(products!$A$1:$G$49,MATCH(orders!$D62,products!$A$1:$A$49,0),MATCH(orders!Q$1,products!$A$1:$G$1,0))</f>
        <v>2.0596499999999995</v>
      </c>
      <c r="R62" s="12">
        <f t="shared" si="1"/>
        <v>114.42499999999998</v>
      </c>
      <c r="S62" s="12">
        <f t="shared" si="0"/>
        <v>10.298249999999998</v>
      </c>
      <c r="T62" t="str">
        <f>_xlfn.XLOOKUP(C62,customers!A61:A1061,customers!I61:I1061,FALSE)</f>
        <v>No</v>
      </c>
    </row>
    <row r="63" spans="1:20" x14ac:dyDescent="0.2">
      <c r="A63" s="2" t="s">
        <v>833</v>
      </c>
      <c r="B63" s="3">
        <v>43521</v>
      </c>
      <c r="C63" s="2" t="s">
        <v>834</v>
      </c>
      <c r="D63" t="s">
        <v>6172</v>
      </c>
      <c r="E63" s="2">
        <v>5</v>
      </c>
      <c r="F63" s="2" t="str">
        <f>_xlfn.XLOOKUP(C63,customers!$A$1:$A$1001,customers!$B$1:$B$1001,0)</f>
        <v>Pammi Endacott</v>
      </c>
      <c r="G63" s="2" t="str">
        <f>IF(_xlfn.XLOOKUP(C63,customers!$A$1:$A$1001,customers!$C$1:$C$1001,0) = 0, "NONE", _xlfn.XLOOKUP(C63,customers!$A$1:$A$1001,customers!$C$1:$C$1001,0) )</f>
        <v>NONE</v>
      </c>
      <c r="H63" s="2" t="str">
        <f>_xlfn.XLOOKUP(C63,customers!$A$1:$A$1001,customers!$G$1:$G$1001,0)</f>
        <v>United Kingdom</v>
      </c>
      <c r="I63" s="2" t="s">
        <v>151</v>
      </c>
      <c r="J63" s="2" t="str">
        <f>_xlfn.XLOOKUP(Table1[[#This Row],[Customer ID]],customers!A62:A1062,customers!F62:F1062,FALSE)</f>
        <v>Wootton</v>
      </c>
      <c r="K63" s="2" t="str">
        <f>VLOOKUP(M63,'coffee (more)'!$A$1:$B$5,2,FALSE)</f>
        <v>Robusta</v>
      </c>
      <c r="L63" s="2" t="str">
        <f>VLOOKUP(N63,'coffee (more)'!$A$7:$B$10,2,FALSE)</f>
        <v>Dark</v>
      </c>
      <c r="M63" t="str">
        <f>INDEX(products!$A$1:$G$49,MATCH(orders!$D63,products!$A$1:$A$49,0),MATCH(orders!M$1,products!$A$1:$G$1,0))</f>
        <v>Rob</v>
      </c>
      <c r="N63" t="str">
        <f>INDEX(products!$A$1:$G$49,MATCH(orders!$D63,products!$A$1:$A$49,0),MATCH(orders!N$1,products!$A$1:$G$1,0))</f>
        <v>D</v>
      </c>
      <c r="O63" s="10">
        <f>INDEX(products!$A$1:$G$49,MATCH(orders!$D63,products!$A$1:$A$49,0),MATCH(orders!O$1,products!$A$1:$G$1,0))</f>
        <v>0.5</v>
      </c>
      <c r="P63" s="5">
        <f>INDEX(products!$A$1:$G$49,MATCH(orders!$D63,products!$A$1:$A$49,0),MATCH(orders!P$1,products!$A$1:$G$1,0))</f>
        <v>5.3699999999999992</v>
      </c>
      <c r="Q63" s="5">
        <f>INDEX(products!$A$1:$G$49,MATCH(orders!$D63,products!$A$1:$A$49,0),MATCH(orders!Q$1,products!$A$1:$G$1,0))</f>
        <v>0.32219999999999993</v>
      </c>
      <c r="R63" s="12">
        <f t="shared" si="1"/>
        <v>26.849999999999994</v>
      </c>
      <c r="S63" s="12">
        <f t="shared" si="0"/>
        <v>1.6109999999999998</v>
      </c>
      <c r="T63" t="str">
        <f>_xlfn.XLOOKUP(C63,customers!A62:A1062,customers!I62:I1062,FALSE)</f>
        <v>Yes</v>
      </c>
    </row>
    <row r="64" spans="1:20" x14ac:dyDescent="0.2">
      <c r="A64" s="2" t="s">
        <v>838</v>
      </c>
      <c r="B64" s="3">
        <v>43505</v>
      </c>
      <c r="C64" s="2" t="s">
        <v>839</v>
      </c>
      <c r="D64" t="s">
        <v>6145</v>
      </c>
      <c r="E64" s="2">
        <v>5</v>
      </c>
      <c r="F64" s="2" t="str">
        <f>_xlfn.XLOOKUP(C64,customers!$A$1:$A$1001,customers!$B$1:$B$1001,0)</f>
        <v>Nona Linklater</v>
      </c>
      <c r="G64" s="2" t="str">
        <f>IF(_xlfn.XLOOKUP(C64,customers!$A$1:$A$1001,customers!$C$1:$C$1001,0) = 0, "NONE", _xlfn.XLOOKUP(C64,customers!$A$1:$A$1001,customers!$C$1:$C$1001,0) )</f>
        <v>NONE</v>
      </c>
      <c r="H64" s="2" t="str">
        <f>_xlfn.XLOOKUP(C64,customers!$A$1:$A$1001,customers!$G$1:$G$1001,0)</f>
        <v>United States</v>
      </c>
      <c r="I64" s="2" t="e" vm="50">
        <v>#VALUE!</v>
      </c>
      <c r="J64" s="2" t="str">
        <f>_xlfn.XLOOKUP(Table1[[#This Row],[Customer ID]],customers!A63:A1063,customers!F63:F1063,FALSE)</f>
        <v>Naples</v>
      </c>
      <c r="K64" s="2" t="str">
        <f>VLOOKUP(M64,'coffee (more)'!$A$1:$B$5,2,FALSE)</f>
        <v>Liberica</v>
      </c>
      <c r="L64" s="2" t="str">
        <f>VLOOKUP(N64,'coffee (more)'!$A$7:$B$10,2,FALSE)</f>
        <v>Light</v>
      </c>
      <c r="M64" t="str">
        <f>INDEX(products!$A$1:$G$49,MATCH(orders!$D64,products!$A$1:$A$49,0),MATCH(orders!M$1,products!$A$1:$G$1,0))</f>
        <v>Lib</v>
      </c>
      <c r="N64" t="str">
        <f>INDEX(products!$A$1:$G$49,MATCH(orders!$D64,products!$A$1:$A$49,0),MATCH(orders!N$1,products!$A$1:$G$1,0))</f>
        <v>L</v>
      </c>
      <c r="O64" s="10">
        <f>INDEX(products!$A$1:$G$49,MATCH(orders!$D64,products!$A$1:$A$49,0),MATCH(orders!O$1,products!$A$1:$G$1,0))</f>
        <v>0.2</v>
      </c>
      <c r="P64" s="5">
        <f>INDEX(products!$A$1:$G$49,MATCH(orders!$D64,products!$A$1:$A$49,0),MATCH(orders!P$1,products!$A$1:$G$1,0))</f>
        <v>4.7549999999999999</v>
      </c>
      <c r="Q64" s="5">
        <f>INDEX(products!$A$1:$G$49,MATCH(orders!$D64,products!$A$1:$A$49,0),MATCH(orders!Q$1,products!$A$1:$G$1,0))</f>
        <v>0.61814999999999998</v>
      </c>
      <c r="R64" s="12">
        <f t="shared" si="1"/>
        <v>23.774999999999999</v>
      </c>
      <c r="S64" s="12">
        <f t="shared" si="0"/>
        <v>3.0907499999999999</v>
      </c>
      <c r="T64" t="str">
        <f>_xlfn.XLOOKUP(C64,customers!A63:A1063,customers!I63:I1063,FALSE)</f>
        <v>Yes</v>
      </c>
    </row>
    <row r="65" spans="1:20" x14ac:dyDescent="0.2">
      <c r="A65" s="2" t="s">
        <v>843</v>
      </c>
      <c r="B65" s="3">
        <v>43868</v>
      </c>
      <c r="C65" s="2" t="s">
        <v>844</v>
      </c>
      <c r="D65" t="s">
        <v>6157</v>
      </c>
      <c r="E65" s="2">
        <v>1</v>
      </c>
      <c r="F65" s="2" t="str">
        <f>_xlfn.XLOOKUP(C65,customers!$A$1:$A$1001,customers!$B$1:$B$1001,0)</f>
        <v>Annadiane Dykes</v>
      </c>
      <c r="G65" s="2" t="str">
        <f>IF(_xlfn.XLOOKUP(C65,customers!$A$1:$A$1001,customers!$C$1:$C$1001,0) = 0, "NONE", _xlfn.XLOOKUP(C65,customers!$A$1:$A$1001,customers!$C$1:$C$1001,0) )</f>
        <v>adykes1r@eventbrite.com</v>
      </c>
      <c r="H65" s="2" t="str">
        <f>_xlfn.XLOOKUP(C65,customers!$A$1:$A$1001,customers!$G$1:$G$1001,0)</f>
        <v>United States</v>
      </c>
      <c r="I65" s="2" t="e" vm="51">
        <v>#VALUE!</v>
      </c>
      <c r="J65" s="2" t="str">
        <f>_xlfn.XLOOKUP(Table1[[#This Row],[Customer ID]],customers!A64:A1064,customers!F64:F1064,FALSE)</f>
        <v>Chicago</v>
      </c>
      <c r="K65" s="2" t="str">
        <f>VLOOKUP(M65,'coffee (more)'!$A$1:$B$5,2,FALSE)</f>
        <v>Arbica</v>
      </c>
      <c r="L65" s="2" t="str">
        <f>VLOOKUP(N65,'coffee (more)'!$A$7:$B$10,2,FALSE)</f>
        <v>Medium</v>
      </c>
      <c r="M65" t="str">
        <f>INDEX(products!$A$1:$G$49,MATCH(orders!$D65,products!$A$1:$A$49,0),MATCH(orders!M$1,products!$A$1:$G$1,0))</f>
        <v>Ara</v>
      </c>
      <c r="N65" t="str">
        <f>INDEX(products!$A$1:$G$49,MATCH(orders!$D65,products!$A$1:$A$49,0),MATCH(orders!N$1,products!$A$1:$G$1,0))</f>
        <v>M</v>
      </c>
      <c r="O65" s="10">
        <f>INDEX(products!$A$1:$G$49,MATCH(orders!$D65,products!$A$1:$A$49,0),MATCH(orders!O$1,products!$A$1:$G$1,0))</f>
        <v>0.5</v>
      </c>
      <c r="P65" s="5">
        <f>INDEX(products!$A$1:$G$49,MATCH(orders!$D65,products!$A$1:$A$49,0),MATCH(orders!P$1,products!$A$1:$G$1,0))</f>
        <v>6.75</v>
      </c>
      <c r="Q65" s="5">
        <f>INDEX(products!$A$1:$G$49,MATCH(orders!$D65,products!$A$1:$A$49,0),MATCH(orders!Q$1,products!$A$1:$G$1,0))</f>
        <v>0.60749999999999993</v>
      </c>
      <c r="R65" s="12">
        <f t="shared" si="1"/>
        <v>6.75</v>
      </c>
      <c r="S65" s="12">
        <f t="shared" si="0"/>
        <v>0.60749999999999993</v>
      </c>
      <c r="T65" t="str">
        <f>_xlfn.XLOOKUP(C65,customers!A64:A1064,customers!I64:I1064,FALSE)</f>
        <v>No</v>
      </c>
    </row>
    <row r="66" spans="1:20" x14ac:dyDescent="0.2">
      <c r="A66" s="2" t="s">
        <v>849</v>
      </c>
      <c r="B66" s="3">
        <v>43913</v>
      </c>
      <c r="C66" s="2" t="s">
        <v>850</v>
      </c>
      <c r="D66" t="s">
        <v>6146</v>
      </c>
      <c r="E66" s="2">
        <v>6</v>
      </c>
      <c r="F66" s="2" t="str">
        <f>_xlfn.XLOOKUP(C66,customers!$A$1:$A$1001,customers!$B$1:$B$1001,0)</f>
        <v>Felecia Dodgson</v>
      </c>
      <c r="G66" s="2" t="str">
        <f>IF(_xlfn.XLOOKUP(C66,customers!$A$1:$A$1001,customers!$C$1:$C$1001,0) = 0, "NONE", _xlfn.XLOOKUP(C66,customers!$A$1:$A$1001,customers!$C$1:$C$1001,0) )</f>
        <v>NONE</v>
      </c>
      <c r="H66" s="2" t="str">
        <f>_xlfn.XLOOKUP(C66,customers!$A$1:$A$1001,customers!$G$1:$G$1001,0)</f>
        <v>United States</v>
      </c>
      <c r="I66" s="2" t="e" vm="52">
        <v>#VALUE!</v>
      </c>
      <c r="J66" s="2" t="str">
        <f>_xlfn.XLOOKUP(Table1[[#This Row],[Customer ID]],customers!A65:A1065,customers!F65:F1065,FALSE)</f>
        <v>Newark</v>
      </c>
      <c r="K66" s="2" t="str">
        <f>VLOOKUP(M66,'coffee (more)'!$A$1:$B$5,2,FALSE)</f>
        <v>Robusta</v>
      </c>
      <c r="L66" s="2" t="str">
        <f>VLOOKUP(N66,'coffee (more)'!$A$7:$B$10,2,FALSE)</f>
        <v>Medium</v>
      </c>
      <c r="M66" t="str">
        <f>INDEX(products!$A$1:$G$49,MATCH(orders!$D66,products!$A$1:$A$49,0),MATCH(orders!M$1,products!$A$1:$G$1,0))</f>
        <v>Rob</v>
      </c>
      <c r="N66" t="str">
        <f>INDEX(products!$A$1:$G$49,MATCH(orders!$D66,products!$A$1:$A$49,0),MATCH(orders!N$1,products!$A$1:$G$1,0))</f>
        <v>M</v>
      </c>
      <c r="O66" s="10">
        <f>INDEX(products!$A$1:$G$49,MATCH(orders!$D66,products!$A$1:$A$49,0),MATCH(orders!O$1,products!$A$1:$G$1,0))</f>
        <v>0.5</v>
      </c>
      <c r="P66" s="5">
        <f>INDEX(products!$A$1:$G$49,MATCH(orders!$D66,products!$A$1:$A$49,0),MATCH(orders!P$1,products!$A$1:$G$1,0))</f>
        <v>5.97</v>
      </c>
      <c r="Q66" s="5">
        <f>INDEX(products!$A$1:$G$49,MATCH(orders!$D66,products!$A$1:$A$49,0),MATCH(orders!Q$1,products!$A$1:$G$1,0))</f>
        <v>0.35819999999999996</v>
      </c>
      <c r="R66" s="12">
        <f t="shared" si="1"/>
        <v>35.82</v>
      </c>
      <c r="S66" s="12">
        <f t="shared" ref="S66:S129" si="2" xml:space="preserve"> Q66*E66</f>
        <v>2.1491999999999996</v>
      </c>
      <c r="T66" t="str">
        <f>_xlfn.XLOOKUP(C66,customers!A65:A1065,customers!I65:I1065,FALSE)</f>
        <v>Yes</v>
      </c>
    </row>
    <row r="67" spans="1:20" x14ac:dyDescent="0.2">
      <c r="A67" s="2" t="s">
        <v>854</v>
      </c>
      <c r="B67" s="3">
        <v>44626</v>
      </c>
      <c r="C67" s="2" t="s">
        <v>855</v>
      </c>
      <c r="D67" t="s">
        <v>6149</v>
      </c>
      <c r="E67" s="2">
        <v>4</v>
      </c>
      <c r="F67" s="2" t="str">
        <f>_xlfn.XLOOKUP(C67,customers!$A$1:$A$1001,customers!$B$1:$B$1001,0)</f>
        <v>Angelia Cockrem</v>
      </c>
      <c r="G67" s="2" t="str">
        <f>IF(_xlfn.XLOOKUP(C67,customers!$A$1:$A$1001,customers!$C$1:$C$1001,0) = 0, "NONE", _xlfn.XLOOKUP(C67,customers!$A$1:$A$1001,customers!$C$1:$C$1001,0) )</f>
        <v>acockrem1t@engadget.com</v>
      </c>
      <c r="H67" s="2" t="str">
        <f>_xlfn.XLOOKUP(C67,customers!$A$1:$A$1001,customers!$G$1:$G$1001,0)</f>
        <v>United States</v>
      </c>
      <c r="I67" s="2" t="e" vm="53">
        <v>#VALUE!</v>
      </c>
      <c r="J67" s="2" t="str">
        <f>_xlfn.XLOOKUP(Table1[[#This Row],[Customer ID]],customers!A66:A1066,customers!F66:F1066,FALSE)</f>
        <v>Vienna</v>
      </c>
      <c r="K67" s="2" t="str">
        <f>VLOOKUP(M67,'coffee (more)'!$A$1:$B$5,2,FALSE)</f>
        <v>Robusta</v>
      </c>
      <c r="L67" s="2" t="str">
        <f>VLOOKUP(N67,'coffee (more)'!$A$7:$B$10,2,FALSE)</f>
        <v>Dark</v>
      </c>
      <c r="M67" t="str">
        <f>INDEX(products!$A$1:$G$49,MATCH(orders!$D67,products!$A$1:$A$49,0),MATCH(orders!M$1,products!$A$1:$G$1,0))</f>
        <v>Rob</v>
      </c>
      <c r="N67" t="str">
        <f>INDEX(products!$A$1:$G$49,MATCH(orders!$D67,products!$A$1:$A$49,0),MATCH(orders!N$1,products!$A$1:$G$1,0))</f>
        <v>D</v>
      </c>
      <c r="O67" s="10">
        <f>INDEX(products!$A$1:$G$49,MATCH(orders!$D67,products!$A$1:$A$49,0),MATCH(orders!O$1,products!$A$1:$G$1,0))</f>
        <v>2.5</v>
      </c>
      <c r="P67" s="5">
        <f>INDEX(products!$A$1:$G$49,MATCH(orders!$D67,products!$A$1:$A$49,0),MATCH(orders!P$1,products!$A$1:$G$1,0))</f>
        <v>20.584999999999997</v>
      </c>
      <c r="Q67" s="5">
        <f>INDEX(products!$A$1:$G$49,MATCH(orders!$D67,products!$A$1:$A$49,0),MATCH(orders!Q$1,products!$A$1:$G$1,0))</f>
        <v>1.2350999999999999</v>
      </c>
      <c r="R67" s="12">
        <f t="shared" ref="R67:R130" si="3">E67*P67</f>
        <v>82.339999999999989</v>
      </c>
      <c r="S67" s="12">
        <f t="shared" si="2"/>
        <v>4.9403999999999995</v>
      </c>
      <c r="T67" t="str">
        <f>_xlfn.XLOOKUP(C67,customers!A66:A1066,customers!I66:I1066,FALSE)</f>
        <v>Yes</v>
      </c>
    </row>
    <row r="68" spans="1:20" x14ac:dyDescent="0.2">
      <c r="A68" s="2" t="s">
        <v>860</v>
      </c>
      <c r="B68" s="3">
        <v>44666</v>
      </c>
      <c r="C68" s="2" t="s">
        <v>861</v>
      </c>
      <c r="D68" t="s">
        <v>6173</v>
      </c>
      <c r="E68" s="2">
        <v>1</v>
      </c>
      <c r="F68" s="2" t="str">
        <f>_xlfn.XLOOKUP(C68,customers!$A$1:$A$1001,customers!$B$1:$B$1001,0)</f>
        <v>Belvia Umpleby</v>
      </c>
      <c r="G68" s="2" t="str">
        <f>IF(_xlfn.XLOOKUP(C68,customers!$A$1:$A$1001,customers!$C$1:$C$1001,0) = 0, "NONE", _xlfn.XLOOKUP(C68,customers!$A$1:$A$1001,customers!$C$1:$C$1001,0) )</f>
        <v>bumpleby1u@soundcloud.com</v>
      </c>
      <c r="H68" s="2" t="str">
        <f>_xlfn.XLOOKUP(C68,customers!$A$1:$A$1001,customers!$G$1:$G$1001,0)</f>
        <v>United States</v>
      </c>
      <c r="I68" s="2" t="e" vm="54">
        <v>#VALUE!</v>
      </c>
      <c r="J68" s="2" t="str">
        <f>_xlfn.XLOOKUP(Table1[[#This Row],[Customer ID]],customers!A67:A1067,customers!F67:F1067,FALSE)</f>
        <v>Fort Worth</v>
      </c>
      <c r="K68" s="2" t="str">
        <f>VLOOKUP(M68,'coffee (more)'!$A$1:$B$5,2,FALSE)</f>
        <v>Robusta</v>
      </c>
      <c r="L68" s="2" t="str">
        <f>VLOOKUP(N68,'coffee (more)'!$A$7:$B$10,2,FALSE)</f>
        <v>Light</v>
      </c>
      <c r="M68" t="str">
        <f>INDEX(products!$A$1:$G$49,MATCH(orders!$D68,products!$A$1:$A$49,0),MATCH(orders!M$1,products!$A$1:$G$1,0))</f>
        <v>Rob</v>
      </c>
      <c r="N68" t="str">
        <f>INDEX(products!$A$1:$G$49,MATCH(orders!$D68,products!$A$1:$A$49,0),MATCH(orders!N$1,products!$A$1:$G$1,0))</f>
        <v>L</v>
      </c>
      <c r="O68" s="10">
        <f>INDEX(products!$A$1:$G$49,MATCH(orders!$D68,products!$A$1:$A$49,0),MATCH(orders!O$1,products!$A$1:$G$1,0))</f>
        <v>0.5</v>
      </c>
      <c r="P68" s="5">
        <f>INDEX(products!$A$1:$G$49,MATCH(orders!$D68,products!$A$1:$A$49,0),MATCH(orders!P$1,products!$A$1:$G$1,0))</f>
        <v>7.169999999999999</v>
      </c>
      <c r="Q68" s="5">
        <f>INDEX(products!$A$1:$G$49,MATCH(orders!$D68,products!$A$1:$A$49,0),MATCH(orders!Q$1,products!$A$1:$G$1,0))</f>
        <v>0.43019999999999992</v>
      </c>
      <c r="R68" s="12">
        <f t="shared" si="3"/>
        <v>7.169999999999999</v>
      </c>
      <c r="S68" s="12">
        <f t="shared" si="2"/>
        <v>0.43019999999999992</v>
      </c>
      <c r="T68" t="str">
        <f>_xlfn.XLOOKUP(C68,customers!A67:A1067,customers!I67:I1067,FALSE)</f>
        <v>Yes</v>
      </c>
    </row>
    <row r="69" spans="1:20" x14ac:dyDescent="0.2">
      <c r="A69" s="2" t="s">
        <v>866</v>
      </c>
      <c r="B69" s="3">
        <v>44519</v>
      </c>
      <c r="C69" s="2" t="s">
        <v>867</v>
      </c>
      <c r="D69" t="s">
        <v>6145</v>
      </c>
      <c r="E69" s="2">
        <v>2</v>
      </c>
      <c r="F69" s="2" t="str">
        <f>_xlfn.XLOOKUP(C69,customers!$A$1:$A$1001,customers!$B$1:$B$1001,0)</f>
        <v>Nat Saleway</v>
      </c>
      <c r="G69" s="2" t="str">
        <f>IF(_xlfn.XLOOKUP(C69,customers!$A$1:$A$1001,customers!$C$1:$C$1001,0) = 0, "NONE", _xlfn.XLOOKUP(C69,customers!$A$1:$A$1001,customers!$C$1:$C$1001,0) )</f>
        <v>nsaleway1v@dedecms.com</v>
      </c>
      <c r="H69" s="2" t="str">
        <f>_xlfn.XLOOKUP(C69,customers!$A$1:$A$1001,customers!$G$1:$G$1001,0)</f>
        <v>United States</v>
      </c>
      <c r="I69" s="2" t="e" vm="55">
        <v>#VALUE!</v>
      </c>
      <c r="J69" s="2" t="str">
        <f>_xlfn.XLOOKUP(Table1[[#This Row],[Customer ID]],customers!A68:A1068,customers!F68:F1068,FALSE)</f>
        <v>Burbank</v>
      </c>
      <c r="K69" s="2" t="str">
        <f>VLOOKUP(M69,'coffee (more)'!$A$1:$B$5,2,FALSE)</f>
        <v>Liberica</v>
      </c>
      <c r="L69" s="2" t="str">
        <f>VLOOKUP(N69,'coffee (more)'!$A$7:$B$10,2,FALSE)</f>
        <v>Light</v>
      </c>
      <c r="M69" t="str">
        <f>INDEX(products!$A$1:$G$49,MATCH(orders!$D69,products!$A$1:$A$49,0),MATCH(orders!M$1,products!$A$1:$G$1,0))</f>
        <v>Lib</v>
      </c>
      <c r="N69" t="str">
        <f>INDEX(products!$A$1:$G$49,MATCH(orders!$D69,products!$A$1:$A$49,0),MATCH(orders!N$1,products!$A$1:$G$1,0))</f>
        <v>L</v>
      </c>
      <c r="O69" s="10">
        <f>INDEX(products!$A$1:$G$49,MATCH(orders!$D69,products!$A$1:$A$49,0),MATCH(orders!O$1,products!$A$1:$G$1,0))</f>
        <v>0.2</v>
      </c>
      <c r="P69" s="5">
        <f>INDEX(products!$A$1:$G$49,MATCH(orders!$D69,products!$A$1:$A$49,0),MATCH(orders!P$1,products!$A$1:$G$1,0))</f>
        <v>4.7549999999999999</v>
      </c>
      <c r="Q69" s="5">
        <f>INDEX(products!$A$1:$G$49,MATCH(orders!$D69,products!$A$1:$A$49,0),MATCH(orders!Q$1,products!$A$1:$G$1,0))</f>
        <v>0.61814999999999998</v>
      </c>
      <c r="R69" s="12">
        <f t="shared" si="3"/>
        <v>9.51</v>
      </c>
      <c r="S69" s="12">
        <f t="shared" si="2"/>
        <v>1.2363</v>
      </c>
      <c r="T69" t="str">
        <f>_xlfn.XLOOKUP(C69,customers!A68:A1068,customers!I68:I1068,FALSE)</f>
        <v>No</v>
      </c>
    </row>
    <row r="70" spans="1:20" x14ac:dyDescent="0.2">
      <c r="A70" s="2" t="s">
        <v>872</v>
      </c>
      <c r="B70" s="3">
        <v>43754</v>
      </c>
      <c r="C70" s="2" t="s">
        <v>873</v>
      </c>
      <c r="D70" t="s">
        <v>6174</v>
      </c>
      <c r="E70" s="2">
        <v>1</v>
      </c>
      <c r="F70" s="2" t="str">
        <f>_xlfn.XLOOKUP(C70,customers!$A$1:$A$1001,customers!$B$1:$B$1001,0)</f>
        <v>Hayward Goulter</v>
      </c>
      <c r="G70" s="2" t="str">
        <f>IF(_xlfn.XLOOKUP(C70,customers!$A$1:$A$1001,customers!$C$1:$C$1001,0) = 0, "NONE", _xlfn.XLOOKUP(C70,customers!$A$1:$A$1001,customers!$C$1:$C$1001,0) )</f>
        <v>hgoulter1w@abc.net.au</v>
      </c>
      <c r="H70" s="2" t="str">
        <f>_xlfn.XLOOKUP(C70,customers!$A$1:$A$1001,customers!$G$1:$G$1001,0)</f>
        <v>United States</v>
      </c>
      <c r="I70" s="2" t="e" vm="56">
        <v>#VALUE!</v>
      </c>
      <c r="J70" s="2" t="str">
        <f>_xlfn.XLOOKUP(Table1[[#This Row],[Customer ID]],customers!A69:A1069,customers!F69:F1069,FALSE)</f>
        <v>Kingsport</v>
      </c>
      <c r="K70" s="2" t="str">
        <f>VLOOKUP(M70,'coffee (more)'!$A$1:$B$5,2,FALSE)</f>
        <v>Robusta</v>
      </c>
      <c r="L70" s="2" t="str">
        <f>VLOOKUP(N70,'coffee (more)'!$A$7:$B$10,2,FALSE)</f>
        <v>Medium</v>
      </c>
      <c r="M70" t="str">
        <f>INDEX(products!$A$1:$G$49,MATCH(orders!$D70,products!$A$1:$A$49,0),MATCH(orders!M$1,products!$A$1:$G$1,0))</f>
        <v>Rob</v>
      </c>
      <c r="N70" t="str">
        <f>INDEX(products!$A$1:$G$49,MATCH(orders!$D70,products!$A$1:$A$49,0),MATCH(orders!N$1,products!$A$1:$G$1,0))</f>
        <v>M</v>
      </c>
      <c r="O70" s="10">
        <f>INDEX(products!$A$1:$G$49,MATCH(orders!$D70,products!$A$1:$A$49,0),MATCH(orders!O$1,products!$A$1:$G$1,0))</f>
        <v>0.2</v>
      </c>
      <c r="P70" s="5">
        <f>INDEX(products!$A$1:$G$49,MATCH(orders!$D70,products!$A$1:$A$49,0),MATCH(orders!P$1,products!$A$1:$G$1,0))</f>
        <v>2.9849999999999999</v>
      </c>
      <c r="Q70" s="5">
        <f>INDEX(products!$A$1:$G$49,MATCH(orders!$D70,products!$A$1:$A$49,0),MATCH(orders!Q$1,products!$A$1:$G$1,0))</f>
        <v>0.17909999999999998</v>
      </c>
      <c r="R70" s="12">
        <f t="shared" si="3"/>
        <v>2.9849999999999999</v>
      </c>
      <c r="S70" s="12">
        <f t="shared" si="2"/>
        <v>0.17909999999999998</v>
      </c>
      <c r="T70" t="str">
        <f>_xlfn.XLOOKUP(C70,customers!A69:A1069,customers!I69:I1069,FALSE)</f>
        <v>No</v>
      </c>
    </row>
    <row r="71" spans="1:20" x14ac:dyDescent="0.2">
      <c r="A71" s="2" t="s">
        <v>878</v>
      </c>
      <c r="B71" s="3">
        <v>43795</v>
      </c>
      <c r="C71" s="2" t="s">
        <v>879</v>
      </c>
      <c r="D71" t="s">
        <v>6138</v>
      </c>
      <c r="E71" s="2">
        <v>6</v>
      </c>
      <c r="F71" s="2" t="str">
        <f>_xlfn.XLOOKUP(C71,customers!$A$1:$A$1001,customers!$B$1:$B$1001,0)</f>
        <v>Gay Rizzello</v>
      </c>
      <c r="G71" s="2" t="str">
        <f>IF(_xlfn.XLOOKUP(C71,customers!$A$1:$A$1001,customers!$C$1:$C$1001,0) = 0, "NONE", _xlfn.XLOOKUP(C71,customers!$A$1:$A$1001,customers!$C$1:$C$1001,0) )</f>
        <v>grizzello1x@symantec.com</v>
      </c>
      <c r="H71" s="2" t="str">
        <f>_xlfn.XLOOKUP(C71,customers!$A$1:$A$1001,customers!$G$1:$G$1001,0)</f>
        <v>United Kingdom</v>
      </c>
      <c r="I71" s="2" t="e" vm="57">
        <v>#VALUE!</v>
      </c>
      <c r="J71" s="2" t="str">
        <f>_xlfn.XLOOKUP(Table1[[#This Row],[Customer ID]],customers!A70:A1070,customers!F70:F1070,FALSE)</f>
        <v>Liverpool</v>
      </c>
      <c r="K71" s="2" t="str">
        <f>VLOOKUP(M71,'coffee (more)'!$A$1:$B$5,2,FALSE)</f>
        <v>Robusta</v>
      </c>
      <c r="L71" s="2" t="str">
        <f>VLOOKUP(N71,'coffee (more)'!$A$7:$B$10,2,FALSE)</f>
        <v>Medium</v>
      </c>
      <c r="M71" t="str">
        <f>INDEX(products!$A$1:$G$49,MATCH(orders!$D71,products!$A$1:$A$49,0),MATCH(orders!M$1,products!$A$1:$G$1,0))</f>
        <v>Rob</v>
      </c>
      <c r="N71" t="str">
        <f>INDEX(products!$A$1:$G$49,MATCH(orders!$D71,products!$A$1:$A$49,0),MATCH(orders!N$1,products!$A$1:$G$1,0))</f>
        <v>M</v>
      </c>
      <c r="O71" s="10">
        <f>INDEX(products!$A$1:$G$49,MATCH(orders!$D71,products!$A$1:$A$49,0),MATCH(orders!O$1,products!$A$1:$G$1,0))</f>
        <v>1</v>
      </c>
      <c r="P71" s="5">
        <f>INDEX(products!$A$1:$G$49,MATCH(orders!$D71,products!$A$1:$A$49,0),MATCH(orders!P$1,products!$A$1:$G$1,0))</f>
        <v>9.9499999999999993</v>
      </c>
      <c r="Q71" s="5">
        <f>INDEX(products!$A$1:$G$49,MATCH(orders!$D71,products!$A$1:$A$49,0),MATCH(orders!Q$1,products!$A$1:$G$1,0))</f>
        <v>0.59699999999999998</v>
      </c>
      <c r="R71" s="12">
        <f t="shared" si="3"/>
        <v>59.699999999999996</v>
      </c>
      <c r="S71" s="12">
        <f t="shared" si="2"/>
        <v>3.5819999999999999</v>
      </c>
      <c r="T71" t="str">
        <f>_xlfn.XLOOKUP(C71,customers!A70:A1070,customers!I70:I1070,FALSE)</f>
        <v>Yes</v>
      </c>
    </row>
    <row r="72" spans="1:20" x14ac:dyDescent="0.2">
      <c r="A72" s="2" t="s">
        <v>885</v>
      </c>
      <c r="B72" s="3">
        <v>43646</v>
      </c>
      <c r="C72" s="2" t="s">
        <v>886</v>
      </c>
      <c r="D72" t="s">
        <v>6148</v>
      </c>
      <c r="E72" s="2">
        <v>4</v>
      </c>
      <c r="F72" s="2" t="str">
        <f>_xlfn.XLOOKUP(C72,customers!$A$1:$A$1001,customers!$B$1:$B$1001,0)</f>
        <v>Shannon List</v>
      </c>
      <c r="G72" s="2" t="str">
        <f>IF(_xlfn.XLOOKUP(C72,customers!$A$1:$A$1001,customers!$C$1:$C$1001,0) = 0, "NONE", _xlfn.XLOOKUP(C72,customers!$A$1:$A$1001,customers!$C$1:$C$1001,0) )</f>
        <v>slist1y@mapquest.com</v>
      </c>
      <c r="H72" s="2" t="str">
        <f>_xlfn.XLOOKUP(C72,customers!$A$1:$A$1001,customers!$G$1:$G$1001,0)</f>
        <v>United States</v>
      </c>
      <c r="I72" s="2" t="e" vm="58">
        <v>#VALUE!</v>
      </c>
      <c r="J72" s="2" t="str">
        <f>_xlfn.XLOOKUP(Table1[[#This Row],[Customer ID]],customers!A71:A1071,customers!F71:F1071,FALSE)</f>
        <v>Columbus</v>
      </c>
      <c r="K72" s="2" t="str">
        <f>VLOOKUP(M72,'coffee (more)'!$A$1:$B$5,2,FALSE)</f>
        <v>Excelsa</v>
      </c>
      <c r="L72" s="2" t="str">
        <f>VLOOKUP(N72,'coffee (more)'!$A$7:$B$10,2,FALSE)</f>
        <v>Light</v>
      </c>
      <c r="M72" t="str">
        <f>INDEX(products!$A$1:$G$49,MATCH(orders!$D72,products!$A$1:$A$49,0),MATCH(orders!M$1,products!$A$1:$G$1,0))</f>
        <v>Exc</v>
      </c>
      <c r="N72" t="str">
        <f>INDEX(products!$A$1:$G$49,MATCH(orders!$D72,products!$A$1:$A$49,0),MATCH(orders!N$1,products!$A$1:$G$1,0))</f>
        <v>L</v>
      </c>
      <c r="O72" s="10">
        <f>INDEX(products!$A$1:$G$49,MATCH(orders!$D72,products!$A$1:$A$49,0),MATCH(orders!O$1,products!$A$1:$G$1,0))</f>
        <v>2.5</v>
      </c>
      <c r="P72" s="5">
        <f>INDEX(products!$A$1:$G$49,MATCH(orders!$D72,products!$A$1:$A$49,0),MATCH(orders!P$1,products!$A$1:$G$1,0))</f>
        <v>34.154999999999994</v>
      </c>
      <c r="Q72" s="5">
        <f>INDEX(products!$A$1:$G$49,MATCH(orders!$D72,products!$A$1:$A$49,0),MATCH(orders!Q$1,products!$A$1:$G$1,0))</f>
        <v>3.7570499999999996</v>
      </c>
      <c r="R72" s="12">
        <f t="shared" si="3"/>
        <v>136.61999999999998</v>
      </c>
      <c r="S72" s="12">
        <f t="shared" si="2"/>
        <v>15.028199999999998</v>
      </c>
      <c r="T72" t="str">
        <f>_xlfn.XLOOKUP(C72,customers!A71:A1071,customers!I71:I1071,FALSE)</f>
        <v>No</v>
      </c>
    </row>
    <row r="73" spans="1:20" x14ac:dyDescent="0.2">
      <c r="A73" s="2" t="s">
        <v>891</v>
      </c>
      <c r="B73" s="3">
        <v>44200</v>
      </c>
      <c r="C73" s="2" t="s">
        <v>892</v>
      </c>
      <c r="D73" t="s">
        <v>6145</v>
      </c>
      <c r="E73" s="2">
        <v>2</v>
      </c>
      <c r="F73" s="2" t="str">
        <f>_xlfn.XLOOKUP(C73,customers!$A$1:$A$1001,customers!$B$1:$B$1001,0)</f>
        <v>Shirlene Edmondson</v>
      </c>
      <c r="G73" s="2" t="str">
        <f>IF(_xlfn.XLOOKUP(C73,customers!$A$1:$A$1001,customers!$C$1:$C$1001,0) = 0, "NONE", _xlfn.XLOOKUP(C73,customers!$A$1:$A$1001,customers!$C$1:$C$1001,0) )</f>
        <v>sedmondson1z@theguardian.com</v>
      </c>
      <c r="H73" s="2" t="str">
        <f>_xlfn.XLOOKUP(C73,customers!$A$1:$A$1001,customers!$G$1:$G$1001,0)</f>
        <v>Ireland</v>
      </c>
      <c r="I73" s="2" t="e" vm="59">
        <v>#VALUE!</v>
      </c>
      <c r="J73" s="2" t="str">
        <f>_xlfn.XLOOKUP(Table1[[#This Row],[Customer ID]],customers!A72:A1072,customers!F72:F1072,FALSE)</f>
        <v>Newmarket on Fergus</v>
      </c>
      <c r="K73" s="2" t="str">
        <f>VLOOKUP(M73,'coffee (more)'!$A$1:$B$5,2,FALSE)</f>
        <v>Liberica</v>
      </c>
      <c r="L73" s="2" t="str">
        <f>VLOOKUP(N73,'coffee (more)'!$A$7:$B$10,2,FALSE)</f>
        <v>Light</v>
      </c>
      <c r="M73" t="str">
        <f>INDEX(products!$A$1:$G$49,MATCH(orders!$D73,products!$A$1:$A$49,0),MATCH(orders!M$1,products!$A$1:$G$1,0))</f>
        <v>Lib</v>
      </c>
      <c r="N73" t="str">
        <f>INDEX(products!$A$1:$G$49,MATCH(orders!$D73,products!$A$1:$A$49,0),MATCH(orders!N$1,products!$A$1:$G$1,0))</f>
        <v>L</v>
      </c>
      <c r="O73" s="10">
        <f>INDEX(products!$A$1:$G$49,MATCH(orders!$D73,products!$A$1:$A$49,0),MATCH(orders!O$1,products!$A$1:$G$1,0))</f>
        <v>0.2</v>
      </c>
      <c r="P73" s="5">
        <f>INDEX(products!$A$1:$G$49,MATCH(orders!$D73,products!$A$1:$A$49,0),MATCH(orders!P$1,products!$A$1:$G$1,0))</f>
        <v>4.7549999999999999</v>
      </c>
      <c r="Q73" s="5">
        <f>INDEX(products!$A$1:$G$49,MATCH(orders!$D73,products!$A$1:$A$49,0),MATCH(orders!Q$1,products!$A$1:$G$1,0))</f>
        <v>0.61814999999999998</v>
      </c>
      <c r="R73" s="12">
        <f t="shared" si="3"/>
        <v>9.51</v>
      </c>
      <c r="S73" s="12">
        <f t="shared" si="2"/>
        <v>1.2363</v>
      </c>
      <c r="T73" t="str">
        <f>_xlfn.XLOOKUP(C73,customers!A72:A1072,customers!I72:I1072,FALSE)</f>
        <v>No</v>
      </c>
    </row>
    <row r="74" spans="1:20" x14ac:dyDescent="0.2">
      <c r="A74" s="2" t="s">
        <v>897</v>
      </c>
      <c r="B74" s="3">
        <v>44131</v>
      </c>
      <c r="C74" s="2" t="s">
        <v>898</v>
      </c>
      <c r="D74" t="s">
        <v>6175</v>
      </c>
      <c r="E74" s="2">
        <v>3</v>
      </c>
      <c r="F74" s="2" t="str">
        <f>_xlfn.XLOOKUP(C74,customers!$A$1:$A$1001,customers!$B$1:$B$1001,0)</f>
        <v>Aurlie McCarl</v>
      </c>
      <c r="G74" s="2" t="str">
        <f>IF(_xlfn.XLOOKUP(C74,customers!$A$1:$A$1001,customers!$C$1:$C$1001,0) = 0, "NONE", _xlfn.XLOOKUP(C74,customers!$A$1:$A$1001,customers!$C$1:$C$1001,0) )</f>
        <v>NONE</v>
      </c>
      <c r="H74" s="2" t="str">
        <f>_xlfn.XLOOKUP(C74,customers!$A$1:$A$1001,customers!$G$1:$G$1001,0)</f>
        <v>United States</v>
      </c>
      <c r="I74" s="2" t="e" vm="30">
        <v>#VALUE!</v>
      </c>
      <c r="J74" s="2" t="str">
        <f>_xlfn.XLOOKUP(Table1[[#This Row],[Customer ID]],customers!A73:A1073,customers!F73:F1073,FALSE)</f>
        <v>New Orleans</v>
      </c>
      <c r="K74" s="2" t="str">
        <f>VLOOKUP(M74,'coffee (more)'!$A$1:$B$5,2,FALSE)</f>
        <v>Arbica</v>
      </c>
      <c r="L74" s="2" t="str">
        <f>VLOOKUP(N74,'coffee (more)'!$A$7:$B$10,2,FALSE)</f>
        <v>Medium</v>
      </c>
      <c r="M74" t="str">
        <f>INDEX(products!$A$1:$G$49,MATCH(orders!$D74,products!$A$1:$A$49,0),MATCH(orders!M$1,products!$A$1:$G$1,0))</f>
        <v>Ara</v>
      </c>
      <c r="N74" t="str">
        <f>INDEX(products!$A$1:$G$49,MATCH(orders!$D74,products!$A$1:$A$49,0),MATCH(orders!N$1,products!$A$1:$G$1,0))</f>
        <v>M</v>
      </c>
      <c r="O74" s="10">
        <f>INDEX(products!$A$1:$G$49,MATCH(orders!$D74,products!$A$1:$A$49,0),MATCH(orders!O$1,products!$A$1:$G$1,0))</f>
        <v>2.5</v>
      </c>
      <c r="P74" s="5">
        <f>INDEX(products!$A$1:$G$49,MATCH(orders!$D74,products!$A$1:$A$49,0),MATCH(orders!P$1,products!$A$1:$G$1,0))</f>
        <v>25.874999999999996</v>
      </c>
      <c r="Q74" s="5">
        <f>INDEX(products!$A$1:$G$49,MATCH(orders!$D74,products!$A$1:$A$49,0),MATCH(orders!Q$1,products!$A$1:$G$1,0))</f>
        <v>2.3287499999999994</v>
      </c>
      <c r="R74" s="12">
        <f t="shared" si="3"/>
        <v>77.624999999999986</v>
      </c>
      <c r="S74" s="12">
        <f t="shared" si="2"/>
        <v>6.9862499999999983</v>
      </c>
      <c r="T74" t="str">
        <f>_xlfn.XLOOKUP(C74,customers!A73:A1073,customers!I73:I1073,FALSE)</f>
        <v>No</v>
      </c>
    </row>
    <row r="75" spans="1:20" x14ac:dyDescent="0.2">
      <c r="A75" s="2" t="s">
        <v>902</v>
      </c>
      <c r="B75" s="3">
        <v>44362</v>
      </c>
      <c r="C75" s="2" t="s">
        <v>903</v>
      </c>
      <c r="D75" t="s">
        <v>6159</v>
      </c>
      <c r="E75" s="2">
        <v>5</v>
      </c>
      <c r="F75" s="2" t="str">
        <f>_xlfn.XLOOKUP(C75,customers!$A$1:$A$1001,customers!$B$1:$B$1001,0)</f>
        <v>Alikee Carryer</v>
      </c>
      <c r="G75" s="2" t="str">
        <f>IF(_xlfn.XLOOKUP(C75,customers!$A$1:$A$1001,customers!$C$1:$C$1001,0) = 0, "NONE", _xlfn.XLOOKUP(C75,customers!$A$1:$A$1001,customers!$C$1:$C$1001,0) )</f>
        <v>NONE</v>
      </c>
      <c r="H75" s="2" t="str">
        <f>_xlfn.XLOOKUP(C75,customers!$A$1:$A$1001,customers!$G$1:$G$1001,0)</f>
        <v>United States</v>
      </c>
      <c r="I75" s="2" t="e" vm="60">
        <v>#VALUE!</v>
      </c>
      <c r="J75" s="2" t="str">
        <f>_xlfn.XLOOKUP(Table1[[#This Row],[Customer ID]],customers!A74:A1074,customers!F74:F1074,FALSE)</f>
        <v>Charlotte</v>
      </c>
      <c r="K75" s="2" t="str">
        <f>VLOOKUP(M75,'coffee (more)'!$A$1:$B$5,2,FALSE)</f>
        <v>Liberica</v>
      </c>
      <c r="L75" s="2" t="str">
        <f>VLOOKUP(N75,'coffee (more)'!$A$7:$B$10,2,FALSE)</f>
        <v>Medium</v>
      </c>
      <c r="M75" t="str">
        <f>INDEX(products!$A$1:$G$49,MATCH(orders!$D75,products!$A$1:$A$49,0),MATCH(orders!M$1,products!$A$1:$G$1,0))</f>
        <v>Lib</v>
      </c>
      <c r="N75" t="str">
        <f>INDEX(products!$A$1:$G$49,MATCH(orders!$D75,products!$A$1:$A$49,0),MATCH(orders!N$1,products!$A$1:$G$1,0))</f>
        <v>M</v>
      </c>
      <c r="O75" s="10">
        <f>INDEX(products!$A$1:$G$49,MATCH(orders!$D75,products!$A$1:$A$49,0),MATCH(orders!O$1,products!$A$1:$G$1,0))</f>
        <v>0.2</v>
      </c>
      <c r="P75" s="5">
        <f>INDEX(products!$A$1:$G$49,MATCH(orders!$D75,products!$A$1:$A$49,0),MATCH(orders!P$1,products!$A$1:$G$1,0))</f>
        <v>4.3650000000000002</v>
      </c>
      <c r="Q75" s="5">
        <f>INDEX(products!$A$1:$G$49,MATCH(orders!$D75,products!$A$1:$A$49,0),MATCH(orders!Q$1,products!$A$1:$G$1,0))</f>
        <v>0.56745000000000001</v>
      </c>
      <c r="R75" s="12">
        <f t="shared" si="3"/>
        <v>21.825000000000003</v>
      </c>
      <c r="S75" s="12">
        <f t="shared" si="2"/>
        <v>2.83725</v>
      </c>
      <c r="T75" t="str">
        <f>_xlfn.XLOOKUP(C75,customers!A74:A1074,customers!I74:I1074,FALSE)</f>
        <v>Yes</v>
      </c>
    </row>
    <row r="76" spans="1:20" x14ac:dyDescent="0.2">
      <c r="A76" s="2" t="s">
        <v>907</v>
      </c>
      <c r="B76" s="3">
        <v>44396</v>
      </c>
      <c r="C76" s="2" t="s">
        <v>908</v>
      </c>
      <c r="D76" t="s">
        <v>6176</v>
      </c>
      <c r="E76" s="2">
        <v>2</v>
      </c>
      <c r="F76" s="2" t="str">
        <f>_xlfn.XLOOKUP(C76,customers!$A$1:$A$1001,customers!$B$1:$B$1001,0)</f>
        <v>Jennifer Rangall</v>
      </c>
      <c r="G76" s="2" t="str">
        <f>IF(_xlfn.XLOOKUP(C76,customers!$A$1:$A$1001,customers!$C$1:$C$1001,0) = 0, "NONE", _xlfn.XLOOKUP(C76,customers!$A$1:$A$1001,customers!$C$1:$C$1001,0) )</f>
        <v>jrangall22@newsvine.com</v>
      </c>
      <c r="H76" s="2" t="str">
        <f>_xlfn.XLOOKUP(C76,customers!$A$1:$A$1001,customers!$G$1:$G$1001,0)</f>
        <v>United States</v>
      </c>
      <c r="I76" s="2" t="e" vm="61">
        <v>#VALUE!</v>
      </c>
      <c r="J76" s="2" t="str">
        <f>_xlfn.XLOOKUP(Table1[[#This Row],[Customer ID]],customers!A75:A1075,customers!F75:F1075,FALSE)</f>
        <v>Springfield</v>
      </c>
      <c r="K76" s="2" t="str">
        <f>VLOOKUP(M76,'coffee (more)'!$A$1:$B$5,2,FALSE)</f>
        <v>Excelsa</v>
      </c>
      <c r="L76" s="2" t="str">
        <f>VLOOKUP(N76,'coffee (more)'!$A$7:$B$10,2,FALSE)</f>
        <v>Light</v>
      </c>
      <c r="M76" t="str">
        <f>INDEX(products!$A$1:$G$49,MATCH(orders!$D76,products!$A$1:$A$49,0),MATCH(orders!M$1,products!$A$1:$G$1,0))</f>
        <v>Exc</v>
      </c>
      <c r="N76" t="str">
        <f>INDEX(products!$A$1:$G$49,MATCH(orders!$D76,products!$A$1:$A$49,0),MATCH(orders!N$1,products!$A$1:$G$1,0))</f>
        <v>L</v>
      </c>
      <c r="O76" s="10">
        <f>INDEX(products!$A$1:$G$49,MATCH(orders!$D76,products!$A$1:$A$49,0),MATCH(orders!O$1,products!$A$1:$G$1,0))</f>
        <v>0.5</v>
      </c>
      <c r="P76" s="5">
        <f>INDEX(products!$A$1:$G$49,MATCH(orders!$D76,products!$A$1:$A$49,0),MATCH(orders!P$1,products!$A$1:$G$1,0))</f>
        <v>8.91</v>
      </c>
      <c r="Q76" s="5">
        <f>INDEX(products!$A$1:$G$49,MATCH(orders!$D76,products!$A$1:$A$49,0),MATCH(orders!Q$1,products!$A$1:$G$1,0))</f>
        <v>0.98009999999999997</v>
      </c>
      <c r="R76" s="12">
        <f t="shared" si="3"/>
        <v>17.82</v>
      </c>
      <c r="S76" s="12">
        <f t="shared" si="2"/>
        <v>1.9601999999999999</v>
      </c>
      <c r="T76" t="str">
        <f>_xlfn.XLOOKUP(C76,customers!A75:A1075,customers!I75:I1075,FALSE)</f>
        <v>Yes</v>
      </c>
    </row>
    <row r="77" spans="1:20" x14ac:dyDescent="0.2">
      <c r="A77" s="2" t="s">
        <v>913</v>
      </c>
      <c r="B77" s="3">
        <v>44400</v>
      </c>
      <c r="C77" s="2" t="s">
        <v>914</v>
      </c>
      <c r="D77" t="s">
        <v>6177</v>
      </c>
      <c r="E77" s="2">
        <v>6</v>
      </c>
      <c r="F77" s="2" t="str">
        <f>_xlfn.XLOOKUP(C77,customers!$A$1:$A$1001,customers!$B$1:$B$1001,0)</f>
        <v>Kipper Boorn</v>
      </c>
      <c r="G77" s="2" t="str">
        <f>IF(_xlfn.XLOOKUP(C77,customers!$A$1:$A$1001,customers!$C$1:$C$1001,0) = 0, "NONE", _xlfn.XLOOKUP(C77,customers!$A$1:$A$1001,customers!$C$1:$C$1001,0) )</f>
        <v>kboorn23@ezinearticles.com</v>
      </c>
      <c r="H77" s="2" t="str">
        <f>_xlfn.XLOOKUP(C77,customers!$A$1:$A$1001,customers!$G$1:$G$1001,0)</f>
        <v>Ireland</v>
      </c>
      <c r="I77" s="2" t="e" vm="62">
        <v>#VALUE!</v>
      </c>
      <c r="J77" s="2" t="str">
        <f>_xlfn.XLOOKUP(Table1[[#This Row],[Customer ID]],customers!A76:A1076,customers!F76:F1076,FALSE)</f>
        <v>Listowel</v>
      </c>
      <c r="K77" s="2" t="str">
        <f>VLOOKUP(M77,'coffee (more)'!$A$1:$B$5,2,FALSE)</f>
        <v>Robusta</v>
      </c>
      <c r="L77" s="2" t="str">
        <f>VLOOKUP(N77,'coffee (more)'!$A$7:$B$10,2,FALSE)</f>
        <v>Dark</v>
      </c>
      <c r="M77" t="str">
        <f>INDEX(products!$A$1:$G$49,MATCH(orders!$D77,products!$A$1:$A$49,0),MATCH(orders!M$1,products!$A$1:$G$1,0))</f>
        <v>Rob</v>
      </c>
      <c r="N77" t="str">
        <f>INDEX(products!$A$1:$G$49,MATCH(orders!$D77,products!$A$1:$A$49,0),MATCH(orders!N$1,products!$A$1:$G$1,0))</f>
        <v>D</v>
      </c>
      <c r="O77" s="10">
        <f>INDEX(products!$A$1:$G$49,MATCH(orders!$D77,products!$A$1:$A$49,0),MATCH(orders!O$1,products!$A$1:$G$1,0))</f>
        <v>1</v>
      </c>
      <c r="P77" s="5">
        <f>INDEX(products!$A$1:$G$49,MATCH(orders!$D77,products!$A$1:$A$49,0),MATCH(orders!P$1,products!$A$1:$G$1,0))</f>
        <v>8.9499999999999993</v>
      </c>
      <c r="Q77" s="5">
        <f>INDEX(products!$A$1:$G$49,MATCH(orders!$D77,products!$A$1:$A$49,0),MATCH(orders!Q$1,products!$A$1:$G$1,0))</f>
        <v>0.53699999999999992</v>
      </c>
      <c r="R77" s="12">
        <f t="shared" si="3"/>
        <v>53.699999999999996</v>
      </c>
      <c r="S77" s="12">
        <f t="shared" si="2"/>
        <v>3.2219999999999995</v>
      </c>
      <c r="T77" t="str">
        <f>_xlfn.XLOOKUP(C77,customers!A76:A1076,customers!I76:I1076,FALSE)</f>
        <v>Yes</v>
      </c>
    </row>
    <row r="78" spans="1:20" x14ac:dyDescent="0.2">
      <c r="A78" s="2" t="s">
        <v>919</v>
      </c>
      <c r="B78" s="3">
        <v>43855</v>
      </c>
      <c r="C78" s="2" t="s">
        <v>920</v>
      </c>
      <c r="D78" t="s">
        <v>6178</v>
      </c>
      <c r="E78" s="2">
        <v>1</v>
      </c>
      <c r="F78" s="2" t="str">
        <f>_xlfn.XLOOKUP(C78,customers!$A$1:$A$1001,customers!$B$1:$B$1001,0)</f>
        <v>Melania Beadle</v>
      </c>
      <c r="G78" s="2" t="str">
        <f>IF(_xlfn.XLOOKUP(C78,customers!$A$1:$A$1001,customers!$C$1:$C$1001,0) = 0, "NONE", _xlfn.XLOOKUP(C78,customers!$A$1:$A$1001,customers!$C$1:$C$1001,0) )</f>
        <v>NONE</v>
      </c>
      <c r="H78" s="2" t="str">
        <f>_xlfn.XLOOKUP(C78,customers!$A$1:$A$1001,customers!$G$1:$G$1001,0)</f>
        <v>Ireland</v>
      </c>
      <c r="I78" s="2" t="e" vm="63">
        <v>#VALUE!</v>
      </c>
      <c r="J78" s="2" t="str">
        <f>_xlfn.XLOOKUP(Table1[[#This Row],[Customer ID]],customers!A77:A1077,customers!F77:F1077,FALSE)</f>
        <v>Moycullen</v>
      </c>
      <c r="K78" s="2" t="str">
        <f>VLOOKUP(M78,'coffee (more)'!$A$1:$B$5,2,FALSE)</f>
        <v>Robusta</v>
      </c>
      <c r="L78" s="2" t="str">
        <f>VLOOKUP(N78,'coffee (more)'!$A$7:$B$10,2,FALSE)</f>
        <v>Light</v>
      </c>
      <c r="M78" t="str">
        <f>INDEX(products!$A$1:$G$49,MATCH(orders!$D78,products!$A$1:$A$49,0),MATCH(orders!M$1,products!$A$1:$G$1,0))</f>
        <v>Rob</v>
      </c>
      <c r="N78" t="str">
        <f>INDEX(products!$A$1:$G$49,MATCH(orders!$D78,products!$A$1:$A$49,0),MATCH(orders!N$1,products!$A$1:$G$1,0))</f>
        <v>L</v>
      </c>
      <c r="O78" s="10">
        <f>INDEX(products!$A$1:$G$49,MATCH(orders!$D78,products!$A$1:$A$49,0),MATCH(orders!O$1,products!$A$1:$G$1,0))</f>
        <v>0.2</v>
      </c>
      <c r="P78" s="5">
        <f>INDEX(products!$A$1:$G$49,MATCH(orders!$D78,products!$A$1:$A$49,0),MATCH(orders!P$1,products!$A$1:$G$1,0))</f>
        <v>3.5849999999999995</v>
      </c>
      <c r="Q78" s="5">
        <f>INDEX(products!$A$1:$G$49,MATCH(orders!$D78,products!$A$1:$A$49,0),MATCH(orders!Q$1,products!$A$1:$G$1,0))</f>
        <v>0.21509999999999996</v>
      </c>
      <c r="R78" s="12">
        <f t="shared" si="3"/>
        <v>3.5849999999999995</v>
      </c>
      <c r="S78" s="12">
        <f t="shared" si="2"/>
        <v>0.21509999999999996</v>
      </c>
      <c r="T78" t="str">
        <f>_xlfn.XLOOKUP(C78,customers!A77:A1077,customers!I77:I1077,FALSE)</f>
        <v>Yes</v>
      </c>
    </row>
    <row r="79" spans="1:20" x14ac:dyDescent="0.2">
      <c r="A79" s="2" t="s">
        <v>924</v>
      </c>
      <c r="B79" s="3">
        <v>43594</v>
      </c>
      <c r="C79" s="2" t="s">
        <v>925</v>
      </c>
      <c r="D79" t="s">
        <v>6153</v>
      </c>
      <c r="E79" s="2">
        <v>2</v>
      </c>
      <c r="F79" s="2" t="str">
        <f>_xlfn.XLOOKUP(C79,customers!$A$1:$A$1001,customers!$B$1:$B$1001,0)</f>
        <v>Colene Elgey</v>
      </c>
      <c r="G79" s="2" t="str">
        <f>IF(_xlfn.XLOOKUP(C79,customers!$A$1:$A$1001,customers!$C$1:$C$1001,0) = 0, "NONE", _xlfn.XLOOKUP(C79,customers!$A$1:$A$1001,customers!$C$1:$C$1001,0) )</f>
        <v>celgey25@webs.com</v>
      </c>
      <c r="H79" s="2" t="str">
        <f>_xlfn.XLOOKUP(C79,customers!$A$1:$A$1001,customers!$G$1:$G$1001,0)</f>
        <v>United States</v>
      </c>
      <c r="I79" s="2" t="e" vm="64">
        <v>#VALUE!</v>
      </c>
      <c r="J79" s="2" t="str">
        <f>_xlfn.XLOOKUP(Table1[[#This Row],[Customer ID]],customers!A78:A1078,customers!F78:F1078,FALSE)</f>
        <v>Midland</v>
      </c>
      <c r="K79" s="2" t="str">
        <f>VLOOKUP(M79,'coffee (more)'!$A$1:$B$5,2,FALSE)</f>
        <v>Excelsa</v>
      </c>
      <c r="L79" s="2" t="str">
        <f>VLOOKUP(N79,'coffee (more)'!$A$7:$B$10,2,FALSE)</f>
        <v>Dark</v>
      </c>
      <c r="M79" t="str">
        <f>INDEX(products!$A$1:$G$49,MATCH(orders!$D79,products!$A$1:$A$49,0),MATCH(orders!M$1,products!$A$1:$G$1,0))</f>
        <v>Exc</v>
      </c>
      <c r="N79" t="str">
        <f>INDEX(products!$A$1:$G$49,MATCH(orders!$D79,products!$A$1:$A$49,0),MATCH(orders!N$1,products!$A$1:$G$1,0))</f>
        <v>D</v>
      </c>
      <c r="O79" s="10">
        <f>INDEX(products!$A$1:$G$49,MATCH(orders!$D79,products!$A$1:$A$49,0),MATCH(orders!O$1,products!$A$1:$G$1,0))</f>
        <v>0.2</v>
      </c>
      <c r="P79" s="5">
        <f>INDEX(products!$A$1:$G$49,MATCH(orders!$D79,products!$A$1:$A$49,0),MATCH(orders!P$1,products!$A$1:$G$1,0))</f>
        <v>3.645</v>
      </c>
      <c r="Q79" s="5">
        <f>INDEX(products!$A$1:$G$49,MATCH(orders!$D79,products!$A$1:$A$49,0),MATCH(orders!Q$1,products!$A$1:$G$1,0))</f>
        <v>0.40095000000000003</v>
      </c>
      <c r="R79" s="12">
        <f t="shared" si="3"/>
        <v>7.29</v>
      </c>
      <c r="S79" s="12">
        <f t="shared" si="2"/>
        <v>0.80190000000000006</v>
      </c>
      <c r="T79" t="str">
        <f>_xlfn.XLOOKUP(C79,customers!A78:A1078,customers!I78:I1078,FALSE)</f>
        <v>No</v>
      </c>
    </row>
    <row r="80" spans="1:20" x14ac:dyDescent="0.2">
      <c r="A80" s="2" t="s">
        <v>930</v>
      </c>
      <c r="B80" s="3">
        <v>43920</v>
      </c>
      <c r="C80" s="2" t="s">
        <v>931</v>
      </c>
      <c r="D80" t="s">
        <v>6157</v>
      </c>
      <c r="E80" s="2">
        <v>6</v>
      </c>
      <c r="F80" s="2" t="str">
        <f>_xlfn.XLOOKUP(C80,customers!$A$1:$A$1001,customers!$B$1:$B$1001,0)</f>
        <v>Lothaire Mizzi</v>
      </c>
      <c r="G80" s="2" t="str">
        <f>IF(_xlfn.XLOOKUP(C80,customers!$A$1:$A$1001,customers!$C$1:$C$1001,0) = 0, "NONE", _xlfn.XLOOKUP(C80,customers!$A$1:$A$1001,customers!$C$1:$C$1001,0) )</f>
        <v>lmizzi26@rakuten.co.jp</v>
      </c>
      <c r="H80" s="2" t="str">
        <f>_xlfn.XLOOKUP(C80,customers!$A$1:$A$1001,customers!$G$1:$G$1001,0)</f>
        <v>United States</v>
      </c>
      <c r="I80" s="2" t="e" vm="65">
        <v>#VALUE!</v>
      </c>
      <c r="J80" s="2" t="str">
        <f>_xlfn.XLOOKUP(Table1[[#This Row],[Customer ID]],customers!A79:A1079,customers!F79:F1079,FALSE)</f>
        <v>Dallas</v>
      </c>
      <c r="K80" s="2" t="str">
        <f>VLOOKUP(M80,'coffee (more)'!$A$1:$B$5,2,FALSE)</f>
        <v>Arbica</v>
      </c>
      <c r="L80" s="2" t="str">
        <f>VLOOKUP(N80,'coffee (more)'!$A$7:$B$10,2,FALSE)</f>
        <v>Medium</v>
      </c>
      <c r="M80" t="str">
        <f>INDEX(products!$A$1:$G$49,MATCH(orders!$D80,products!$A$1:$A$49,0),MATCH(orders!M$1,products!$A$1:$G$1,0))</f>
        <v>Ara</v>
      </c>
      <c r="N80" t="str">
        <f>INDEX(products!$A$1:$G$49,MATCH(orders!$D80,products!$A$1:$A$49,0),MATCH(orders!N$1,products!$A$1:$G$1,0))</f>
        <v>M</v>
      </c>
      <c r="O80" s="10">
        <f>INDEX(products!$A$1:$G$49,MATCH(orders!$D80,products!$A$1:$A$49,0),MATCH(orders!O$1,products!$A$1:$G$1,0))</f>
        <v>0.5</v>
      </c>
      <c r="P80" s="5">
        <f>INDEX(products!$A$1:$G$49,MATCH(orders!$D80,products!$A$1:$A$49,0),MATCH(orders!P$1,products!$A$1:$G$1,0))</f>
        <v>6.75</v>
      </c>
      <c r="Q80" s="5">
        <f>INDEX(products!$A$1:$G$49,MATCH(orders!$D80,products!$A$1:$A$49,0),MATCH(orders!Q$1,products!$A$1:$G$1,0))</f>
        <v>0.60749999999999993</v>
      </c>
      <c r="R80" s="12">
        <f t="shared" si="3"/>
        <v>40.5</v>
      </c>
      <c r="S80" s="12">
        <f t="shared" si="2"/>
        <v>3.6449999999999996</v>
      </c>
      <c r="T80" t="str">
        <f>_xlfn.XLOOKUP(C80,customers!A79:A1079,customers!I79:I1079,FALSE)</f>
        <v>Yes</v>
      </c>
    </row>
    <row r="81" spans="1:20" x14ac:dyDescent="0.2">
      <c r="A81" s="2" t="s">
        <v>936</v>
      </c>
      <c r="B81" s="3">
        <v>44633</v>
      </c>
      <c r="C81" s="2" t="s">
        <v>937</v>
      </c>
      <c r="D81" t="s">
        <v>6179</v>
      </c>
      <c r="E81" s="2">
        <v>4</v>
      </c>
      <c r="F81" s="2" t="str">
        <f>_xlfn.XLOOKUP(C81,customers!$A$1:$A$1001,customers!$B$1:$B$1001,0)</f>
        <v>Cletis Giacomazzo</v>
      </c>
      <c r="G81" s="2" t="str">
        <f>IF(_xlfn.XLOOKUP(C81,customers!$A$1:$A$1001,customers!$C$1:$C$1001,0) = 0, "NONE", _xlfn.XLOOKUP(C81,customers!$A$1:$A$1001,customers!$C$1:$C$1001,0) )</f>
        <v>cgiacomazzo27@jigsy.com</v>
      </c>
      <c r="H81" s="2" t="str">
        <f>_xlfn.XLOOKUP(C81,customers!$A$1:$A$1001,customers!$G$1:$G$1001,0)</f>
        <v>United States</v>
      </c>
      <c r="I81" s="2" t="e" vm="66">
        <v>#VALUE!</v>
      </c>
      <c r="J81" s="2" t="str">
        <f>_xlfn.XLOOKUP(Table1[[#This Row],[Customer ID]],customers!A80:A1080,customers!F80:F1080,FALSE)</f>
        <v>Dulles</v>
      </c>
      <c r="K81" s="2" t="str">
        <f>VLOOKUP(M81,'coffee (more)'!$A$1:$B$5,2,FALSE)</f>
        <v>Robusta</v>
      </c>
      <c r="L81" s="2" t="str">
        <f>VLOOKUP(N81,'coffee (more)'!$A$7:$B$10,2,FALSE)</f>
        <v>Light</v>
      </c>
      <c r="M81" t="str">
        <f>INDEX(products!$A$1:$G$49,MATCH(orders!$D81,products!$A$1:$A$49,0),MATCH(orders!M$1,products!$A$1:$G$1,0))</f>
        <v>Rob</v>
      </c>
      <c r="N81" t="str">
        <f>INDEX(products!$A$1:$G$49,MATCH(orders!$D81,products!$A$1:$A$49,0),MATCH(orders!N$1,products!$A$1:$G$1,0))</f>
        <v>L</v>
      </c>
      <c r="O81" s="10">
        <f>INDEX(products!$A$1:$G$49,MATCH(orders!$D81,products!$A$1:$A$49,0),MATCH(orders!O$1,products!$A$1:$G$1,0))</f>
        <v>1</v>
      </c>
      <c r="P81" s="5">
        <f>INDEX(products!$A$1:$G$49,MATCH(orders!$D81,products!$A$1:$A$49,0),MATCH(orders!P$1,products!$A$1:$G$1,0))</f>
        <v>11.95</v>
      </c>
      <c r="Q81" s="5">
        <f>INDEX(products!$A$1:$G$49,MATCH(orders!$D81,products!$A$1:$A$49,0),MATCH(orders!Q$1,products!$A$1:$G$1,0))</f>
        <v>0.71699999999999997</v>
      </c>
      <c r="R81" s="12">
        <f t="shared" si="3"/>
        <v>47.8</v>
      </c>
      <c r="S81" s="12">
        <f t="shared" si="2"/>
        <v>2.8679999999999999</v>
      </c>
      <c r="T81" t="str">
        <f>_xlfn.XLOOKUP(C81,customers!A80:A1080,customers!I80:I1080,FALSE)</f>
        <v>No</v>
      </c>
    </row>
    <row r="82" spans="1:20" x14ac:dyDescent="0.2">
      <c r="A82" s="2" t="s">
        <v>942</v>
      </c>
      <c r="B82" s="3">
        <v>43572</v>
      </c>
      <c r="C82" s="2" t="s">
        <v>943</v>
      </c>
      <c r="D82" t="s">
        <v>6180</v>
      </c>
      <c r="E82" s="2">
        <v>5</v>
      </c>
      <c r="F82" s="2" t="str">
        <f>_xlfn.XLOOKUP(C82,customers!$A$1:$A$1001,customers!$B$1:$B$1001,0)</f>
        <v>Ami Arnow</v>
      </c>
      <c r="G82" s="2" t="str">
        <f>IF(_xlfn.XLOOKUP(C82,customers!$A$1:$A$1001,customers!$C$1:$C$1001,0) = 0, "NONE", _xlfn.XLOOKUP(C82,customers!$A$1:$A$1001,customers!$C$1:$C$1001,0) )</f>
        <v>aarnow28@arizona.edu</v>
      </c>
      <c r="H82" s="2" t="str">
        <f>_xlfn.XLOOKUP(C82,customers!$A$1:$A$1001,customers!$G$1:$G$1001,0)</f>
        <v>United States</v>
      </c>
      <c r="I82" s="2" t="e" vm="67">
        <v>#VALUE!</v>
      </c>
      <c r="J82" s="2" t="str">
        <f>_xlfn.XLOOKUP(Table1[[#This Row],[Customer ID]],customers!A81:A1081,customers!F81:F1081,FALSE)</f>
        <v>Oakland</v>
      </c>
      <c r="K82" s="2" t="str">
        <f>VLOOKUP(M82,'coffee (more)'!$A$1:$B$5,2,FALSE)</f>
        <v>Arbica</v>
      </c>
      <c r="L82" s="2" t="str">
        <f>VLOOKUP(N82,'coffee (more)'!$A$7:$B$10,2,FALSE)</f>
        <v>Light</v>
      </c>
      <c r="M82" t="str">
        <f>INDEX(products!$A$1:$G$49,MATCH(orders!$D82,products!$A$1:$A$49,0),MATCH(orders!M$1,products!$A$1:$G$1,0))</f>
        <v>Ara</v>
      </c>
      <c r="N82" t="str">
        <f>INDEX(products!$A$1:$G$49,MATCH(orders!$D82,products!$A$1:$A$49,0),MATCH(orders!N$1,products!$A$1:$G$1,0))</f>
        <v>L</v>
      </c>
      <c r="O82" s="10">
        <f>INDEX(products!$A$1:$G$49,MATCH(orders!$D82,products!$A$1:$A$49,0),MATCH(orders!O$1,products!$A$1:$G$1,0))</f>
        <v>0.5</v>
      </c>
      <c r="P82" s="5">
        <f>INDEX(products!$A$1:$G$49,MATCH(orders!$D82,products!$A$1:$A$49,0),MATCH(orders!P$1,products!$A$1:$G$1,0))</f>
        <v>7.77</v>
      </c>
      <c r="Q82" s="5">
        <f>INDEX(products!$A$1:$G$49,MATCH(orders!$D82,products!$A$1:$A$49,0),MATCH(orders!Q$1,products!$A$1:$G$1,0))</f>
        <v>0.69929999999999992</v>
      </c>
      <c r="R82" s="12">
        <f t="shared" si="3"/>
        <v>38.849999999999994</v>
      </c>
      <c r="S82" s="12">
        <f t="shared" si="2"/>
        <v>3.4964999999999997</v>
      </c>
      <c r="T82" t="str">
        <f>_xlfn.XLOOKUP(C82,customers!A81:A1081,customers!I81:I1081,FALSE)</f>
        <v>Yes</v>
      </c>
    </row>
    <row r="83" spans="1:20" x14ac:dyDescent="0.2">
      <c r="A83" s="2" t="s">
        <v>948</v>
      </c>
      <c r="B83" s="3">
        <v>43763</v>
      </c>
      <c r="C83" s="2" t="s">
        <v>949</v>
      </c>
      <c r="D83" t="s">
        <v>6164</v>
      </c>
      <c r="E83" s="2">
        <v>3</v>
      </c>
      <c r="F83" s="2" t="str">
        <f>_xlfn.XLOOKUP(C83,customers!$A$1:$A$1001,customers!$B$1:$B$1001,0)</f>
        <v>Sheppard Yann</v>
      </c>
      <c r="G83" s="2" t="str">
        <f>IF(_xlfn.XLOOKUP(C83,customers!$A$1:$A$1001,customers!$C$1:$C$1001,0) = 0, "NONE", _xlfn.XLOOKUP(C83,customers!$A$1:$A$1001,customers!$C$1:$C$1001,0) )</f>
        <v>syann29@senate.gov</v>
      </c>
      <c r="H83" s="2" t="str">
        <f>_xlfn.XLOOKUP(C83,customers!$A$1:$A$1001,customers!$G$1:$G$1001,0)</f>
        <v>United States</v>
      </c>
      <c r="I83" s="2" t="e" vm="68">
        <v>#VALUE!</v>
      </c>
      <c r="J83" s="2" t="str">
        <f>_xlfn.XLOOKUP(Table1[[#This Row],[Customer ID]],customers!A82:A1082,customers!F82:F1082,FALSE)</f>
        <v>Colorado Springs</v>
      </c>
      <c r="K83" s="2" t="str">
        <f>VLOOKUP(M83,'coffee (more)'!$A$1:$B$5,2,FALSE)</f>
        <v>Liberica</v>
      </c>
      <c r="L83" s="2" t="str">
        <f>VLOOKUP(N83,'coffee (more)'!$A$7:$B$10,2,FALSE)</f>
        <v>Light</v>
      </c>
      <c r="M83" t="str">
        <f>INDEX(products!$A$1:$G$49,MATCH(orders!$D83,products!$A$1:$A$49,0),MATCH(orders!M$1,products!$A$1:$G$1,0))</f>
        <v>Lib</v>
      </c>
      <c r="N83" t="str">
        <f>INDEX(products!$A$1:$G$49,MATCH(orders!$D83,products!$A$1:$A$49,0),MATCH(orders!N$1,products!$A$1:$G$1,0))</f>
        <v>L</v>
      </c>
      <c r="O83" s="10">
        <f>INDEX(products!$A$1:$G$49,MATCH(orders!$D83,products!$A$1:$A$49,0),MATCH(orders!O$1,products!$A$1:$G$1,0))</f>
        <v>2.5</v>
      </c>
      <c r="P83" s="5">
        <f>INDEX(products!$A$1:$G$49,MATCH(orders!$D83,products!$A$1:$A$49,0),MATCH(orders!P$1,products!$A$1:$G$1,0))</f>
        <v>36.454999999999998</v>
      </c>
      <c r="Q83" s="5">
        <f>INDEX(products!$A$1:$G$49,MATCH(orders!$D83,products!$A$1:$A$49,0),MATCH(orders!Q$1,products!$A$1:$G$1,0))</f>
        <v>4.7391499999999995</v>
      </c>
      <c r="R83" s="12">
        <f t="shared" si="3"/>
        <v>109.36499999999999</v>
      </c>
      <c r="S83" s="12">
        <f t="shared" si="2"/>
        <v>14.217449999999999</v>
      </c>
      <c r="T83" t="str">
        <f>_xlfn.XLOOKUP(C83,customers!A82:A1082,customers!I82:I1082,FALSE)</f>
        <v>Yes</v>
      </c>
    </row>
    <row r="84" spans="1:20" x14ac:dyDescent="0.2">
      <c r="A84" s="2" t="s">
        <v>954</v>
      </c>
      <c r="B84" s="3">
        <v>43721</v>
      </c>
      <c r="C84" s="2" t="s">
        <v>955</v>
      </c>
      <c r="D84" t="s">
        <v>6181</v>
      </c>
      <c r="E84" s="2">
        <v>3</v>
      </c>
      <c r="F84" s="2" t="str">
        <f>_xlfn.XLOOKUP(C84,customers!$A$1:$A$1001,customers!$B$1:$B$1001,0)</f>
        <v>Bunny Naulls</v>
      </c>
      <c r="G84" s="2" t="str">
        <f>IF(_xlfn.XLOOKUP(C84,customers!$A$1:$A$1001,customers!$C$1:$C$1001,0) = 0, "NONE", _xlfn.XLOOKUP(C84,customers!$A$1:$A$1001,customers!$C$1:$C$1001,0) )</f>
        <v>bnaulls2a@tiny.cc</v>
      </c>
      <c r="H84" s="2" t="str">
        <f>_xlfn.XLOOKUP(C84,customers!$A$1:$A$1001,customers!$G$1:$G$1001,0)</f>
        <v>Ireland</v>
      </c>
      <c r="I84" s="2" t="e" vm="69">
        <v>#VALUE!</v>
      </c>
      <c r="J84" s="2" t="str">
        <f>_xlfn.XLOOKUP(Table1[[#This Row],[Customer ID]],customers!A83:A1083,customers!F83:F1083,FALSE)</f>
        <v>Adare</v>
      </c>
      <c r="K84" s="2" t="str">
        <f>VLOOKUP(M84,'coffee (more)'!$A$1:$B$5,2,FALSE)</f>
        <v>Liberica</v>
      </c>
      <c r="L84" s="2" t="str">
        <f>VLOOKUP(N84,'coffee (more)'!$A$7:$B$10,2,FALSE)</f>
        <v>Medium</v>
      </c>
      <c r="M84" t="str">
        <f>INDEX(products!$A$1:$G$49,MATCH(orders!$D84,products!$A$1:$A$49,0),MATCH(orders!M$1,products!$A$1:$G$1,0))</f>
        <v>Lib</v>
      </c>
      <c r="N84" t="str">
        <f>INDEX(products!$A$1:$G$49,MATCH(orders!$D84,products!$A$1:$A$49,0),MATCH(orders!N$1,products!$A$1:$G$1,0))</f>
        <v>M</v>
      </c>
      <c r="O84" s="10">
        <f>INDEX(products!$A$1:$G$49,MATCH(orders!$D84,products!$A$1:$A$49,0),MATCH(orders!O$1,products!$A$1:$G$1,0))</f>
        <v>2.5</v>
      </c>
      <c r="P84" s="5">
        <f>INDEX(products!$A$1:$G$49,MATCH(orders!$D84,products!$A$1:$A$49,0),MATCH(orders!P$1,products!$A$1:$G$1,0))</f>
        <v>33.464999999999996</v>
      </c>
      <c r="Q84" s="5">
        <f>INDEX(products!$A$1:$G$49,MATCH(orders!$D84,products!$A$1:$A$49,0),MATCH(orders!Q$1,products!$A$1:$G$1,0))</f>
        <v>4.3504499999999995</v>
      </c>
      <c r="R84" s="12">
        <f t="shared" si="3"/>
        <v>100.39499999999998</v>
      </c>
      <c r="S84" s="12">
        <f t="shared" si="2"/>
        <v>13.051349999999999</v>
      </c>
      <c r="T84" t="str">
        <f>_xlfn.XLOOKUP(C84,customers!A83:A1083,customers!I83:I1083,FALSE)</f>
        <v>Yes</v>
      </c>
    </row>
    <row r="85" spans="1:20" x14ac:dyDescent="0.2">
      <c r="A85" s="2" t="s">
        <v>960</v>
      </c>
      <c r="B85" s="3">
        <v>43933</v>
      </c>
      <c r="C85" s="2" t="s">
        <v>961</v>
      </c>
      <c r="D85" t="s">
        <v>6149</v>
      </c>
      <c r="E85" s="2">
        <v>4</v>
      </c>
      <c r="F85" s="2" t="str">
        <f>_xlfn.XLOOKUP(C85,customers!$A$1:$A$1001,customers!$B$1:$B$1001,0)</f>
        <v>Hally Lorait</v>
      </c>
      <c r="G85" s="2" t="str">
        <f>IF(_xlfn.XLOOKUP(C85,customers!$A$1:$A$1001,customers!$C$1:$C$1001,0) = 0, "NONE", _xlfn.XLOOKUP(C85,customers!$A$1:$A$1001,customers!$C$1:$C$1001,0) )</f>
        <v>NONE</v>
      </c>
      <c r="H85" s="2" t="str">
        <f>_xlfn.XLOOKUP(C85,customers!$A$1:$A$1001,customers!$G$1:$G$1001,0)</f>
        <v>United States</v>
      </c>
      <c r="I85" s="2" t="e" vm="70">
        <v>#VALUE!</v>
      </c>
      <c r="J85" s="2" t="str">
        <f>_xlfn.XLOOKUP(Table1[[#This Row],[Customer ID]],customers!A84:A1084,customers!F84:F1084,FALSE)</f>
        <v>Buffalo</v>
      </c>
      <c r="K85" s="2" t="str">
        <f>VLOOKUP(M85,'coffee (more)'!$A$1:$B$5,2,FALSE)</f>
        <v>Robusta</v>
      </c>
      <c r="L85" s="2" t="str">
        <f>VLOOKUP(N85,'coffee (more)'!$A$7:$B$10,2,FALSE)</f>
        <v>Dark</v>
      </c>
      <c r="M85" t="str">
        <f>INDEX(products!$A$1:$G$49,MATCH(orders!$D85,products!$A$1:$A$49,0),MATCH(orders!M$1,products!$A$1:$G$1,0))</f>
        <v>Rob</v>
      </c>
      <c r="N85" t="str">
        <f>INDEX(products!$A$1:$G$49,MATCH(orders!$D85,products!$A$1:$A$49,0),MATCH(orders!N$1,products!$A$1:$G$1,0))</f>
        <v>D</v>
      </c>
      <c r="O85" s="10">
        <f>INDEX(products!$A$1:$G$49,MATCH(orders!$D85,products!$A$1:$A$49,0),MATCH(orders!O$1,products!$A$1:$G$1,0))</f>
        <v>2.5</v>
      </c>
      <c r="P85" s="5">
        <f>INDEX(products!$A$1:$G$49,MATCH(orders!$D85,products!$A$1:$A$49,0),MATCH(orders!P$1,products!$A$1:$G$1,0))</f>
        <v>20.584999999999997</v>
      </c>
      <c r="Q85" s="5">
        <f>INDEX(products!$A$1:$G$49,MATCH(orders!$D85,products!$A$1:$A$49,0),MATCH(orders!Q$1,products!$A$1:$G$1,0))</f>
        <v>1.2350999999999999</v>
      </c>
      <c r="R85" s="12">
        <f t="shared" si="3"/>
        <v>82.339999999999989</v>
      </c>
      <c r="S85" s="12">
        <f t="shared" si="2"/>
        <v>4.9403999999999995</v>
      </c>
      <c r="T85" t="str">
        <f>_xlfn.XLOOKUP(C85,customers!A84:A1084,customers!I84:I1084,FALSE)</f>
        <v>Yes</v>
      </c>
    </row>
    <row r="86" spans="1:20" x14ac:dyDescent="0.2">
      <c r="A86" s="2" t="s">
        <v>965</v>
      </c>
      <c r="B86" s="3">
        <v>43783</v>
      </c>
      <c r="C86" s="2" t="s">
        <v>966</v>
      </c>
      <c r="D86" t="s">
        <v>6161</v>
      </c>
      <c r="E86" s="2">
        <v>1</v>
      </c>
      <c r="F86" s="2" t="str">
        <f>_xlfn.XLOOKUP(C86,customers!$A$1:$A$1001,customers!$B$1:$B$1001,0)</f>
        <v>Zaccaria Sherewood</v>
      </c>
      <c r="G86" s="2" t="str">
        <f>IF(_xlfn.XLOOKUP(C86,customers!$A$1:$A$1001,customers!$C$1:$C$1001,0) = 0, "NONE", _xlfn.XLOOKUP(C86,customers!$A$1:$A$1001,customers!$C$1:$C$1001,0) )</f>
        <v>zsherewood2c@apache.org</v>
      </c>
      <c r="H86" s="2" t="str">
        <f>_xlfn.XLOOKUP(C86,customers!$A$1:$A$1001,customers!$G$1:$G$1001,0)</f>
        <v>United States</v>
      </c>
      <c r="I86" s="2" t="e" vm="71">
        <v>#VALUE!</v>
      </c>
      <c r="J86" s="2" t="str">
        <f>_xlfn.XLOOKUP(Table1[[#This Row],[Customer ID]],customers!A85:A1085,customers!F85:F1085,FALSE)</f>
        <v>Fresno</v>
      </c>
      <c r="K86" s="2" t="str">
        <f>VLOOKUP(M86,'coffee (more)'!$A$1:$B$5,2,FALSE)</f>
        <v>Liberica</v>
      </c>
      <c r="L86" s="2" t="str">
        <f>VLOOKUP(N86,'coffee (more)'!$A$7:$B$10,2,FALSE)</f>
        <v>Light</v>
      </c>
      <c r="M86" t="str">
        <f>INDEX(products!$A$1:$G$49,MATCH(orders!$D86,products!$A$1:$A$49,0),MATCH(orders!M$1,products!$A$1:$G$1,0))</f>
        <v>Lib</v>
      </c>
      <c r="N86" t="str">
        <f>INDEX(products!$A$1:$G$49,MATCH(orders!$D86,products!$A$1:$A$49,0),MATCH(orders!N$1,products!$A$1:$G$1,0))</f>
        <v>L</v>
      </c>
      <c r="O86" s="10">
        <f>INDEX(products!$A$1:$G$49,MATCH(orders!$D86,products!$A$1:$A$49,0),MATCH(orders!O$1,products!$A$1:$G$1,0))</f>
        <v>0.5</v>
      </c>
      <c r="P86" s="5">
        <f>INDEX(products!$A$1:$G$49,MATCH(orders!$D86,products!$A$1:$A$49,0),MATCH(orders!P$1,products!$A$1:$G$1,0))</f>
        <v>9.51</v>
      </c>
      <c r="Q86" s="5">
        <f>INDEX(products!$A$1:$G$49,MATCH(orders!$D86,products!$A$1:$A$49,0),MATCH(orders!Q$1,products!$A$1:$G$1,0))</f>
        <v>1.2363</v>
      </c>
      <c r="R86" s="12">
        <f t="shared" si="3"/>
        <v>9.51</v>
      </c>
      <c r="S86" s="12">
        <f t="shared" si="2"/>
        <v>1.2363</v>
      </c>
      <c r="T86" t="str">
        <f>_xlfn.XLOOKUP(C86,customers!A85:A1085,customers!I85:I1085,FALSE)</f>
        <v>No</v>
      </c>
    </row>
    <row r="87" spans="1:20" x14ac:dyDescent="0.2">
      <c r="A87" s="2" t="s">
        <v>971</v>
      </c>
      <c r="B87" s="3">
        <v>43664</v>
      </c>
      <c r="C87" s="2" t="s">
        <v>972</v>
      </c>
      <c r="D87" t="s">
        <v>6182</v>
      </c>
      <c r="E87" s="2">
        <v>3</v>
      </c>
      <c r="F87" s="2" t="str">
        <f>_xlfn.XLOOKUP(C87,customers!$A$1:$A$1001,customers!$B$1:$B$1001,0)</f>
        <v>Jeffrey Dufaire</v>
      </c>
      <c r="G87" s="2" t="str">
        <f>IF(_xlfn.XLOOKUP(C87,customers!$A$1:$A$1001,customers!$C$1:$C$1001,0) = 0, "NONE", _xlfn.XLOOKUP(C87,customers!$A$1:$A$1001,customers!$C$1:$C$1001,0) )</f>
        <v>jdufaire2d@fc2.com</v>
      </c>
      <c r="H87" s="2" t="str">
        <f>_xlfn.XLOOKUP(C87,customers!$A$1:$A$1001,customers!$G$1:$G$1001,0)</f>
        <v>United States</v>
      </c>
      <c r="I87" s="2" t="e" vm="54">
        <v>#VALUE!</v>
      </c>
      <c r="J87" s="2" t="str">
        <f>_xlfn.XLOOKUP(Table1[[#This Row],[Customer ID]],customers!A86:A1086,customers!F86:F1086,FALSE)</f>
        <v>Fort Worth</v>
      </c>
      <c r="K87" s="2" t="str">
        <f>VLOOKUP(M87,'coffee (more)'!$A$1:$B$5,2,FALSE)</f>
        <v>Arbica</v>
      </c>
      <c r="L87" s="2" t="str">
        <f>VLOOKUP(N87,'coffee (more)'!$A$7:$B$10,2,FALSE)</f>
        <v>Light</v>
      </c>
      <c r="M87" t="str">
        <f>INDEX(products!$A$1:$G$49,MATCH(orders!$D87,products!$A$1:$A$49,0),MATCH(orders!M$1,products!$A$1:$G$1,0))</f>
        <v>Ara</v>
      </c>
      <c r="N87" t="str">
        <f>INDEX(products!$A$1:$G$49,MATCH(orders!$D87,products!$A$1:$A$49,0),MATCH(orders!N$1,products!$A$1:$G$1,0))</f>
        <v>L</v>
      </c>
      <c r="O87" s="10">
        <f>INDEX(products!$A$1:$G$49,MATCH(orders!$D87,products!$A$1:$A$49,0),MATCH(orders!O$1,products!$A$1:$G$1,0))</f>
        <v>2.5</v>
      </c>
      <c r="P87" s="5">
        <f>INDEX(products!$A$1:$G$49,MATCH(orders!$D87,products!$A$1:$A$49,0),MATCH(orders!P$1,products!$A$1:$G$1,0))</f>
        <v>29.784999999999997</v>
      </c>
      <c r="Q87" s="5">
        <f>INDEX(products!$A$1:$G$49,MATCH(orders!$D87,products!$A$1:$A$49,0),MATCH(orders!Q$1,products!$A$1:$G$1,0))</f>
        <v>2.6806499999999995</v>
      </c>
      <c r="R87" s="12">
        <f t="shared" si="3"/>
        <v>89.35499999999999</v>
      </c>
      <c r="S87" s="12">
        <f t="shared" si="2"/>
        <v>8.0419499999999982</v>
      </c>
      <c r="T87" t="str">
        <f>_xlfn.XLOOKUP(C87,customers!A86:A1086,customers!I86:I1086,FALSE)</f>
        <v>No</v>
      </c>
    </row>
    <row r="88" spans="1:20" x14ac:dyDescent="0.2">
      <c r="A88" s="2" t="s">
        <v>971</v>
      </c>
      <c r="B88" s="3">
        <v>43664</v>
      </c>
      <c r="C88" s="2" t="s">
        <v>972</v>
      </c>
      <c r="D88" t="s">
        <v>6154</v>
      </c>
      <c r="E88" s="2">
        <v>4</v>
      </c>
      <c r="F88" s="2" t="str">
        <f>_xlfn.XLOOKUP(C88,customers!$A$1:$A$1001,customers!$B$1:$B$1001,0)</f>
        <v>Jeffrey Dufaire</v>
      </c>
      <c r="G88" s="2" t="str">
        <f>IF(_xlfn.XLOOKUP(C88,customers!$A$1:$A$1001,customers!$C$1:$C$1001,0) = 0, "NONE", _xlfn.XLOOKUP(C88,customers!$A$1:$A$1001,customers!$C$1:$C$1001,0) )</f>
        <v>jdufaire2d@fc2.com</v>
      </c>
      <c r="H88" s="2" t="str">
        <f>_xlfn.XLOOKUP(C88,customers!$A$1:$A$1001,customers!$G$1:$G$1001,0)</f>
        <v>United States</v>
      </c>
      <c r="I88" s="2" t="e" vm="54">
        <v>#VALUE!</v>
      </c>
      <c r="J88" s="2" t="str">
        <f>_xlfn.XLOOKUP(Table1[[#This Row],[Customer ID]],customers!A87:A1087,customers!F87:F1087,FALSE)</f>
        <v>Fort Worth</v>
      </c>
      <c r="K88" s="2" t="str">
        <f>VLOOKUP(M88,'coffee (more)'!$A$1:$B$5,2,FALSE)</f>
        <v>Arbica</v>
      </c>
      <c r="L88" s="2" t="str">
        <f>VLOOKUP(N88,'coffee (more)'!$A$7:$B$10,2,FALSE)</f>
        <v>Dark</v>
      </c>
      <c r="M88" t="str">
        <f>INDEX(products!$A$1:$G$49,MATCH(orders!$D88,products!$A$1:$A$49,0),MATCH(orders!M$1,products!$A$1:$G$1,0))</f>
        <v>Ara</v>
      </c>
      <c r="N88" t="str">
        <f>INDEX(products!$A$1:$G$49,MATCH(orders!$D88,products!$A$1:$A$49,0),MATCH(orders!N$1,products!$A$1:$G$1,0))</f>
        <v>D</v>
      </c>
      <c r="O88" s="10">
        <f>INDEX(products!$A$1:$G$49,MATCH(orders!$D88,products!$A$1:$A$49,0),MATCH(orders!O$1,products!$A$1:$G$1,0))</f>
        <v>0.2</v>
      </c>
      <c r="P88" s="5">
        <f>INDEX(products!$A$1:$G$49,MATCH(orders!$D88,products!$A$1:$A$49,0),MATCH(orders!P$1,products!$A$1:$G$1,0))</f>
        <v>2.9849999999999999</v>
      </c>
      <c r="Q88" s="5">
        <f>INDEX(products!$A$1:$G$49,MATCH(orders!$D88,products!$A$1:$A$49,0),MATCH(orders!Q$1,products!$A$1:$G$1,0))</f>
        <v>0.26865</v>
      </c>
      <c r="R88" s="12">
        <f t="shared" si="3"/>
        <v>11.94</v>
      </c>
      <c r="S88" s="12">
        <f t="shared" si="2"/>
        <v>1.0746</v>
      </c>
      <c r="T88" t="str">
        <f>_xlfn.XLOOKUP(C88,customers!A87:A1087,customers!I87:I1087,FALSE)</f>
        <v>No</v>
      </c>
    </row>
    <row r="89" spans="1:20" x14ac:dyDescent="0.2">
      <c r="A89" s="2" t="s">
        <v>980</v>
      </c>
      <c r="B89" s="3">
        <v>44289</v>
      </c>
      <c r="C89" s="2" t="s">
        <v>981</v>
      </c>
      <c r="D89" t="s">
        <v>6155</v>
      </c>
      <c r="E89" s="2">
        <v>3</v>
      </c>
      <c r="F89" s="2" t="str">
        <f>_xlfn.XLOOKUP(C89,customers!$A$1:$A$1001,customers!$B$1:$B$1001,0)</f>
        <v>Beitris Keaveney</v>
      </c>
      <c r="G89" s="2" t="str">
        <f>IF(_xlfn.XLOOKUP(C89,customers!$A$1:$A$1001,customers!$C$1:$C$1001,0) = 0, "NONE", _xlfn.XLOOKUP(C89,customers!$A$1:$A$1001,customers!$C$1:$C$1001,0) )</f>
        <v>bkeaveney2f@netlog.com</v>
      </c>
      <c r="H89" s="2" t="str">
        <f>_xlfn.XLOOKUP(C89,customers!$A$1:$A$1001,customers!$G$1:$G$1001,0)</f>
        <v>United States</v>
      </c>
      <c r="I89" s="2" t="e" vm="72">
        <v>#VALUE!</v>
      </c>
      <c r="J89" s="2" t="str">
        <f>_xlfn.XLOOKUP(Table1[[#This Row],[Customer ID]],customers!A88:A1088,customers!F88:F1088,FALSE)</f>
        <v>Beaumont</v>
      </c>
      <c r="K89" s="2" t="str">
        <f>VLOOKUP(M89,'coffee (more)'!$A$1:$B$5,2,FALSE)</f>
        <v>Arbica</v>
      </c>
      <c r="L89" s="2" t="str">
        <f>VLOOKUP(N89,'coffee (more)'!$A$7:$B$10,2,FALSE)</f>
        <v>Medium</v>
      </c>
      <c r="M89" t="str">
        <f>INDEX(products!$A$1:$G$49,MATCH(orders!$D89,products!$A$1:$A$49,0),MATCH(orders!M$1,products!$A$1:$G$1,0))</f>
        <v>Ara</v>
      </c>
      <c r="N89" t="str">
        <f>INDEX(products!$A$1:$G$49,MATCH(orders!$D89,products!$A$1:$A$49,0),MATCH(orders!N$1,products!$A$1:$G$1,0))</f>
        <v>M</v>
      </c>
      <c r="O89" s="10">
        <f>INDEX(products!$A$1:$G$49,MATCH(orders!$D89,products!$A$1:$A$49,0),MATCH(orders!O$1,products!$A$1:$G$1,0))</f>
        <v>1</v>
      </c>
      <c r="P89" s="5">
        <f>INDEX(products!$A$1:$G$49,MATCH(orders!$D89,products!$A$1:$A$49,0),MATCH(orders!P$1,products!$A$1:$G$1,0))</f>
        <v>11.25</v>
      </c>
      <c r="Q89" s="5">
        <f>INDEX(products!$A$1:$G$49,MATCH(orders!$D89,products!$A$1:$A$49,0),MATCH(orders!Q$1,products!$A$1:$G$1,0))</f>
        <v>1.0125</v>
      </c>
      <c r="R89" s="12">
        <f t="shared" si="3"/>
        <v>33.75</v>
      </c>
      <c r="S89" s="12">
        <f t="shared" si="2"/>
        <v>3.0374999999999996</v>
      </c>
      <c r="T89" t="str">
        <f>_xlfn.XLOOKUP(C89,customers!A88:A1088,customers!I88:I1088,FALSE)</f>
        <v>No</v>
      </c>
    </row>
    <row r="90" spans="1:20" x14ac:dyDescent="0.2">
      <c r="A90" s="2" t="s">
        <v>985</v>
      </c>
      <c r="B90" s="3">
        <v>44284</v>
      </c>
      <c r="C90" s="2" t="s">
        <v>986</v>
      </c>
      <c r="D90" t="s">
        <v>6179</v>
      </c>
      <c r="E90" s="2">
        <v>3</v>
      </c>
      <c r="F90" s="2" t="str">
        <f>_xlfn.XLOOKUP(C90,customers!$A$1:$A$1001,customers!$B$1:$B$1001,0)</f>
        <v>Elna Grise</v>
      </c>
      <c r="G90" s="2" t="str">
        <f>IF(_xlfn.XLOOKUP(C90,customers!$A$1:$A$1001,customers!$C$1:$C$1001,0) = 0, "NONE", _xlfn.XLOOKUP(C90,customers!$A$1:$A$1001,customers!$C$1:$C$1001,0) )</f>
        <v>egrise2g@cargocollective.com</v>
      </c>
      <c r="H90" s="2" t="str">
        <f>_xlfn.XLOOKUP(C90,customers!$A$1:$A$1001,customers!$G$1:$G$1001,0)</f>
        <v>United States</v>
      </c>
      <c r="I90" s="2" t="e" vm="73">
        <v>#VALUE!</v>
      </c>
      <c r="J90" s="2" t="str">
        <f>_xlfn.XLOOKUP(Table1[[#This Row],[Customer ID]],customers!A89:A1089,customers!F89:F1089,FALSE)</f>
        <v>Reno</v>
      </c>
      <c r="K90" s="2" t="str">
        <f>VLOOKUP(M90,'coffee (more)'!$A$1:$B$5,2,FALSE)</f>
        <v>Robusta</v>
      </c>
      <c r="L90" s="2" t="str">
        <f>VLOOKUP(N90,'coffee (more)'!$A$7:$B$10,2,FALSE)</f>
        <v>Light</v>
      </c>
      <c r="M90" t="str">
        <f>INDEX(products!$A$1:$G$49,MATCH(orders!$D90,products!$A$1:$A$49,0),MATCH(orders!M$1,products!$A$1:$G$1,0))</f>
        <v>Rob</v>
      </c>
      <c r="N90" t="str">
        <f>INDEX(products!$A$1:$G$49,MATCH(orders!$D90,products!$A$1:$A$49,0),MATCH(orders!N$1,products!$A$1:$G$1,0))</f>
        <v>L</v>
      </c>
      <c r="O90" s="10">
        <f>INDEX(products!$A$1:$G$49,MATCH(orders!$D90,products!$A$1:$A$49,0),MATCH(orders!O$1,products!$A$1:$G$1,0))</f>
        <v>1</v>
      </c>
      <c r="P90" s="5">
        <f>INDEX(products!$A$1:$G$49,MATCH(orders!$D90,products!$A$1:$A$49,0),MATCH(orders!P$1,products!$A$1:$G$1,0))</f>
        <v>11.95</v>
      </c>
      <c r="Q90" s="5">
        <f>INDEX(products!$A$1:$G$49,MATCH(orders!$D90,products!$A$1:$A$49,0),MATCH(orders!Q$1,products!$A$1:$G$1,0))</f>
        <v>0.71699999999999997</v>
      </c>
      <c r="R90" s="12">
        <f t="shared" si="3"/>
        <v>35.849999999999994</v>
      </c>
      <c r="S90" s="12">
        <f t="shared" si="2"/>
        <v>2.1509999999999998</v>
      </c>
      <c r="T90" t="str">
        <f>_xlfn.XLOOKUP(C90,customers!A89:A1089,customers!I89:I1089,FALSE)</f>
        <v>No</v>
      </c>
    </row>
    <row r="91" spans="1:20" x14ac:dyDescent="0.2">
      <c r="A91" s="2" t="s">
        <v>990</v>
      </c>
      <c r="B91" s="3">
        <v>44545</v>
      </c>
      <c r="C91" s="2" t="s">
        <v>991</v>
      </c>
      <c r="D91" t="s">
        <v>6140</v>
      </c>
      <c r="E91" s="2">
        <v>6</v>
      </c>
      <c r="F91" s="2" t="str">
        <f>_xlfn.XLOOKUP(C91,customers!$A$1:$A$1001,customers!$B$1:$B$1001,0)</f>
        <v>Torie Gottelier</v>
      </c>
      <c r="G91" s="2" t="str">
        <f>IF(_xlfn.XLOOKUP(C91,customers!$A$1:$A$1001,customers!$C$1:$C$1001,0) = 0, "NONE", _xlfn.XLOOKUP(C91,customers!$A$1:$A$1001,customers!$C$1:$C$1001,0) )</f>
        <v>tgottelier2h@vistaprint.com</v>
      </c>
      <c r="H91" s="2" t="str">
        <f>_xlfn.XLOOKUP(C91,customers!$A$1:$A$1001,customers!$G$1:$G$1001,0)</f>
        <v>United States</v>
      </c>
      <c r="I91" s="2" t="e" vm="74">
        <v>#VALUE!</v>
      </c>
      <c r="J91" s="2" t="str">
        <f>_xlfn.XLOOKUP(Table1[[#This Row],[Customer ID]],customers!A90:A1090,customers!F90:F1090,FALSE)</f>
        <v>Kansas City</v>
      </c>
      <c r="K91" s="2" t="str">
        <f>VLOOKUP(M91,'coffee (more)'!$A$1:$B$5,2,FALSE)</f>
        <v>Arbica</v>
      </c>
      <c r="L91" s="2" t="str">
        <f>VLOOKUP(N91,'coffee (more)'!$A$7:$B$10,2,FALSE)</f>
        <v>Light</v>
      </c>
      <c r="M91" t="str">
        <f>INDEX(products!$A$1:$G$49,MATCH(orders!$D91,products!$A$1:$A$49,0),MATCH(orders!M$1,products!$A$1:$G$1,0))</f>
        <v>Ara</v>
      </c>
      <c r="N91" t="str">
        <f>INDEX(products!$A$1:$G$49,MATCH(orders!$D91,products!$A$1:$A$49,0),MATCH(orders!N$1,products!$A$1:$G$1,0))</f>
        <v>L</v>
      </c>
      <c r="O91" s="10">
        <f>INDEX(products!$A$1:$G$49,MATCH(orders!$D91,products!$A$1:$A$49,0),MATCH(orders!O$1,products!$A$1:$G$1,0))</f>
        <v>1</v>
      </c>
      <c r="P91" s="5">
        <f>INDEX(products!$A$1:$G$49,MATCH(orders!$D91,products!$A$1:$A$49,0),MATCH(orders!P$1,products!$A$1:$G$1,0))</f>
        <v>12.95</v>
      </c>
      <c r="Q91" s="5">
        <f>INDEX(products!$A$1:$G$49,MATCH(orders!$D91,products!$A$1:$A$49,0),MATCH(orders!Q$1,products!$A$1:$G$1,0))</f>
        <v>1.1655</v>
      </c>
      <c r="R91" s="12">
        <f t="shared" si="3"/>
        <v>77.699999999999989</v>
      </c>
      <c r="S91" s="12">
        <f t="shared" si="2"/>
        <v>6.9930000000000003</v>
      </c>
      <c r="T91" t="str">
        <f>_xlfn.XLOOKUP(C91,customers!A90:A1090,customers!I90:I1090,FALSE)</f>
        <v>No</v>
      </c>
    </row>
    <row r="92" spans="1:20" x14ac:dyDescent="0.2">
      <c r="A92" s="2" t="s">
        <v>996</v>
      </c>
      <c r="B92" s="3">
        <v>43971</v>
      </c>
      <c r="C92" s="2" t="s">
        <v>997</v>
      </c>
      <c r="D92" t="s">
        <v>6140</v>
      </c>
      <c r="E92" s="2">
        <v>4</v>
      </c>
      <c r="F92" s="2" t="str">
        <f>_xlfn.XLOOKUP(C92,customers!$A$1:$A$1001,customers!$B$1:$B$1001,0)</f>
        <v>Loydie Langlais</v>
      </c>
      <c r="G92" s="2" t="str">
        <f>IF(_xlfn.XLOOKUP(C92,customers!$A$1:$A$1001,customers!$C$1:$C$1001,0) = 0, "NONE", _xlfn.XLOOKUP(C92,customers!$A$1:$A$1001,customers!$C$1:$C$1001,0) )</f>
        <v>NONE</v>
      </c>
      <c r="H92" s="2" t="str">
        <f>_xlfn.XLOOKUP(C92,customers!$A$1:$A$1001,customers!$G$1:$G$1001,0)</f>
        <v>Ireland</v>
      </c>
      <c r="I92" s="2" t="e" vm="41">
        <v>#VALUE!</v>
      </c>
      <c r="J92" s="2" t="str">
        <f>_xlfn.XLOOKUP(Table1[[#This Row],[Customer ID]],customers!A91:A1091,customers!F91:F1091,FALSE)</f>
        <v>Crumlin</v>
      </c>
      <c r="K92" s="2" t="str">
        <f>VLOOKUP(M92,'coffee (more)'!$A$1:$B$5,2,FALSE)</f>
        <v>Arbica</v>
      </c>
      <c r="L92" s="2" t="str">
        <f>VLOOKUP(N92,'coffee (more)'!$A$7:$B$10,2,FALSE)</f>
        <v>Light</v>
      </c>
      <c r="M92" t="str">
        <f>INDEX(products!$A$1:$G$49,MATCH(orders!$D92,products!$A$1:$A$49,0),MATCH(orders!M$1,products!$A$1:$G$1,0))</f>
        <v>Ara</v>
      </c>
      <c r="N92" t="str">
        <f>INDEX(products!$A$1:$G$49,MATCH(orders!$D92,products!$A$1:$A$49,0),MATCH(orders!N$1,products!$A$1:$G$1,0))</f>
        <v>L</v>
      </c>
      <c r="O92" s="10">
        <f>INDEX(products!$A$1:$G$49,MATCH(orders!$D92,products!$A$1:$A$49,0),MATCH(orders!O$1,products!$A$1:$G$1,0))</f>
        <v>1</v>
      </c>
      <c r="P92" s="5">
        <f>INDEX(products!$A$1:$G$49,MATCH(orders!$D92,products!$A$1:$A$49,0),MATCH(orders!P$1,products!$A$1:$G$1,0))</f>
        <v>12.95</v>
      </c>
      <c r="Q92" s="5">
        <f>INDEX(products!$A$1:$G$49,MATCH(orders!$D92,products!$A$1:$A$49,0),MATCH(orders!Q$1,products!$A$1:$G$1,0))</f>
        <v>1.1655</v>
      </c>
      <c r="R92" s="12">
        <f t="shared" si="3"/>
        <v>51.8</v>
      </c>
      <c r="S92" s="12">
        <f t="shared" si="2"/>
        <v>4.6619999999999999</v>
      </c>
      <c r="T92" t="str">
        <f>_xlfn.XLOOKUP(C92,customers!A91:A1091,customers!I91:I1091,FALSE)</f>
        <v>Yes</v>
      </c>
    </row>
    <row r="93" spans="1:20" x14ac:dyDescent="0.2">
      <c r="A93" s="2" t="s">
        <v>1001</v>
      </c>
      <c r="B93" s="3">
        <v>44137</v>
      </c>
      <c r="C93" s="2" t="s">
        <v>1002</v>
      </c>
      <c r="D93" t="s">
        <v>6175</v>
      </c>
      <c r="E93" s="2">
        <v>4</v>
      </c>
      <c r="F93" s="2" t="str">
        <f>_xlfn.XLOOKUP(C93,customers!$A$1:$A$1001,customers!$B$1:$B$1001,0)</f>
        <v>Adham Greenhead</v>
      </c>
      <c r="G93" s="2" t="str">
        <f>IF(_xlfn.XLOOKUP(C93,customers!$A$1:$A$1001,customers!$C$1:$C$1001,0) = 0, "NONE", _xlfn.XLOOKUP(C93,customers!$A$1:$A$1001,customers!$C$1:$C$1001,0) )</f>
        <v>agreenhead2j@dailymail.co.uk</v>
      </c>
      <c r="H93" s="2" t="str">
        <f>_xlfn.XLOOKUP(C93,customers!$A$1:$A$1001,customers!$G$1:$G$1001,0)</f>
        <v>United States</v>
      </c>
      <c r="I93" s="2" t="e" vm="75">
        <v>#VALUE!</v>
      </c>
      <c r="J93" s="2" t="str">
        <f>_xlfn.XLOOKUP(Table1[[#This Row],[Customer ID]],customers!A92:A1092,customers!F92:F1092,FALSE)</f>
        <v>Corona</v>
      </c>
      <c r="K93" s="2" t="str">
        <f>VLOOKUP(M93,'coffee (more)'!$A$1:$B$5,2,FALSE)</f>
        <v>Arbica</v>
      </c>
      <c r="L93" s="2" t="str">
        <f>VLOOKUP(N93,'coffee (more)'!$A$7:$B$10,2,FALSE)</f>
        <v>Medium</v>
      </c>
      <c r="M93" t="str">
        <f>INDEX(products!$A$1:$G$49,MATCH(orders!$D93,products!$A$1:$A$49,0),MATCH(orders!M$1,products!$A$1:$G$1,0))</f>
        <v>Ara</v>
      </c>
      <c r="N93" t="str">
        <f>INDEX(products!$A$1:$G$49,MATCH(orders!$D93,products!$A$1:$A$49,0),MATCH(orders!N$1,products!$A$1:$G$1,0))</f>
        <v>M</v>
      </c>
      <c r="O93" s="10">
        <f>INDEX(products!$A$1:$G$49,MATCH(orders!$D93,products!$A$1:$A$49,0),MATCH(orders!O$1,products!$A$1:$G$1,0))</f>
        <v>2.5</v>
      </c>
      <c r="P93" s="5">
        <f>INDEX(products!$A$1:$G$49,MATCH(orders!$D93,products!$A$1:$A$49,0),MATCH(orders!P$1,products!$A$1:$G$1,0))</f>
        <v>25.874999999999996</v>
      </c>
      <c r="Q93" s="5">
        <f>INDEX(products!$A$1:$G$49,MATCH(orders!$D93,products!$A$1:$A$49,0),MATCH(orders!Q$1,products!$A$1:$G$1,0))</f>
        <v>2.3287499999999994</v>
      </c>
      <c r="R93" s="12">
        <f t="shared" si="3"/>
        <v>103.49999999999999</v>
      </c>
      <c r="S93" s="12">
        <f t="shared" si="2"/>
        <v>9.3149999999999977</v>
      </c>
      <c r="T93" t="str">
        <f>_xlfn.XLOOKUP(C93,customers!A92:A1092,customers!I92:I1092,FALSE)</f>
        <v>No</v>
      </c>
    </row>
    <row r="94" spans="1:20" x14ac:dyDescent="0.2">
      <c r="A94" s="2" t="s">
        <v>1007</v>
      </c>
      <c r="B94" s="3">
        <v>44037</v>
      </c>
      <c r="C94" s="2" t="s">
        <v>1008</v>
      </c>
      <c r="D94" t="s">
        <v>6171</v>
      </c>
      <c r="E94" s="2">
        <v>3</v>
      </c>
      <c r="F94" s="2" t="str">
        <f>_xlfn.XLOOKUP(C94,customers!$A$1:$A$1001,customers!$B$1:$B$1001,0)</f>
        <v>Hamish MacSherry</v>
      </c>
      <c r="G94" s="2" t="str">
        <f>IF(_xlfn.XLOOKUP(C94,customers!$A$1:$A$1001,customers!$C$1:$C$1001,0) = 0, "NONE", _xlfn.XLOOKUP(C94,customers!$A$1:$A$1001,customers!$C$1:$C$1001,0) )</f>
        <v>NONE</v>
      </c>
      <c r="H94" s="2" t="str">
        <f>_xlfn.XLOOKUP(C94,customers!$A$1:$A$1001,customers!$G$1:$G$1001,0)</f>
        <v>United States</v>
      </c>
      <c r="I94" s="2" t="e" vm="76">
        <v>#VALUE!</v>
      </c>
      <c r="J94" s="2" t="str">
        <f>_xlfn.XLOOKUP(Table1[[#This Row],[Customer ID]],customers!A93:A1093,customers!F93:F1093,FALSE)</f>
        <v>Austin</v>
      </c>
      <c r="K94" s="2" t="str">
        <f>VLOOKUP(M94,'coffee (more)'!$A$1:$B$5,2,FALSE)</f>
        <v>Excelsa</v>
      </c>
      <c r="L94" s="2" t="str">
        <f>VLOOKUP(N94,'coffee (more)'!$A$7:$B$10,2,FALSE)</f>
        <v>Light</v>
      </c>
      <c r="M94" t="str">
        <f>INDEX(products!$A$1:$G$49,MATCH(orders!$D94,products!$A$1:$A$49,0),MATCH(orders!M$1,products!$A$1:$G$1,0))</f>
        <v>Exc</v>
      </c>
      <c r="N94" t="str">
        <f>INDEX(products!$A$1:$G$49,MATCH(orders!$D94,products!$A$1:$A$49,0),MATCH(orders!N$1,products!$A$1:$G$1,0))</f>
        <v>L</v>
      </c>
      <c r="O94" s="10">
        <f>INDEX(products!$A$1:$G$49,MATCH(orders!$D94,products!$A$1:$A$49,0),MATCH(orders!O$1,products!$A$1:$G$1,0))</f>
        <v>1</v>
      </c>
      <c r="P94" s="5">
        <f>INDEX(products!$A$1:$G$49,MATCH(orders!$D94,products!$A$1:$A$49,0),MATCH(orders!P$1,products!$A$1:$G$1,0))</f>
        <v>14.85</v>
      </c>
      <c r="Q94" s="5">
        <f>INDEX(products!$A$1:$G$49,MATCH(orders!$D94,products!$A$1:$A$49,0),MATCH(orders!Q$1,products!$A$1:$G$1,0))</f>
        <v>1.6335</v>
      </c>
      <c r="R94" s="12">
        <f t="shared" si="3"/>
        <v>44.55</v>
      </c>
      <c r="S94" s="12">
        <f t="shared" si="2"/>
        <v>4.9005000000000001</v>
      </c>
      <c r="T94" t="str">
        <f>_xlfn.XLOOKUP(C94,customers!A93:A1093,customers!I93:I1093,FALSE)</f>
        <v>Yes</v>
      </c>
    </row>
    <row r="95" spans="1:20" x14ac:dyDescent="0.2">
      <c r="A95" s="2" t="s">
        <v>1012</v>
      </c>
      <c r="B95" s="3">
        <v>43538</v>
      </c>
      <c r="C95" s="2" t="s">
        <v>1013</v>
      </c>
      <c r="D95" t="s">
        <v>6176</v>
      </c>
      <c r="E95" s="2">
        <v>4</v>
      </c>
      <c r="F95" s="2" t="str">
        <f>_xlfn.XLOOKUP(C95,customers!$A$1:$A$1001,customers!$B$1:$B$1001,0)</f>
        <v>Else Langcaster</v>
      </c>
      <c r="G95" s="2" t="str">
        <f>IF(_xlfn.XLOOKUP(C95,customers!$A$1:$A$1001,customers!$C$1:$C$1001,0) = 0, "NONE", _xlfn.XLOOKUP(C95,customers!$A$1:$A$1001,customers!$C$1:$C$1001,0) )</f>
        <v>elangcaster2l@spotify.com</v>
      </c>
      <c r="H95" s="2" t="str">
        <f>_xlfn.XLOOKUP(C95,customers!$A$1:$A$1001,customers!$G$1:$G$1001,0)</f>
        <v>United Kingdom</v>
      </c>
      <c r="I95" s="2" t="s">
        <v>113</v>
      </c>
      <c r="J95" s="2" t="str">
        <f>_xlfn.XLOOKUP(Table1[[#This Row],[Customer ID]],customers!A94:A1094,customers!F94:F1094,FALSE)</f>
        <v>Normanton</v>
      </c>
      <c r="K95" s="2" t="str">
        <f>VLOOKUP(M95,'coffee (more)'!$A$1:$B$5,2,FALSE)</f>
        <v>Excelsa</v>
      </c>
      <c r="L95" s="2" t="str">
        <f>VLOOKUP(N95,'coffee (more)'!$A$7:$B$10,2,FALSE)</f>
        <v>Light</v>
      </c>
      <c r="M95" t="str">
        <f>INDEX(products!$A$1:$G$49,MATCH(orders!$D95,products!$A$1:$A$49,0),MATCH(orders!M$1,products!$A$1:$G$1,0))</f>
        <v>Exc</v>
      </c>
      <c r="N95" t="str">
        <f>INDEX(products!$A$1:$G$49,MATCH(orders!$D95,products!$A$1:$A$49,0),MATCH(orders!N$1,products!$A$1:$G$1,0))</f>
        <v>L</v>
      </c>
      <c r="O95" s="10">
        <f>INDEX(products!$A$1:$G$49,MATCH(orders!$D95,products!$A$1:$A$49,0),MATCH(orders!O$1,products!$A$1:$G$1,0))</f>
        <v>0.5</v>
      </c>
      <c r="P95" s="5">
        <f>INDEX(products!$A$1:$G$49,MATCH(orders!$D95,products!$A$1:$A$49,0),MATCH(orders!P$1,products!$A$1:$G$1,0))</f>
        <v>8.91</v>
      </c>
      <c r="Q95" s="5">
        <f>INDEX(products!$A$1:$G$49,MATCH(orders!$D95,products!$A$1:$A$49,0),MATCH(orders!Q$1,products!$A$1:$G$1,0))</f>
        <v>0.98009999999999997</v>
      </c>
      <c r="R95" s="12">
        <f t="shared" si="3"/>
        <v>35.64</v>
      </c>
      <c r="S95" s="12">
        <f t="shared" si="2"/>
        <v>3.9203999999999999</v>
      </c>
      <c r="T95" t="str">
        <f>_xlfn.XLOOKUP(C95,customers!A94:A1094,customers!I94:I1094,FALSE)</f>
        <v>Yes</v>
      </c>
    </row>
    <row r="96" spans="1:20" x14ac:dyDescent="0.2">
      <c r="A96" s="2" t="s">
        <v>1018</v>
      </c>
      <c r="B96" s="3">
        <v>44014</v>
      </c>
      <c r="C96" s="2" t="s">
        <v>1019</v>
      </c>
      <c r="D96" t="s">
        <v>6154</v>
      </c>
      <c r="E96" s="2">
        <v>6</v>
      </c>
      <c r="F96" s="2" t="str">
        <f>_xlfn.XLOOKUP(C96,customers!$A$1:$A$1001,customers!$B$1:$B$1001,0)</f>
        <v>Rudy Farquharson</v>
      </c>
      <c r="G96" s="2" t="str">
        <f>IF(_xlfn.XLOOKUP(C96,customers!$A$1:$A$1001,customers!$C$1:$C$1001,0) = 0, "NONE", _xlfn.XLOOKUP(C96,customers!$A$1:$A$1001,customers!$C$1:$C$1001,0) )</f>
        <v>NONE</v>
      </c>
      <c r="H96" s="2" t="str">
        <f>_xlfn.XLOOKUP(C96,customers!$A$1:$A$1001,customers!$G$1:$G$1001,0)</f>
        <v>Ireland</v>
      </c>
      <c r="I96" s="2" t="e" vm="77">
        <v>#VALUE!</v>
      </c>
      <c r="J96" s="2" t="str">
        <f>_xlfn.XLOOKUP(Table1[[#This Row],[Customer ID]],customers!A95:A1095,customers!F95:F1095,FALSE)</f>
        <v>Charlesland</v>
      </c>
      <c r="K96" s="2" t="str">
        <f>VLOOKUP(M96,'coffee (more)'!$A$1:$B$5,2,FALSE)</f>
        <v>Arbica</v>
      </c>
      <c r="L96" s="2" t="str">
        <f>VLOOKUP(N96,'coffee (more)'!$A$7:$B$10,2,FALSE)</f>
        <v>Dark</v>
      </c>
      <c r="M96" t="str">
        <f>INDEX(products!$A$1:$G$49,MATCH(orders!$D96,products!$A$1:$A$49,0),MATCH(orders!M$1,products!$A$1:$G$1,0))</f>
        <v>Ara</v>
      </c>
      <c r="N96" t="str">
        <f>INDEX(products!$A$1:$G$49,MATCH(orders!$D96,products!$A$1:$A$49,0),MATCH(orders!N$1,products!$A$1:$G$1,0))</f>
        <v>D</v>
      </c>
      <c r="O96" s="10">
        <f>INDEX(products!$A$1:$G$49,MATCH(orders!$D96,products!$A$1:$A$49,0),MATCH(orders!O$1,products!$A$1:$G$1,0))</f>
        <v>0.2</v>
      </c>
      <c r="P96" s="5">
        <f>INDEX(products!$A$1:$G$49,MATCH(orders!$D96,products!$A$1:$A$49,0),MATCH(orders!P$1,products!$A$1:$G$1,0))</f>
        <v>2.9849999999999999</v>
      </c>
      <c r="Q96" s="5">
        <f>INDEX(products!$A$1:$G$49,MATCH(orders!$D96,products!$A$1:$A$49,0),MATCH(orders!Q$1,products!$A$1:$G$1,0))</f>
        <v>0.26865</v>
      </c>
      <c r="R96" s="12">
        <f t="shared" si="3"/>
        <v>17.91</v>
      </c>
      <c r="S96" s="12">
        <f t="shared" si="2"/>
        <v>1.6118999999999999</v>
      </c>
      <c r="T96" t="str">
        <f>_xlfn.XLOOKUP(C96,customers!A95:A1095,customers!I95:I1095,FALSE)</f>
        <v>Yes</v>
      </c>
    </row>
    <row r="97" spans="1:20" x14ac:dyDescent="0.2">
      <c r="A97" s="2" t="s">
        <v>1022</v>
      </c>
      <c r="B97" s="3">
        <v>43816</v>
      </c>
      <c r="C97" s="2" t="s">
        <v>1023</v>
      </c>
      <c r="D97" t="s">
        <v>6175</v>
      </c>
      <c r="E97" s="2">
        <v>6</v>
      </c>
      <c r="F97" s="2" t="str">
        <f>_xlfn.XLOOKUP(C97,customers!$A$1:$A$1001,customers!$B$1:$B$1001,0)</f>
        <v>Norene Magauran</v>
      </c>
      <c r="G97" s="2" t="str">
        <f>IF(_xlfn.XLOOKUP(C97,customers!$A$1:$A$1001,customers!$C$1:$C$1001,0) = 0, "NONE", _xlfn.XLOOKUP(C97,customers!$A$1:$A$1001,customers!$C$1:$C$1001,0) )</f>
        <v>nmagauran2n@51.la</v>
      </c>
      <c r="H97" s="2" t="str">
        <f>_xlfn.XLOOKUP(C97,customers!$A$1:$A$1001,customers!$G$1:$G$1001,0)</f>
        <v>United States</v>
      </c>
      <c r="I97" s="2" t="e" vm="71">
        <v>#VALUE!</v>
      </c>
      <c r="J97" s="2" t="str">
        <f>_xlfn.XLOOKUP(Table1[[#This Row],[Customer ID]],customers!A96:A1096,customers!F96:F1096,FALSE)</f>
        <v>Fresno</v>
      </c>
      <c r="K97" s="2" t="str">
        <f>VLOOKUP(M97,'coffee (more)'!$A$1:$B$5,2,FALSE)</f>
        <v>Arbica</v>
      </c>
      <c r="L97" s="2" t="str">
        <f>VLOOKUP(N97,'coffee (more)'!$A$7:$B$10,2,FALSE)</f>
        <v>Medium</v>
      </c>
      <c r="M97" t="str">
        <f>INDEX(products!$A$1:$G$49,MATCH(orders!$D97,products!$A$1:$A$49,0),MATCH(orders!M$1,products!$A$1:$G$1,0))</f>
        <v>Ara</v>
      </c>
      <c r="N97" t="str">
        <f>INDEX(products!$A$1:$G$49,MATCH(orders!$D97,products!$A$1:$A$49,0),MATCH(orders!N$1,products!$A$1:$G$1,0))</f>
        <v>M</v>
      </c>
      <c r="O97" s="10">
        <f>INDEX(products!$A$1:$G$49,MATCH(orders!$D97,products!$A$1:$A$49,0),MATCH(orders!O$1,products!$A$1:$G$1,0))</f>
        <v>2.5</v>
      </c>
      <c r="P97" s="5">
        <f>INDEX(products!$A$1:$G$49,MATCH(orders!$D97,products!$A$1:$A$49,0),MATCH(orders!P$1,products!$A$1:$G$1,0))</f>
        <v>25.874999999999996</v>
      </c>
      <c r="Q97" s="5">
        <f>INDEX(products!$A$1:$G$49,MATCH(orders!$D97,products!$A$1:$A$49,0),MATCH(orders!Q$1,products!$A$1:$G$1,0))</f>
        <v>2.3287499999999994</v>
      </c>
      <c r="R97" s="12">
        <f t="shared" si="3"/>
        <v>155.24999999999997</v>
      </c>
      <c r="S97" s="12">
        <f t="shared" si="2"/>
        <v>13.972499999999997</v>
      </c>
      <c r="T97" t="str">
        <f>_xlfn.XLOOKUP(C97,customers!A96:A1096,customers!I96:I1096,FALSE)</f>
        <v>No</v>
      </c>
    </row>
    <row r="98" spans="1:20" x14ac:dyDescent="0.2">
      <c r="A98" s="2" t="s">
        <v>1027</v>
      </c>
      <c r="B98" s="3">
        <v>44171</v>
      </c>
      <c r="C98" s="2" t="s">
        <v>1028</v>
      </c>
      <c r="D98" t="s">
        <v>6154</v>
      </c>
      <c r="E98" s="2">
        <v>2</v>
      </c>
      <c r="F98" s="2" t="str">
        <f>_xlfn.XLOOKUP(C98,customers!$A$1:$A$1001,customers!$B$1:$B$1001,0)</f>
        <v>Vicki Kirdsch</v>
      </c>
      <c r="G98" s="2" t="str">
        <f>IF(_xlfn.XLOOKUP(C98,customers!$A$1:$A$1001,customers!$C$1:$C$1001,0) = 0, "NONE", _xlfn.XLOOKUP(C98,customers!$A$1:$A$1001,customers!$C$1:$C$1001,0) )</f>
        <v>vkirdsch2o@google.fr</v>
      </c>
      <c r="H98" s="2" t="str">
        <f>_xlfn.XLOOKUP(C98,customers!$A$1:$A$1001,customers!$G$1:$G$1001,0)</f>
        <v>United States</v>
      </c>
      <c r="I98" s="2" t="e" vm="10">
        <v>#VALUE!</v>
      </c>
      <c r="J98" s="2" t="str">
        <f>_xlfn.XLOOKUP(Table1[[#This Row],[Customer ID]],customers!A97:A1097,customers!F97:F1097,FALSE)</f>
        <v>Saint Louis</v>
      </c>
      <c r="K98" s="2" t="str">
        <f>VLOOKUP(M98,'coffee (more)'!$A$1:$B$5,2,FALSE)</f>
        <v>Arbica</v>
      </c>
      <c r="L98" s="2" t="str">
        <f>VLOOKUP(N98,'coffee (more)'!$A$7:$B$10,2,FALSE)</f>
        <v>Dark</v>
      </c>
      <c r="M98" t="str">
        <f>INDEX(products!$A$1:$G$49,MATCH(orders!$D98,products!$A$1:$A$49,0),MATCH(orders!M$1,products!$A$1:$G$1,0))</f>
        <v>Ara</v>
      </c>
      <c r="N98" t="str">
        <f>INDEX(products!$A$1:$G$49,MATCH(orders!$D98,products!$A$1:$A$49,0),MATCH(orders!N$1,products!$A$1:$G$1,0))</f>
        <v>D</v>
      </c>
      <c r="O98" s="10">
        <f>INDEX(products!$A$1:$G$49,MATCH(orders!$D98,products!$A$1:$A$49,0),MATCH(orders!O$1,products!$A$1:$G$1,0))</f>
        <v>0.2</v>
      </c>
      <c r="P98" s="5">
        <f>INDEX(products!$A$1:$G$49,MATCH(orders!$D98,products!$A$1:$A$49,0),MATCH(orders!P$1,products!$A$1:$G$1,0))</f>
        <v>2.9849999999999999</v>
      </c>
      <c r="Q98" s="5">
        <f>INDEX(products!$A$1:$G$49,MATCH(orders!$D98,products!$A$1:$A$49,0),MATCH(orders!Q$1,products!$A$1:$G$1,0))</f>
        <v>0.26865</v>
      </c>
      <c r="R98" s="12">
        <f t="shared" si="3"/>
        <v>5.97</v>
      </c>
      <c r="S98" s="12">
        <f t="shared" si="2"/>
        <v>0.5373</v>
      </c>
      <c r="T98" t="str">
        <f>_xlfn.XLOOKUP(C98,customers!A97:A1097,customers!I97:I1097,FALSE)</f>
        <v>No</v>
      </c>
    </row>
    <row r="99" spans="1:20" x14ac:dyDescent="0.2">
      <c r="A99" s="2" t="s">
        <v>1032</v>
      </c>
      <c r="B99" s="3">
        <v>44259</v>
      </c>
      <c r="C99" s="2" t="s">
        <v>1033</v>
      </c>
      <c r="D99" t="s">
        <v>6157</v>
      </c>
      <c r="E99" s="2">
        <v>2</v>
      </c>
      <c r="F99" s="2" t="str">
        <f>_xlfn.XLOOKUP(C99,customers!$A$1:$A$1001,customers!$B$1:$B$1001,0)</f>
        <v>Ilysa Whapple</v>
      </c>
      <c r="G99" s="2" t="str">
        <f>IF(_xlfn.XLOOKUP(C99,customers!$A$1:$A$1001,customers!$C$1:$C$1001,0) = 0, "NONE", _xlfn.XLOOKUP(C99,customers!$A$1:$A$1001,customers!$C$1:$C$1001,0) )</f>
        <v>iwhapple2p@com.com</v>
      </c>
      <c r="H99" s="2" t="str">
        <f>_xlfn.XLOOKUP(C99,customers!$A$1:$A$1001,customers!$G$1:$G$1001,0)</f>
        <v>United States</v>
      </c>
      <c r="I99" s="2" t="e" vm="71">
        <v>#VALUE!</v>
      </c>
      <c r="J99" s="2" t="str">
        <f>_xlfn.XLOOKUP(Table1[[#This Row],[Customer ID]],customers!A98:A1098,customers!F98:F1098,FALSE)</f>
        <v>Fresno</v>
      </c>
      <c r="K99" s="2" t="str">
        <f>VLOOKUP(M99,'coffee (more)'!$A$1:$B$5,2,FALSE)</f>
        <v>Arbica</v>
      </c>
      <c r="L99" s="2" t="str">
        <f>VLOOKUP(N99,'coffee (more)'!$A$7:$B$10,2,FALSE)</f>
        <v>Medium</v>
      </c>
      <c r="M99" t="str">
        <f>INDEX(products!$A$1:$G$49,MATCH(orders!$D99,products!$A$1:$A$49,0),MATCH(orders!M$1,products!$A$1:$G$1,0))</f>
        <v>Ara</v>
      </c>
      <c r="N99" t="str">
        <f>INDEX(products!$A$1:$G$49,MATCH(orders!$D99,products!$A$1:$A$49,0),MATCH(orders!N$1,products!$A$1:$G$1,0))</f>
        <v>M</v>
      </c>
      <c r="O99" s="10">
        <f>INDEX(products!$A$1:$G$49,MATCH(orders!$D99,products!$A$1:$A$49,0),MATCH(orders!O$1,products!$A$1:$G$1,0))</f>
        <v>0.5</v>
      </c>
      <c r="P99" s="5">
        <f>INDEX(products!$A$1:$G$49,MATCH(orders!$D99,products!$A$1:$A$49,0),MATCH(orders!P$1,products!$A$1:$G$1,0))</f>
        <v>6.75</v>
      </c>
      <c r="Q99" s="5">
        <f>INDEX(products!$A$1:$G$49,MATCH(orders!$D99,products!$A$1:$A$49,0),MATCH(orders!Q$1,products!$A$1:$G$1,0))</f>
        <v>0.60749999999999993</v>
      </c>
      <c r="R99" s="12">
        <f t="shared" si="3"/>
        <v>13.5</v>
      </c>
      <c r="S99" s="12">
        <f t="shared" si="2"/>
        <v>1.2149999999999999</v>
      </c>
      <c r="T99" t="str">
        <f>_xlfn.XLOOKUP(C99,customers!A98:A1098,customers!I98:I1098,FALSE)</f>
        <v>No</v>
      </c>
    </row>
    <row r="100" spans="1:20" x14ac:dyDescent="0.2">
      <c r="A100" s="2" t="s">
        <v>1038</v>
      </c>
      <c r="B100" s="3">
        <v>44394</v>
      </c>
      <c r="C100" s="2" t="s">
        <v>1039</v>
      </c>
      <c r="D100" t="s">
        <v>6154</v>
      </c>
      <c r="E100" s="2">
        <v>1</v>
      </c>
      <c r="F100" s="2" t="str">
        <f>_xlfn.XLOOKUP(C100,customers!$A$1:$A$1001,customers!$B$1:$B$1001,0)</f>
        <v>Ruy Cancellieri</v>
      </c>
      <c r="G100" s="2" t="str">
        <f>IF(_xlfn.XLOOKUP(C100,customers!$A$1:$A$1001,customers!$C$1:$C$1001,0) = 0, "NONE", _xlfn.XLOOKUP(C100,customers!$A$1:$A$1001,customers!$C$1:$C$1001,0) )</f>
        <v>NONE</v>
      </c>
      <c r="H100" s="2" t="str">
        <f>_xlfn.XLOOKUP(C100,customers!$A$1:$A$1001,customers!$G$1:$G$1001,0)</f>
        <v>Ireland</v>
      </c>
      <c r="I100" s="2" t="s">
        <v>384</v>
      </c>
      <c r="J100" s="2" t="str">
        <f>_xlfn.XLOOKUP(Table1[[#This Row],[Customer ID]],customers!A99:A1099,customers!F99:F1099,FALSE)</f>
        <v>Confey</v>
      </c>
      <c r="K100" s="2" t="str">
        <f>VLOOKUP(M100,'coffee (more)'!$A$1:$B$5,2,FALSE)</f>
        <v>Arbica</v>
      </c>
      <c r="L100" s="2" t="str">
        <f>VLOOKUP(N100,'coffee (more)'!$A$7:$B$10,2,FALSE)</f>
        <v>Dark</v>
      </c>
      <c r="M100" t="str">
        <f>INDEX(products!$A$1:$G$49,MATCH(orders!$D100,products!$A$1:$A$49,0),MATCH(orders!M$1,products!$A$1:$G$1,0))</f>
        <v>Ara</v>
      </c>
      <c r="N100" t="str">
        <f>INDEX(products!$A$1:$G$49,MATCH(orders!$D100,products!$A$1:$A$49,0),MATCH(orders!N$1,products!$A$1:$G$1,0))</f>
        <v>D</v>
      </c>
      <c r="O100" s="10">
        <f>INDEX(products!$A$1:$G$49,MATCH(orders!$D100,products!$A$1:$A$49,0),MATCH(orders!O$1,products!$A$1:$G$1,0))</f>
        <v>0.2</v>
      </c>
      <c r="P100" s="5">
        <f>INDEX(products!$A$1:$G$49,MATCH(orders!$D100,products!$A$1:$A$49,0),MATCH(orders!P$1,products!$A$1:$G$1,0))</f>
        <v>2.9849999999999999</v>
      </c>
      <c r="Q100" s="5">
        <f>INDEX(products!$A$1:$G$49,MATCH(orders!$D100,products!$A$1:$A$49,0),MATCH(orders!Q$1,products!$A$1:$G$1,0))</f>
        <v>0.26865</v>
      </c>
      <c r="R100" s="12">
        <f t="shared" si="3"/>
        <v>2.9849999999999999</v>
      </c>
      <c r="S100" s="12">
        <f t="shared" si="2"/>
        <v>0.26865</v>
      </c>
      <c r="T100" t="str">
        <f>_xlfn.XLOOKUP(C100,customers!A99:A1099,customers!I99:I1099,FALSE)</f>
        <v>No</v>
      </c>
    </row>
    <row r="101" spans="1:20" x14ac:dyDescent="0.2">
      <c r="A101" s="2" t="s">
        <v>1043</v>
      </c>
      <c r="B101" s="3">
        <v>44139</v>
      </c>
      <c r="C101" s="2" t="s">
        <v>1044</v>
      </c>
      <c r="D101" t="s">
        <v>6159</v>
      </c>
      <c r="E101" s="2">
        <v>3</v>
      </c>
      <c r="F101" s="2" t="str">
        <f>_xlfn.XLOOKUP(C101,customers!$A$1:$A$1001,customers!$B$1:$B$1001,0)</f>
        <v>Aube Follett</v>
      </c>
      <c r="G101" s="2" t="str">
        <f>IF(_xlfn.XLOOKUP(C101,customers!$A$1:$A$1001,customers!$C$1:$C$1001,0) = 0, "NONE", _xlfn.XLOOKUP(C101,customers!$A$1:$A$1001,customers!$C$1:$C$1001,0) )</f>
        <v>NONE</v>
      </c>
      <c r="H101" s="2" t="str">
        <f>_xlfn.XLOOKUP(C101,customers!$A$1:$A$1001,customers!$G$1:$G$1001,0)</f>
        <v>United States</v>
      </c>
      <c r="I101" s="2" t="e" vm="58">
        <v>#VALUE!</v>
      </c>
      <c r="J101" s="2" t="str">
        <f>_xlfn.XLOOKUP(Table1[[#This Row],[Customer ID]],customers!A100:A1100,customers!F100:F1100,FALSE)</f>
        <v>Columbus</v>
      </c>
      <c r="K101" s="2" t="str">
        <f>VLOOKUP(M101,'coffee (more)'!$A$1:$B$5,2,FALSE)</f>
        <v>Liberica</v>
      </c>
      <c r="L101" s="2" t="str">
        <f>VLOOKUP(N101,'coffee (more)'!$A$7:$B$10,2,FALSE)</f>
        <v>Medium</v>
      </c>
      <c r="M101" t="str">
        <f>INDEX(products!$A$1:$G$49,MATCH(orders!$D101,products!$A$1:$A$49,0),MATCH(orders!M$1,products!$A$1:$G$1,0))</f>
        <v>Lib</v>
      </c>
      <c r="N101" t="str">
        <f>INDEX(products!$A$1:$G$49,MATCH(orders!$D101,products!$A$1:$A$49,0),MATCH(orders!N$1,products!$A$1:$G$1,0))</f>
        <v>M</v>
      </c>
      <c r="O101" s="10">
        <f>INDEX(products!$A$1:$G$49,MATCH(orders!$D101,products!$A$1:$A$49,0),MATCH(orders!O$1,products!$A$1:$G$1,0))</f>
        <v>0.2</v>
      </c>
      <c r="P101" s="5">
        <f>INDEX(products!$A$1:$G$49,MATCH(orders!$D101,products!$A$1:$A$49,0),MATCH(orders!P$1,products!$A$1:$G$1,0))</f>
        <v>4.3650000000000002</v>
      </c>
      <c r="Q101" s="5">
        <f>INDEX(products!$A$1:$G$49,MATCH(orders!$D101,products!$A$1:$A$49,0),MATCH(orders!Q$1,products!$A$1:$G$1,0))</f>
        <v>0.56745000000000001</v>
      </c>
      <c r="R101" s="12">
        <f t="shared" si="3"/>
        <v>13.095000000000001</v>
      </c>
      <c r="S101" s="12">
        <f t="shared" si="2"/>
        <v>1.70235</v>
      </c>
      <c r="T101" t="str">
        <f>_xlfn.XLOOKUP(C101,customers!A100:A1100,customers!I100:I1100,FALSE)</f>
        <v>Yes</v>
      </c>
    </row>
    <row r="102" spans="1:20"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 = 0, "NONE", _xlfn.XLOOKUP(C102,customers!$A$1:$A$1001,customers!$C$1:$C$1001,0) )</f>
        <v>NONE</v>
      </c>
      <c r="H102" s="2" t="str">
        <f>_xlfn.XLOOKUP(C102,customers!$A$1:$A$1001,customers!$G$1:$G$1001,0)</f>
        <v>United States</v>
      </c>
      <c r="I102" s="2" t="e" vm="78">
        <v>#VALUE!</v>
      </c>
      <c r="J102" s="2" t="str">
        <f>_xlfn.XLOOKUP(Table1[[#This Row],[Customer ID]],customers!A101:A1101,customers!F101:F1101,FALSE)</f>
        <v>Stockton</v>
      </c>
      <c r="K102" s="2" t="str">
        <f>VLOOKUP(M102,'coffee (more)'!$A$1:$B$5,2,FALSE)</f>
        <v>Arbica</v>
      </c>
      <c r="L102" s="2" t="str">
        <f>VLOOKUP(N102,'coffee (more)'!$A$7:$B$10,2,FALSE)</f>
        <v>Light</v>
      </c>
      <c r="M102" t="str">
        <f>INDEX(products!$A$1:$G$49,MATCH(orders!$D102,products!$A$1:$A$49,0),MATCH(orders!M$1,products!$A$1:$G$1,0))</f>
        <v>Ara</v>
      </c>
      <c r="N102" t="str">
        <f>INDEX(products!$A$1:$G$49,MATCH(orders!$D102,products!$A$1:$A$49,0),MATCH(orders!N$1,products!$A$1:$G$1,0))</f>
        <v>L</v>
      </c>
      <c r="O102" s="10">
        <f>INDEX(products!$A$1:$G$49,MATCH(orders!$D102,products!$A$1:$A$49,0),MATCH(orders!O$1,products!$A$1:$G$1,0))</f>
        <v>0.2</v>
      </c>
      <c r="P102" s="5">
        <f>INDEX(products!$A$1:$G$49,MATCH(orders!$D102,products!$A$1:$A$49,0),MATCH(orders!P$1,products!$A$1:$G$1,0))</f>
        <v>3.8849999999999998</v>
      </c>
      <c r="Q102" s="5">
        <f>INDEX(products!$A$1:$G$49,MATCH(orders!$D102,products!$A$1:$A$49,0),MATCH(orders!Q$1,products!$A$1:$G$1,0))</f>
        <v>0.34964999999999996</v>
      </c>
      <c r="R102" s="12">
        <f t="shared" si="3"/>
        <v>7.77</v>
      </c>
      <c r="S102" s="12">
        <f t="shared" si="2"/>
        <v>0.69929999999999992</v>
      </c>
      <c r="T102" t="str">
        <f>_xlfn.XLOOKUP(C102,customers!A101:A1101,customers!I101:I1101,FALSE)</f>
        <v>Yes</v>
      </c>
    </row>
    <row r="103" spans="1:20" x14ac:dyDescent="0.2">
      <c r="A103" s="2" t="s">
        <v>1053</v>
      </c>
      <c r="B103" s="3">
        <v>43891</v>
      </c>
      <c r="C103" s="2" t="s">
        <v>1054</v>
      </c>
      <c r="D103" t="s">
        <v>6165</v>
      </c>
      <c r="E103" s="2">
        <v>5</v>
      </c>
      <c r="F103" s="2" t="str">
        <f>_xlfn.XLOOKUP(C103,customers!$A$1:$A$1001,customers!$B$1:$B$1001,0)</f>
        <v>Nickey Youles</v>
      </c>
      <c r="G103" s="2" t="str">
        <f>IF(_xlfn.XLOOKUP(C103,customers!$A$1:$A$1001,customers!$C$1:$C$1001,0) = 0, "NONE", _xlfn.XLOOKUP(C103,customers!$A$1:$A$1001,customers!$C$1:$C$1001,0) )</f>
        <v>nyoules2t@reference.com</v>
      </c>
      <c r="H103" s="2" t="str">
        <f>_xlfn.XLOOKUP(C103,customers!$A$1:$A$1001,customers!$G$1:$G$1001,0)</f>
        <v>Ireland</v>
      </c>
      <c r="I103" s="2" t="e" vm="79">
        <v>#VALUE!</v>
      </c>
      <c r="J103" s="2" t="str">
        <f>_xlfn.XLOOKUP(Table1[[#This Row],[Customer ID]],customers!A102:A1102,customers!F102:F1102,FALSE)</f>
        <v>Edgeworthstown</v>
      </c>
      <c r="K103" s="2" t="str">
        <f>VLOOKUP(M103,'coffee (more)'!$A$1:$B$5,2,FALSE)</f>
        <v>Liberica</v>
      </c>
      <c r="L103" s="2" t="str">
        <f>VLOOKUP(N103,'coffee (more)'!$A$7:$B$10,2,FALSE)</f>
        <v>Dark</v>
      </c>
      <c r="M103" t="str">
        <f>INDEX(products!$A$1:$G$49,MATCH(orders!$D103,products!$A$1:$A$49,0),MATCH(orders!M$1,products!$A$1:$G$1,0))</f>
        <v>Lib</v>
      </c>
      <c r="N103" t="str">
        <f>INDEX(products!$A$1:$G$49,MATCH(orders!$D103,products!$A$1:$A$49,0),MATCH(orders!N$1,products!$A$1:$G$1,0))</f>
        <v>D</v>
      </c>
      <c r="O103" s="10">
        <f>INDEX(products!$A$1:$G$49,MATCH(orders!$D103,products!$A$1:$A$49,0),MATCH(orders!O$1,products!$A$1:$G$1,0))</f>
        <v>2.5</v>
      </c>
      <c r="P103" s="5">
        <f>INDEX(products!$A$1:$G$49,MATCH(orders!$D103,products!$A$1:$A$49,0),MATCH(orders!P$1,products!$A$1:$G$1,0))</f>
        <v>29.784999999999997</v>
      </c>
      <c r="Q103" s="5">
        <f>INDEX(products!$A$1:$G$49,MATCH(orders!$D103,products!$A$1:$A$49,0),MATCH(orders!Q$1,products!$A$1:$G$1,0))</f>
        <v>3.8720499999999998</v>
      </c>
      <c r="R103" s="12">
        <f t="shared" si="3"/>
        <v>148.92499999999998</v>
      </c>
      <c r="S103" s="12">
        <f t="shared" si="2"/>
        <v>19.360250000000001</v>
      </c>
      <c r="T103" t="str">
        <f>_xlfn.XLOOKUP(C103,customers!A102:A1102,customers!I102:I1102,FALSE)</f>
        <v>Yes</v>
      </c>
    </row>
    <row r="104" spans="1:20"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 = 0, "NONE", _xlfn.XLOOKUP(C104,customers!$A$1:$A$1001,customers!$C$1:$C$1001,0) )</f>
        <v>daizikovitz2u@answers.com</v>
      </c>
      <c r="H104" s="2" t="str">
        <f>_xlfn.XLOOKUP(C104,customers!$A$1:$A$1001,customers!$G$1:$G$1001,0)</f>
        <v>Ireland</v>
      </c>
      <c r="I104" s="2" t="e" vm="80">
        <v>#VALUE!</v>
      </c>
      <c r="J104" s="2" t="str">
        <f>_xlfn.XLOOKUP(Table1[[#This Row],[Customer ID]],customers!A103:A1103,customers!F103:F1103,FALSE)</f>
        <v>Leixlip</v>
      </c>
      <c r="K104" s="2" t="str">
        <f>VLOOKUP(M104,'coffee (more)'!$A$1:$B$5,2,FALSE)</f>
        <v>Liberica</v>
      </c>
      <c r="L104" s="2" t="str">
        <f>VLOOKUP(N104,'coffee (more)'!$A$7:$B$10,2,FALSE)</f>
        <v>Dark</v>
      </c>
      <c r="M104" t="str">
        <f>INDEX(products!$A$1:$G$49,MATCH(orders!$D104,products!$A$1:$A$49,0),MATCH(orders!M$1,products!$A$1:$G$1,0))</f>
        <v>Lib</v>
      </c>
      <c r="N104" t="str">
        <f>INDEX(products!$A$1:$G$49,MATCH(orders!$D104,products!$A$1:$A$49,0),MATCH(orders!N$1,products!$A$1:$G$1,0))</f>
        <v>D</v>
      </c>
      <c r="O104" s="10">
        <f>INDEX(products!$A$1:$G$49,MATCH(orders!$D104,products!$A$1:$A$49,0),MATCH(orders!O$1,products!$A$1:$G$1,0))</f>
        <v>1</v>
      </c>
      <c r="P104" s="5">
        <f>INDEX(products!$A$1:$G$49,MATCH(orders!$D104,products!$A$1:$A$49,0),MATCH(orders!P$1,products!$A$1:$G$1,0))</f>
        <v>12.95</v>
      </c>
      <c r="Q104" s="5">
        <f>INDEX(products!$A$1:$G$49,MATCH(orders!$D104,products!$A$1:$A$49,0),MATCH(orders!Q$1,products!$A$1:$G$1,0))</f>
        <v>1.6835</v>
      </c>
      <c r="R104" s="12">
        <f t="shared" si="3"/>
        <v>38.849999999999994</v>
      </c>
      <c r="S104" s="12">
        <f t="shared" si="2"/>
        <v>5.0504999999999995</v>
      </c>
      <c r="T104" t="str">
        <f>_xlfn.XLOOKUP(C104,customers!A103:A1103,customers!I103:I1103,FALSE)</f>
        <v>Yes</v>
      </c>
    </row>
    <row r="105" spans="1:20" x14ac:dyDescent="0.2">
      <c r="A105" s="2" t="s">
        <v>1065</v>
      </c>
      <c r="B105" s="3">
        <v>44750</v>
      </c>
      <c r="C105" s="2" t="s">
        <v>1066</v>
      </c>
      <c r="D105" t="s">
        <v>6174</v>
      </c>
      <c r="E105" s="2">
        <v>4</v>
      </c>
      <c r="F105" s="2" t="str">
        <f>_xlfn.XLOOKUP(C105,customers!$A$1:$A$1001,customers!$B$1:$B$1001,0)</f>
        <v>Bram Revel</v>
      </c>
      <c r="G105" s="2" t="str">
        <f>IF(_xlfn.XLOOKUP(C105,customers!$A$1:$A$1001,customers!$C$1:$C$1001,0) = 0, "NONE", _xlfn.XLOOKUP(C105,customers!$A$1:$A$1001,customers!$C$1:$C$1001,0) )</f>
        <v>brevel2v@fastcompany.com</v>
      </c>
      <c r="H105" s="2" t="str">
        <f>_xlfn.XLOOKUP(C105,customers!$A$1:$A$1001,customers!$G$1:$G$1001,0)</f>
        <v>United States</v>
      </c>
      <c r="I105" s="2" t="e" vm="34">
        <v>#VALUE!</v>
      </c>
      <c r="J105" s="2" t="str">
        <f>_xlfn.XLOOKUP(Table1[[#This Row],[Customer ID]],customers!A104:A1104,customers!F104:F1104,FALSE)</f>
        <v>Rochester</v>
      </c>
      <c r="K105" s="2" t="str">
        <f>VLOOKUP(M105,'coffee (more)'!$A$1:$B$5,2,FALSE)</f>
        <v>Robusta</v>
      </c>
      <c r="L105" s="2" t="str">
        <f>VLOOKUP(N105,'coffee (more)'!$A$7:$B$10,2,FALSE)</f>
        <v>Medium</v>
      </c>
      <c r="M105" t="str">
        <f>INDEX(products!$A$1:$G$49,MATCH(orders!$D105,products!$A$1:$A$49,0),MATCH(orders!M$1,products!$A$1:$G$1,0))</f>
        <v>Rob</v>
      </c>
      <c r="N105" t="str">
        <f>INDEX(products!$A$1:$G$49,MATCH(orders!$D105,products!$A$1:$A$49,0),MATCH(orders!N$1,products!$A$1:$G$1,0))</f>
        <v>M</v>
      </c>
      <c r="O105" s="10">
        <f>INDEX(products!$A$1:$G$49,MATCH(orders!$D105,products!$A$1:$A$49,0),MATCH(orders!O$1,products!$A$1:$G$1,0))</f>
        <v>0.2</v>
      </c>
      <c r="P105" s="5">
        <f>INDEX(products!$A$1:$G$49,MATCH(orders!$D105,products!$A$1:$A$49,0),MATCH(orders!P$1,products!$A$1:$G$1,0))</f>
        <v>2.9849999999999999</v>
      </c>
      <c r="Q105" s="5">
        <f>INDEX(products!$A$1:$G$49,MATCH(orders!$D105,products!$A$1:$A$49,0),MATCH(orders!Q$1,products!$A$1:$G$1,0))</f>
        <v>0.17909999999999998</v>
      </c>
      <c r="R105" s="12">
        <f t="shared" si="3"/>
        <v>11.94</v>
      </c>
      <c r="S105" s="12">
        <f t="shared" si="2"/>
        <v>0.71639999999999993</v>
      </c>
      <c r="T105" t="str">
        <f>_xlfn.XLOOKUP(C105,customers!A104:A1104,customers!I104:I1104,FALSE)</f>
        <v>No</v>
      </c>
    </row>
    <row r="106" spans="1:20" x14ac:dyDescent="0.2">
      <c r="A106" s="2" t="s">
        <v>1071</v>
      </c>
      <c r="B106" s="3">
        <v>43694</v>
      </c>
      <c r="C106" s="2" t="s">
        <v>1072</v>
      </c>
      <c r="D106" t="s">
        <v>6162</v>
      </c>
      <c r="E106" s="2">
        <v>6</v>
      </c>
      <c r="F106" s="2" t="str">
        <f>_xlfn.XLOOKUP(C106,customers!$A$1:$A$1001,customers!$B$1:$B$1001,0)</f>
        <v>Emiline Priddis</v>
      </c>
      <c r="G106" s="2" t="str">
        <f>IF(_xlfn.XLOOKUP(C106,customers!$A$1:$A$1001,customers!$C$1:$C$1001,0) = 0, "NONE", _xlfn.XLOOKUP(C106,customers!$A$1:$A$1001,customers!$C$1:$C$1001,0) )</f>
        <v>epriddis2w@nationalgeographic.com</v>
      </c>
      <c r="H106" s="2" t="str">
        <f>_xlfn.XLOOKUP(C106,customers!$A$1:$A$1001,customers!$G$1:$G$1001,0)</f>
        <v>United States</v>
      </c>
      <c r="I106" s="2" t="e" vm="81">
        <v>#VALUE!</v>
      </c>
      <c r="J106" s="2" t="str">
        <f>_xlfn.XLOOKUP(Table1[[#This Row],[Customer ID]],customers!A105:A1105,customers!F105:F1105,FALSE)</f>
        <v>Tuscaloosa</v>
      </c>
      <c r="K106" s="2" t="str">
        <f>VLOOKUP(M106,'coffee (more)'!$A$1:$B$5,2,FALSE)</f>
        <v>Liberica</v>
      </c>
      <c r="L106" s="2" t="str">
        <f>VLOOKUP(N106,'coffee (more)'!$A$7:$B$10,2,FALSE)</f>
        <v>Medium</v>
      </c>
      <c r="M106" t="str">
        <f>INDEX(products!$A$1:$G$49,MATCH(orders!$D106,products!$A$1:$A$49,0),MATCH(orders!M$1,products!$A$1:$G$1,0))</f>
        <v>Lib</v>
      </c>
      <c r="N106" t="str">
        <f>INDEX(products!$A$1:$G$49,MATCH(orders!$D106,products!$A$1:$A$49,0),MATCH(orders!N$1,products!$A$1:$G$1,0))</f>
        <v>M</v>
      </c>
      <c r="O106" s="10">
        <f>INDEX(products!$A$1:$G$49,MATCH(orders!$D106,products!$A$1:$A$49,0),MATCH(orders!O$1,products!$A$1:$G$1,0))</f>
        <v>1</v>
      </c>
      <c r="P106" s="5">
        <f>INDEX(products!$A$1:$G$49,MATCH(orders!$D106,products!$A$1:$A$49,0),MATCH(orders!P$1,products!$A$1:$G$1,0))</f>
        <v>14.55</v>
      </c>
      <c r="Q106" s="5">
        <f>INDEX(products!$A$1:$G$49,MATCH(orders!$D106,products!$A$1:$A$49,0),MATCH(orders!Q$1,products!$A$1:$G$1,0))</f>
        <v>1.8915000000000002</v>
      </c>
      <c r="R106" s="12">
        <f t="shared" si="3"/>
        <v>87.300000000000011</v>
      </c>
      <c r="S106" s="12">
        <f t="shared" si="2"/>
        <v>11.349</v>
      </c>
      <c r="T106" t="str">
        <f>_xlfn.XLOOKUP(C106,customers!A105:A1105,customers!I105:I1105,FALSE)</f>
        <v>No</v>
      </c>
    </row>
    <row r="107" spans="1:20" x14ac:dyDescent="0.2">
      <c r="A107" s="2" t="s">
        <v>1077</v>
      </c>
      <c r="B107" s="3">
        <v>43982</v>
      </c>
      <c r="C107" s="2" t="s">
        <v>1078</v>
      </c>
      <c r="D107" t="s">
        <v>6157</v>
      </c>
      <c r="E107" s="2">
        <v>6</v>
      </c>
      <c r="F107" s="2" t="str">
        <f>_xlfn.XLOOKUP(C107,customers!$A$1:$A$1001,customers!$B$1:$B$1001,0)</f>
        <v>Queenie Veel</v>
      </c>
      <c r="G107" s="2" t="str">
        <f>IF(_xlfn.XLOOKUP(C107,customers!$A$1:$A$1001,customers!$C$1:$C$1001,0) = 0, "NONE", _xlfn.XLOOKUP(C107,customers!$A$1:$A$1001,customers!$C$1:$C$1001,0) )</f>
        <v>qveel2x@jugem.jp</v>
      </c>
      <c r="H107" s="2" t="str">
        <f>_xlfn.XLOOKUP(C107,customers!$A$1:$A$1001,customers!$G$1:$G$1001,0)</f>
        <v>United States</v>
      </c>
      <c r="I107" s="2" t="e" vm="13">
        <v>#VALUE!</v>
      </c>
      <c r="J107" s="2" t="str">
        <f>_xlfn.XLOOKUP(Table1[[#This Row],[Customer ID]],customers!A106:A1106,customers!F106:F1106,FALSE)</f>
        <v>Houston</v>
      </c>
      <c r="K107" s="2" t="str">
        <f>VLOOKUP(M107,'coffee (more)'!$A$1:$B$5,2,FALSE)</f>
        <v>Arbica</v>
      </c>
      <c r="L107" s="2" t="str">
        <f>VLOOKUP(N107,'coffee (more)'!$A$7:$B$10,2,FALSE)</f>
        <v>Medium</v>
      </c>
      <c r="M107" t="str">
        <f>INDEX(products!$A$1:$G$49,MATCH(orders!$D107,products!$A$1:$A$49,0),MATCH(orders!M$1,products!$A$1:$G$1,0))</f>
        <v>Ara</v>
      </c>
      <c r="N107" t="str">
        <f>INDEX(products!$A$1:$G$49,MATCH(orders!$D107,products!$A$1:$A$49,0),MATCH(orders!N$1,products!$A$1:$G$1,0))</f>
        <v>M</v>
      </c>
      <c r="O107" s="10">
        <f>INDEX(products!$A$1:$G$49,MATCH(orders!$D107,products!$A$1:$A$49,0),MATCH(orders!O$1,products!$A$1:$G$1,0))</f>
        <v>0.5</v>
      </c>
      <c r="P107" s="5">
        <f>INDEX(products!$A$1:$G$49,MATCH(orders!$D107,products!$A$1:$A$49,0),MATCH(orders!P$1,products!$A$1:$G$1,0))</f>
        <v>6.75</v>
      </c>
      <c r="Q107" s="5">
        <f>INDEX(products!$A$1:$G$49,MATCH(orders!$D107,products!$A$1:$A$49,0),MATCH(orders!Q$1,products!$A$1:$G$1,0))</f>
        <v>0.60749999999999993</v>
      </c>
      <c r="R107" s="12">
        <f t="shared" si="3"/>
        <v>40.5</v>
      </c>
      <c r="S107" s="12">
        <f t="shared" si="2"/>
        <v>3.6449999999999996</v>
      </c>
      <c r="T107" t="str">
        <f>_xlfn.XLOOKUP(C107,customers!A106:A1106,customers!I106:I1106,FALSE)</f>
        <v>Yes</v>
      </c>
    </row>
    <row r="108" spans="1:20" x14ac:dyDescent="0.2">
      <c r="A108" s="2" t="s">
        <v>1083</v>
      </c>
      <c r="B108" s="3">
        <v>43956</v>
      </c>
      <c r="C108" s="2" t="s">
        <v>1084</v>
      </c>
      <c r="D108" t="s">
        <v>6183</v>
      </c>
      <c r="E108" s="2">
        <v>2</v>
      </c>
      <c r="F108" s="2" t="str">
        <f>_xlfn.XLOOKUP(C108,customers!$A$1:$A$1001,customers!$B$1:$B$1001,0)</f>
        <v>Lind Conyers</v>
      </c>
      <c r="G108" s="2" t="str">
        <f>IF(_xlfn.XLOOKUP(C108,customers!$A$1:$A$1001,customers!$C$1:$C$1001,0) = 0, "NONE", _xlfn.XLOOKUP(C108,customers!$A$1:$A$1001,customers!$C$1:$C$1001,0) )</f>
        <v>lconyers2y@twitter.com</v>
      </c>
      <c r="H108" s="2" t="str">
        <f>_xlfn.XLOOKUP(C108,customers!$A$1:$A$1001,customers!$G$1:$G$1001,0)</f>
        <v>United States</v>
      </c>
      <c r="I108" s="2" t="e" vm="82">
        <v>#VALUE!</v>
      </c>
      <c r="J108" s="2" t="str">
        <f>_xlfn.XLOOKUP(Table1[[#This Row],[Customer ID]],customers!A107:A1107,customers!F107:F1107,FALSE)</f>
        <v>El Paso</v>
      </c>
      <c r="K108" s="2" t="str">
        <f>VLOOKUP(M108,'coffee (more)'!$A$1:$B$5,2,FALSE)</f>
        <v>Excelsa</v>
      </c>
      <c r="L108" s="2" t="str">
        <f>VLOOKUP(N108,'coffee (more)'!$A$7:$B$10,2,FALSE)</f>
        <v>Dark</v>
      </c>
      <c r="M108" t="str">
        <f>INDEX(products!$A$1:$G$49,MATCH(orders!$D108,products!$A$1:$A$49,0),MATCH(orders!M$1,products!$A$1:$G$1,0))</f>
        <v>Exc</v>
      </c>
      <c r="N108" t="str">
        <f>INDEX(products!$A$1:$G$49,MATCH(orders!$D108,products!$A$1:$A$49,0),MATCH(orders!N$1,products!$A$1:$G$1,0))</f>
        <v>D</v>
      </c>
      <c r="O108" s="10">
        <f>INDEX(products!$A$1:$G$49,MATCH(orders!$D108,products!$A$1:$A$49,0),MATCH(orders!O$1,products!$A$1:$G$1,0))</f>
        <v>1</v>
      </c>
      <c r="P108" s="5">
        <f>INDEX(products!$A$1:$G$49,MATCH(orders!$D108,products!$A$1:$A$49,0),MATCH(orders!P$1,products!$A$1:$G$1,0))</f>
        <v>12.15</v>
      </c>
      <c r="Q108" s="5">
        <f>INDEX(products!$A$1:$G$49,MATCH(orders!$D108,products!$A$1:$A$49,0),MATCH(orders!Q$1,products!$A$1:$G$1,0))</f>
        <v>1.3365</v>
      </c>
      <c r="R108" s="12">
        <f t="shared" si="3"/>
        <v>24.3</v>
      </c>
      <c r="S108" s="12">
        <f t="shared" si="2"/>
        <v>2.673</v>
      </c>
      <c r="T108" t="str">
        <f>_xlfn.XLOOKUP(C108,customers!A107:A1107,customers!I107:I1107,FALSE)</f>
        <v>No</v>
      </c>
    </row>
    <row r="109" spans="1:20" x14ac:dyDescent="0.2">
      <c r="A109" s="2" t="s">
        <v>1089</v>
      </c>
      <c r="B109" s="3">
        <v>43569</v>
      </c>
      <c r="C109" s="2" t="s">
        <v>1090</v>
      </c>
      <c r="D109" t="s">
        <v>6146</v>
      </c>
      <c r="E109" s="2">
        <v>3</v>
      </c>
      <c r="F109" s="2" t="str">
        <f>_xlfn.XLOOKUP(C109,customers!$A$1:$A$1001,customers!$B$1:$B$1001,0)</f>
        <v>Pen Wye</v>
      </c>
      <c r="G109" s="2" t="str">
        <f>IF(_xlfn.XLOOKUP(C109,customers!$A$1:$A$1001,customers!$C$1:$C$1001,0) = 0, "NONE", _xlfn.XLOOKUP(C109,customers!$A$1:$A$1001,customers!$C$1:$C$1001,0) )</f>
        <v>pwye2z@dagondesign.com</v>
      </c>
      <c r="H109" s="2" t="str">
        <f>_xlfn.XLOOKUP(C109,customers!$A$1:$A$1001,customers!$G$1:$G$1001,0)</f>
        <v>United States</v>
      </c>
      <c r="I109" s="2" t="e" vm="68">
        <v>#VALUE!</v>
      </c>
      <c r="J109" s="2" t="str">
        <f>_xlfn.XLOOKUP(Table1[[#This Row],[Customer ID]],customers!A108:A1108,customers!F108:F1108,FALSE)</f>
        <v>Colorado Springs</v>
      </c>
      <c r="K109" s="2" t="str">
        <f>VLOOKUP(M109,'coffee (more)'!$A$1:$B$5,2,FALSE)</f>
        <v>Robusta</v>
      </c>
      <c r="L109" s="2" t="str">
        <f>VLOOKUP(N109,'coffee (more)'!$A$7:$B$10,2,FALSE)</f>
        <v>Medium</v>
      </c>
      <c r="M109" t="str">
        <f>INDEX(products!$A$1:$G$49,MATCH(orders!$D109,products!$A$1:$A$49,0),MATCH(orders!M$1,products!$A$1:$G$1,0))</f>
        <v>Rob</v>
      </c>
      <c r="N109" t="str">
        <f>INDEX(products!$A$1:$G$49,MATCH(orders!$D109,products!$A$1:$A$49,0),MATCH(orders!N$1,products!$A$1:$G$1,0))</f>
        <v>M</v>
      </c>
      <c r="O109" s="10">
        <f>INDEX(products!$A$1:$G$49,MATCH(orders!$D109,products!$A$1:$A$49,0),MATCH(orders!O$1,products!$A$1:$G$1,0))</f>
        <v>0.5</v>
      </c>
      <c r="P109" s="5">
        <f>INDEX(products!$A$1:$G$49,MATCH(orders!$D109,products!$A$1:$A$49,0),MATCH(orders!P$1,products!$A$1:$G$1,0))</f>
        <v>5.97</v>
      </c>
      <c r="Q109" s="5">
        <f>INDEX(products!$A$1:$G$49,MATCH(orders!$D109,products!$A$1:$A$49,0),MATCH(orders!Q$1,products!$A$1:$G$1,0))</f>
        <v>0.35819999999999996</v>
      </c>
      <c r="R109" s="12">
        <f t="shared" si="3"/>
        <v>17.91</v>
      </c>
      <c r="S109" s="12">
        <f t="shared" si="2"/>
        <v>1.0745999999999998</v>
      </c>
      <c r="T109" t="str">
        <f>_xlfn.XLOOKUP(C109,customers!A108:A1108,customers!I108:I1108,FALSE)</f>
        <v>Yes</v>
      </c>
    </row>
    <row r="110" spans="1:20" x14ac:dyDescent="0.2">
      <c r="A110" s="2" t="s">
        <v>1095</v>
      </c>
      <c r="B110" s="3">
        <v>44041</v>
      </c>
      <c r="C110" s="2" t="s">
        <v>1096</v>
      </c>
      <c r="D110" t="s">
        <v>6157</v>
      </c>
      <c r="E110" s="2">
        <v>4</v>
      </c>
      <c r="F110" s="2" t="str">
        <f>_xlfn.XLOOKUP(C110,customers!$A$1:$A$1001,customers!$B$1:$B$1001,0)</f>
        <v>Isahella Hagland</v>
      </c>
      <c r="G110" s="2" t="str">
        <f>IF(_xlfn.XLOOKUP(C110,customers!$A$1:$A$1001,customers!$C$1:$C$1001,0) = 0, "NONE", _xlfn.XLOOKUP(C110,customers!$A$1:$A$1001,customers!$C$1:$C$1001,0) )</f>
        <v>NONE</v>
      </c>
      <c r="H110" s="2" t="str">
        <f>_xlfn.XLOOKUP(C110,customers!$A$1:$A$1001,customers!$G$1:$G$1001,0)</f>
        <v>United States</v>
      </c>
      <c r="I110" s="2" t="e" vm="49">
        <v>#VALUE!</v>
      </c>
      <c r="J110" s="2" t="str">
        <f>_xlfn.XLOOKUP(Table1[[#This Row],[Customer ID]],customers!A109:A1109,customers!F109:F1109,FALSE)</f>
        <v>Fort Wayne</v>
      </c>
      <c r="K110" s="2" t="str">
        <f>VLOOKUP(M110,'coffee (more)'!$A$1:$B$5,2,FALSE)</f>
        <v>Arbica</v>
      </c>
      <c r="L110" s="2" t="str">
        <f>VLOOKUP(N110,'coffee (more)'!$A$7:$B$10,2,FALSE)</f>
        <v>Medium</v>
      </c>
      <c r="M110" t="str">
        <f>INDEX(products!$A$1:$G$49,MATCH(orders!$D110,products!$A$1:$A$49,0),MATCH(orders!M$1,products!$A$1:$G$1,0))</f>
        <v>Ara</v>
      </c>
      <c r="N110" t="str">
        <f>INDEX(products!$A$1:$G$49,MATCH(orders!$D110,products!$A$1:$A$49,0),MATCH(orders!N$1,products!$A$1:$G$1,0))</f>
        <v>M</v>
      </c>
      <c r="O110" s="10">
        <f>INDEX(products!$A$1:$G$49,MATCH(orders!$D110,products!$A$1:$A$49,0),MATCH(orders!O$1,products!$A$1:$G$1,0))</f>
        <v>0.5</v>
      </c>
      <c r="P110" s="5">
        <f>INDEX(products!$A$1:$G$49,MATCH(orders!$D110,products!$A$1:$A$49,0),MATCH(orders!P$1,products!$A$1:$G$1,0))</f>
        <v>6.75</v>
      </c>
      <c r="Q110" s="5">
        <f>INDEX(products!$A$1:$G$49,MATCH(orders!$D110,products!$A$1:$A$49,0),MATCH(orders!Q$1,products!$A$1:$G$1,0))</f>
        <v>0.60749999999999993</v>
      </c>
      <c r="R110" s="12">
        <f t="shared" si="3"/>
        <v>27</v>
      </c>
      <c r="S110" s="12">
        <f t="shared" si="2"/>
        <v>2.4299999999999997</v>
      </c>
      <c r="T110" t="str">
        <f>_xlfn.XLOOKUP(C110,customers!A109:A1109,customers!I109:I1109,FALSE)</f>
        <v>No</v>
      </c>
    </row>
    <row r="111" spans="1:20" x14ac:dyDescent="0.2">
      <c r="A111" s="2" t="s">
        <v>1100</v>
      </c>
      <c r="B111" s="3">
        <v>43811</v>
      </c>
      <c r="C111" s="2" t="s">
        <v>1101</v>
      </c>
      <c r="D111" t="s">
        <v>6169</v>
      </c>
      <c r="E111" s="2">
        <v>1</v>
      </c>
      <c r="F111" s="2" t="str">
        <f>_xlfn.XLOOKUP(C111,customers!$A$1:$A$1001,customers!$B$1:$B$1001,0)</f>
        <v>Terry Sheryn</v>
      </c>
      <c r="G111" s="2" t="str">
        <f>IF(_xlfn.XLOOKUP(C111,customers!$A$1:$A$1001,customers!$C$1:$C$1001,0) = 0, "NONE", _xlfn.XLOOKUP(C111,customers!$A$1:$A$1001,customers!$C$1:$C$1001,0) )</f>
        <v>tsheryn31@mtv.com</v>
      </c>
      <c r="H111" s="2" t="str">
        <f>_xlfn.XLOOKUP(C111,customers!$A$1:$A$1001,customers!$G$1:$G$1001,0)</f>
        <v>United States</v>
      </c>
      <c r="I111" s="2" t="e" vm="83">
        <v>#VALUE!</v>
      </c>
      <c r="J111" s="2" t="str">
        <f>_xlfn.XLOOKUP(Table1[[#This Row],[Customer ID]],customers!A110:A1110,customers!F110:F1110,FALSE)</f>
        <v>Port Washington</v>
      </c>
      <c r="K111" s="2" t="str">
        <f>VLOOKUP(M111,'coffee (more)'!$A$1:$B$5,2,FALSE)</f>
        <v>Liberica</v>
      </c>
      <c r="L111" s="2" t="str">
        <f>VLOOKUP(N111,'coffee (more)'!$A$7:$B$10,2,FALSE)</f>
        <v>Dark</v>
      </c>
      <c r="M111" t="str">
        <f>INDEX(products!$A$1:$G$49,MATCH(orders!$D111,products!$A$1:$A$49,0),MATCH(orders!M$1,products!$A$1:$G$1,0))</f>
        <v>Lib</v>
      </c>
      <c r="N111" t="str">
        <f>INDEX(products!$A$1:$G$49,MATCH(orders!$D111,products!$A$1:$A$49,0),MATCH(orders!N$1,products!$A$1:$G$1,0))</f>
        <v>D</v>
      </c>
      <c r="O111" s="10">
        <f>INDEX(products!$A$1:$G$49,MATCH(orders!$D111,products!$A$1:$A$49,0),MATCH(orders!O$1,products!$A$1:$G$1,0))</f>
        <v>0.5</v>
      </c>
      <c r="P111" s="5">
        <f>INDEX(products!$A$1:$G$49,MATCH(orders!$D111,products!$A$1:$A$49,0),MATCH(orders!P$1,products!$A$1:$G$1,0))</f>
        <v>7.77</v>
      </c>
      <c r="Q111" s="5">
        <f>INDEX(products!$A$1:$G$49,MATCH(orders!$D111,products!$A$1:$A$49,0),MATCH(orders!Q$1,products!$A$1:$G$1,0))</f>
        <v>1.0101</v>
      </c>
      <c r="R111" s="12">
        <f t="shared" si="3"/>
        <v>7.77</v>
      </c>
      <c r="S111" s="12">
        <f t="shared" si="2"/>
        <v>1.0101</v>
      </c>
      <c r="T111" t="str">
        <f>_xlfn.XLOOKUP(C111,customers!A110:A1110,customers!I110:I1110,FALSE)</f>
        <v>Yes</v>
      </c>
    </row>
    <row r="112" spans="1:20"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 = 0, "NONE", _xlfn.XLOOKUP(C112,customers!$A$1:$A$1001,customers!$C$1:$C$1001,0) )</f>
        <v>mredgrave32@cargocollective.com</v>
      </c>
      <c r="H112" s="2" t="str">
        <f>_xlfn.XLOOKUP(C112,customers!$A$1:$A$1001,customers!$G$1:$G$1001,0)</f>
        <v>United States</v>
      </c>
      <c r="I112" s="2" t="e" vm="61">
        <v>#VALUE!</v>
      </c>
      <c r="J112" s="2" t="str">
        <f>_xlfn.XLOOKUP(Table1[[#This Row],[Customer ID]],customers!A111:A1111,customers!F111:F1111,FALSE)</f>
        <v>Springfield</v>
      </c>
      <c r="K112" s="2" t="str">
        <f>VLOOKUP(M112,'coffee (more)'!$A$1:$B$5,2,FALSE)</f>
        <v>Excelsa</v>
      </c>
      <c r="L112" s="2" t="str">
        <f>VLOOKUP(N112,'coffee (more)'!$A$7:$B$10,2,FALSE)</f>
        <v>Light</v>
      </c>
      <c r="M112" t="str">
        <f>INDEX(products!$A$1:$G$49,MATCH(orders!$D112,products!$A$1:$A$49,0),MATCH(orders!M$1,products!$A$1:$G$1,0))</f>
        <v>Exc</v>
      </c>
      <c r="N112" t="str">
        <f>INDEX(products!$A$1:$G$49,MATCH(orders!$D112,products!$A$1:$A$49,0),MATCH(orders!N$1,products!$A$1:$G$1,0))</f>
        <v>L</v>
      </c>
      <c r="O112" s="10">
        <f>INDEX(products!$A$1:$G$49,MATCH(orders!$D112,products!$A$1:$A$49,0),MATCH(orders!O$1,products!$A$1:$G$1,0))</f>
        <v>0.2</v>
      </c>
      <c r="P112" s="5">
        <f>INDEX(products!$A$1:$G$49,MATCH(orders!$D112,products!$A$1:$A$49,0),MATCH(orders!P$1,products!$A$1:$G$1,0))</f>
        <v>4.4550000000000001</v>
      </c>
      <c r="Q112" s="5">
        <f>INDEX(products!$A$1:$G$49,MATCH(orders!$D112,products!$A$1:$A$49,0),MATCH(orders!Q$1,products!$A$1:$G$1,0))</f>
        <v>0.49004999999999999</v>
      </c>
      <c r="R112" s="12">
        <f t="shared" si="3"/>
        <v>13.365</v>
      </c>
      <c r="S112" s="12">
        <f t="shared" si="2"/>
        <v>1.4701499999999998</v>
      </c>
      <c r="T112" t="str">
        <f>_xlfn.XLOOKUP(C112,customers!A111:A1111,customers!I111:I1111,FALSE)</f>
        <v>Yes</v>
      </c>
    </row>
    <row r="113" spans="1:20" x14ac:dyDescent="0.2">
      <c r="A113" s="2" t="s">
        <v>1112</v>
      </c>
      <c r="B113" s="3">
        <v>43642</v>
      </c>
      <c r="C113" s="2" t="s">
        <v>1113</v>
      </c>
      <c r="D113" t="s">
        <v>6172</v>
      </c>
      <c r="E113" s="2">
        <v>5</v>
      </c>
      <c r="F113" s="2" t="str">
        <f>_xlfn.XLOOKUP(C113,customers!$A$1:$A$1001,customers!$B$1:$B$1001,0)</f>
        <v>Betty Fominov</v>
      </c>
      <c r="G113" s="2" t="str">
        <f>IF(_xlfn.XLOOKUP(C113,customers!$A$1:$A$1001,customers!$C$1:$C$1001,0) = 0, "NONE", _xlfn.XLOOKUP(C113,customers!$A$1:$A$1001,customers!$C$1:$C$1001,0) )</f>
        <v>bfominov33@yale.edu</v>
      </c>
      <c r="H113" s="2" t="str">
        <f>_xlfn.XLOOKUP(C113,customers!$A$1:$A$1001,customers!$G$1:$G$1001,0)</f>
        <v>United States</v>
      </c>
      <c r="I113" s="2" t="e" vm="46">
        <v>#VALUE!</v>
      </c>
      <c r="J113" s="2" t="str">
        <f>_xlfn.XLOOKUP(Table1[[#This Row],[Customer ID]],customers!A112:A1112,customers!F112:F1112,FALSE)</f>
        <v>Pensacola</v>
      </c>
      <c r="K113" s="2" t="str">
        <f>VLOOKUP(M113,'coffee (more)'!$A$1:$B$5,2,FALSE)</f>
        <v>Robusta</v>
      </c>
      <c r="L113" s="2" t="str">
        <f>VLOOKUP(N113,'coffee (more)'!$A$7:$B$10,2,FALSE)</f>
        <v>Dark</v>
      </c>
      <c r="M113" t="str">
        <f>INDEX(products!$A$1:$G$49,MATCH(orders!$D113,products!$A$1:$A$49,0),MATCH(orders!M$1,products!$A$1:$G$1,0))</f>
        <v>Rob</v>
      </c>
      <c r="N113" t="str">
        <f>INDEX(products!$A$1:$G$49,MATCH(orders!$D113,products!$A$1:$A$49,0),MATCH(orders!N$1,products!$A$1:$G$1,0))</f>
        <v>D</v>
      </c>
      <c r="O113" s="10">
        <f>INDEX(products!$A$1:$G$49,MATCH(orders!$D113,products!$A$1:$A$49,0),MATCH(orders!O$1,products!$A$1:$G$1,0))</f>
        <v>0.5</v>
      </c>
      <c r="P113" s="5">
        <f>INDEX(products!$A$1:$G$49,MATCH(orders!$D113,products!$A$1:$A$49,0),MATCH(orders!P$1,products!$A$1:$G$1,0))</f>
        <v>5.3699999999999992</v>
      </c>
      <c r="Q113" s="5">
        <f>INDEX(products!$A$1:$G$49,MATCH(orders!$D113,products!$A$1:$A$49,0),MATCH(orders!Q$1,products!$A$1:$G$1,0))</f>
        <v>0.32219999999999993</v>
      </c>
      <c r="R113" s="12">
        <f t="shared" si="3"/>
        <v>26.849999999999994</v>
      </c>
      <c r="S113" s="12">
        <f t="shared" si="2"/>
        <v>1.6109999999999998</v>
      </c>
      <c r="T113" t="str">
        <f>_xlfn.XLOOKUP(C113,customers!A112:A1112,customers!I112:I1112,FALSE)</f>
        <v>No</v>
      </c>
    </row>
    <row r="114" spans="1:20"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 = 0, "NONE", _xlfn.XLOOKUP(C114,customers!$A$1:$A$1001,customers!$C$1:$C$1001,0) )</f>
        <v>scritchlow34@un.org</v>
      </c>
      <c r="H114" s="2" t="str">
        <f>_xlfn.XLOOKUP(C114,customers!$A$1:$A$1001,customers!$G$1:$G$1001,0)</f>
        <v>United States</v>
      </c>
      <c r="I114" s="2" t="e" vm="9">
        <v>#VALUE!</v>
      </c>
      <c r="J114" s="2" t="str">
        <f>_xlfn.XLOOKUP(Table1[[#This Row],[Customer ID]],customers!A113:A1113,customers!F113:F1113,FALSE)</f>
        <v>Richmond</v>
      </c>
      <c r="K114" s="2" t="str">
        <f>VLOOKUP(M114,'coffee (more)'!$A$1:$B$5,2,FALSE)</f>
        <v>Arbica</v>
      </c>
      <c r="L114" s="2" t="str">
        <f>VLOOKUP(N114,'coffee (more)'!$A$7:$B$10,2,FALSE)</f>
        <v>Medium</v>
      </c>
      <c r="M114" t="str">
        <f>INDEX(products!$A$1:$G$49,MATCH(orders!$D114,products!$A$1:$A$49,0),MATCH(orders!M$1,products!$A$1:$G$1,0))</f>
        <v>Ara</v>
      </c>
      <c r="N114" t="str">
        <f>INDEX(products!$A$1:$G$49,MATCH(orders!$D114,products!$A$1:$A$49,0),MATCH(orders!N$1,products!$A$1:$G$1,0))</f>
        <v>M</v>
      </c>
      <c r="O114" s="10">
        <f>INDEX(products!$A$1:$G$49,MATCH(orders!$D114,products!$A$1:$A$49,0),MATCH(orders!O$1,products!$A$1:$G$1,0))</f>
        <v>1</v>
      </c>
      <c r="P114" s="5">
        <f>INDEX(products!$A$1:$G$49,MATCH(orders!$D114,products!$A$1:$A$49,0),MATCH(orders!P$1,products!$A$1:$G$1,0))</f>
        <v>11.25</v>
      </c>
      <c r="Q114" s="5">
        <f>INDEX(products!$A$1:$G$49,MATCH(orders!$D114,products!$A$1:$A$49,0),MATCH(orders!Q$1,products!$A$1:$G$1,0))</f>
        <v>1.0125</v>
      </c>
      <c r="R114" s="12">
        <f t="shared" si="3"/>
        <v>11.25</v>
      </c>
      <c r="S114" s="12">
        <f t="shared" si="2"/>
        <v>1.0125</v>
      </c>
      <c r="T114" t="str">
        <f>_xlfn.XLOOKUP(C114,customers!A113:A1113,customers!I113:I1113,FALSE)</f>
        <v>No</v>
      </c>
    </row>
    <row r="115" spans="1:20" x14ac:dyDescent="0.2">
      <c r="A115" s="2" t="s">
        <v>1123</v>
      </c>
      <c r="B115" s="3">
        <v>43556</v>
      </c>
      <c r="C115" s="2" t="s">
        <v>1124</v>
      </c>
      <c r="D115" t="s">
        <v>6162</v>
      </c>
      <c r="E115" s="2">
        <v>1</v>
      </c>
      <c r="F115" s="2" t="str">
        <f>_xlfn.XLOOKUP(C115,customers!$A$1:$A$1001,customers!$B$1:$B$1001,0)</f>
        <v>Merrel Steptow</v>
      </c>
      <c r="G115" s="2" t="str">
        <f>IF(_xlfn.XLOOKUP(C115,customers!$A$1:$A$1001,customers!$C$1:$C$1001,0) = 0, "NONE", _xlfn.XLOOKUP(C115,customers!$A$1:$A$1001,customers!$C$1:$C$1001,0) )</f>
        <v>msteptow35@earthlink.net</v>
      </c>
      <c r="H115" s="2" t="str">
        <f>_xlfn.XLOOKUP(C115,customers!$A$1:$A$1001,customers!$G$1:$G$1001,0)</f>
        <v>Ireland</v>
      </c>
      <c r="I115" s="2" t="e" vm="84">
        <v>#VALUE!</v>
      </c>
      <c r="J115" s="2" t="str">
        <f>_xlfn.XLOOKUP(Table1[[#This Row],[Customer ID]],customers!A114:A1114,customers!F114:F1114,FALSE)</f>
        <v>Cherryville</v>
      </c>
      <c r="K115" s="2" t="str">
        <f>VLOOKUP(M115,'coffee (more)'!$A$1:$B$5,2,FALSE)</f>
        <v>Liberica</v>
      </c>
      <c r="L115" s="2" t="str">
        <f>VLOOKUP(N115,'coffee (more)'!$A$7:$B$10,2,FALSE)</f>
        <v>Medium</v>
      </c>
      <c r="M115" t="str">
        <f>INDEX(products!$A$1:$G$49,MATCH(orders!$D115,products!$A$1:$A$49,0),MATCH(orders!M$1,products!$A$1:$G$1,0))</f>
        <v>Lib</v>
      </c>
      <c r="N115" t="str">
        <f>INDEX(products!$A$1:$G$49,MATCH(orders!$D115,products!$A$1:$A$49,0),MATCH(orders!N$1,products!$A$1:$G$1,0))</f>
        <v>M</v>
      </c>
      <c r="O115" s="10">
        <f>INDEX(products!$A$1:$G$49,MATCH(orders!$D115,products!$A$1:$A$49,0),MATCH(orders!O$1,products!$A$1:$G$1,0))</f>
        <v>1</v>
      </c>
      <c r="P115" s="5">
        <f>INDEX(products!$A$1:$G$49,MATCH(orders!$D115,products!$A$1:$A$49,0),MATCH(orders!P$1,products!$A$1:$G$1,0))</f>
        <v>14.55</v>
      </c>
      <c r="Q115" s="5">
        <f>INDEX(products!$A$1:$G$49,MATCH(orders!$D115,products!$A$1:$A$49,0),MATCH(orders!Q$1,products!$A$1:$G$1,0))</f>
        <v>1.8915000000000002</v>
      </c>
      <c r="R115" s="12">
        <f t="shared" si="3"/>
        <v>14.55</v>
      </c>
      <c r="S115" s="12">
        <f t="shared" si="2"/>
        <v>1.8915000000000002</v>
      </c>
      <c r="T115" t="str">
        <f>_xlfn.XLOOKUP(C115,customers!A114:A1114,customers!I114:I1114,FALSE)</f>
        <v>No</v>
      </c>
    </row>
    <row r="116" spans="1:20" x14ac:dyDescent="0.2">
      <c r="A116" s="2" t="s">
        <v>1129</v>
      </c>
      <c r="B116" s="3">
        <v>44265</v>
      </c>
      <c r="C116" s="2" t="s">
        <v>1130</v>
      </c>
      <c r="D116" t="s">
        <v>6178</v>
      </c>
      <c r="E116" s="2">
        <v>4</v>
      </c>
      <c r="F116" s="2" t="str">
        <f>_xlfn.XLOOKUP(C116,customers!$A$1:$A$1001,customers!$B$1:$B$1001,0)</f>
        <v>Carmina Hubbuck</v>
      </c>
      <c r="G116" s="2" t="str">
        <f>IF(_xlfn.XLOOKUP(C116,customers!$A$1:$A$1001,customers!$C$1:$C$1001,0) = 0, "NONE", _xlfn.XLOOKUP(C116,customers!$A$1:$A$1001,customers!$C$1:$C$1001,0) )</f>
        <v>NONE</v>
      </c>
      <c r="H116" s="2" t="str">
        <f>_xlfn.XLOOKUP(C116,customers!$A$1:$A$1001,customers!$G$1:$G$1001,0)</f>
        <v>United States</v>
      </c>
      <c r="I116" s="2" t="e" vm="85">
        <v>#VALUE!</v>
      </c>
      <c r="J116" s="2" t="str">
        <f>_xlfn.XLOOKUP(Table1[[#This Row],[Customer ID]],customers!A115:A1115,customers!F115:F1115,FALSE)</f>
        <v>Huntington</v>
      </c>
      <c r="K116" s="2" t="str">
        <f>VLOOKUP(M116,'coffee (more)'!$A$1:$B$5,2,FALSE)</f>
        <v>Robusta</v>
      </c>
      <c r="L116" s="2" t="str">
        <f>VLOOKUP(N116,'coffee (more)'!$A$7:$B$10,2,FALSE)</f>
        <v>Light</v>
      </c>
      <c r="M116" t="str">
        <f>INDEX(products!$A$1:$G$49,MATCH(orders!$D116,products!$A$1:$A$49,0),MATCH(orders!M$1,products!$A$1:$G$1,0))</f>
        <v>Rob</v>
      </c>
      <c r="N116" t="str">
        <f>INDEX(products!$A$1:$G$49,MATCH(orders!$D116,products!$A$1:$A$49,0),MATCH(orders!N$1,products!$A$1:$G$1,0))</f>
        <v>L</v>
      </c>
      <c r="O116" s="10">
        <f>INDEX(products!$A$1:$G$49,MATCH(orders!$D116,products!$A$1:$A$49,0),MATCH(orders!O$1,products!$A$1:$G$1,0))</f>
        <v>0.2</v>
      </c>
      <c r="P116" s="5">
        <f>INDEX(products!$A$1:$G$49,MATCH(orders!$D116,products!$A$1:$A$49,0),MATCH(orders!P$1,products!$A$1:$G$1,0))</f>
        <v>3.5849999999999995</v>
      </c>
      <c r="Q116" s="5">
        <f>INDEX(products!$A$1:$G$49,MATCH(orders!$D116,products!$A$1:$A$49,0),MATCH(orders!Q$1,products!$A$1:$G$1,0))</f>
        <v>0.21509999999999996</v>
      </c>
      <c r="R116" s="12">
        <f t="shared" si="3"/>
        <v>14.339999999999998</v>
      </c>
      <c r="S116" s="12">
        <f t="shared" si="2"/>
        <v>0.86039999999999983</v>
      </c>
      <c r="T116" t="str">
        <f>_xlfn.XLOOKUP(C116,customers!A115:A1115,customers!I115:I1115,FALSE)</f>
        <v>No</v>
      </c>
    </row>
    <row r="117" spans="1:20"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 = 0, "NONE", _xlfn.XLOOKUP(C117,customers!$A$1:$A$1001,customers!$C$1:$C$1001,0) )</f>
        <v>imulliner37@pinterest.com</v>
      </c>
      <c r="H117" s="2" t="str">
        <f>_xlfn.XLOOKUP(C117,customers!$A$1:$A$1001,customers!$G$1:$G$1001,0)</f>
        <v>United Kingdom</v>
      </c>
      <c r="I117" s="2" t="e" vm="36">
        <v>#VALUE!</v>
      </c>
      <c r="J117" s="2" t="str">
        <f>_xlfn.XLOOKUP(Table1[[#This Row],[Customer ID]],customers!A116:A1116,customers!F116:F1116,FALSE)</f>
        <v>Birmingham</v>
      </c>
      <c r="K117" s="2" t="str">
        <f>VLOOKUP(M117,'coffee (more)'!$A$1:$B$5,2,FALSE)</f>
        <v>Liberica</v>
      </c>
      <c r="L117" s="2" t="str">
        <f>VLOOKUP(N117,'coffee (more)'!$A$7:$B$10,2,FALSE)</f>
        <v>Light</v>
      </c>
      <c r="M117" t="str">
        <f>INDEX(products!$A$1:$G$49,MATCH(orders!$D117,products!$A$1:$A$49,0),MATCH(orders!M$1,products!$A$1:$G$1,0))</f>
        <v>Lib</v>
      </c>
      <c r="N117" t="str">
        <f>INDEX(products!$A$1:$G$49,MATCH(orders!$D117,products!$A$1:$A$49,0),MATCH(orders!N$1,products!$A$1:$G$1,0))</f>
        <v>L</v>
      </c>
      <c r="O117" s="10">
        <f>INDEX(products!$A$1:$G$49,MATCH(orders!$D117,products!$A$1:$A$49,0),MATCH(orders!O$1,products!$A$1:$G$1,0))</f>
        <v>1</v>
      </c>
      <c r="P117" s="5">
        <f>INDEX(products!$A$1:$G$49,MATCH(orders!$D117,products!$A$1:$A$49,0),MATCH(orders!P$1,products!$A$1:$G$1,0))</f>
        <v>15.85</v>
      </c>
      <c r="Q117" s="5">
        <f>INDEX(products!$A$1:$G$49,MATCH(orders!$D117,products!$A$1:$A$49,0),MATCH(orders!Q$1,products!$A$1:$G$1,0))</f>
        <v>2.0605000000000002</v>
      </c>
      <c r="R117" s="12">
        <f t="shared" si="3"/>
        <v>15.85</v>
      </c>
      <c r="S117" s="12">
        <f t="shared" si="2"/>
        <v>2.0605000000000002</v>
      </c>
      <c r="T117" t="str">
        <f>_xlfn.XLOOKUP(C117,customers!A116:A1116,customers!I116:I1116,FALSE)</f>
        <v>No</v>
      </c>
    </row>
    <row r="118" spans="1:20" x14ac:dyDescent="0.2">
      <c r="A118" s="2" t="s">
        <v>1140</v>
      </c>
      <c r="B118" s="3">
        <v>44054</v>
      </c>
      <c r="C118" s="2" t="s">
        <v>1141</v>
      </c>
      <c r="D118" t="s">
        <v>6145</v>
      </c>
      <c r="E118" s="2">
        <v>4</v>
      </c>
      <c r="F118" s="2" t="str">
        <f>_xlfn.XLOOKUP(C118,customers!$A$1:$A$1001,customers!$B$1:$B$1001,0)</f>
        <v>Geneva Standley</v>
      </c>
      <c r="G118" s="2" t="str">
        <f>IF(_xlfn.XLOOKUP(C118,customers!$A$1:$A$1001,customers!$C$1:$C$1001,0) = 0, "NONE", _xlfn.XLOOKUP(C118,customers!$A$1:$A$1001,customers!$C$1:$C$1001,0) )</f>
        <v>gstandley38@dion.ne.jp</v>
      </c>
      <c r="H118" s="2" t="str">
        <f>_xlfn.XLOOKUP(C118,customers!$A$1:$A$1001,customers!$G$1:$G$1001,0)</f>
        <v>Ireland</v>
      </c>
      <c r="I118" s="2" t="e" vm="86">
        <v>#VALUE!</v>
      </c>
      <c r="J118" s="2" t="str">
        <f>_xlfn.XLOOKUP(Table1[[#This Row],[Customer ID]],customers!A117:A1117,customers!F117:F1117,FALSE)</f>
        <v>Killorglin</v>
      </c>
      <c r="K118" s="2" t="str">
        <f>VLOOKUP(M118,'coffee (more)'!$A$1:$B$5,2,FALSE)</f>
        <v>Liberica</v>
      </c>
      <c r="L118" s="2" t="str">
        <f>VLOOKUP(N118,'coffee (more)'!$A$7:$B$10,2,FALSE)</f>
        <v>Light</v>
      </c>
      <c r="M118" t="str">
        <f>INDEX(products!$A$1:$G$49,MATCH(orders!$D118,products!$A$1:$A$49,0),MATCH(orders!M$1,products!$A$1:$G$1,0))</f>
        <v>Lib</v>
      </c>
      <c r="N118" t="str">
        <f>INDEX(products!$A$1:$G$49,MATCH(orders!$D118,products!$A$1:$A$49,0),MATCH(orders!N$1,products!$A$1:$G$1,0))</f>
        <v>L</v>
      </c>
      <c r="O118" s="10">
        <f>INDEX(products!$A$1:$G$49,MATCH(orders!$D118,products!$A$1:$A$49,0),MATCH(orders!O$1,products!$A$1:$G$1,0))</f>
        <v>0.2</v>
      </c>
      <c r="P118" s="5">
        <f>INDEX(products!$A$1:$G$49,MATCH(orders!$D118,products!$A$1:$A$49,0),MATCH(orders!P$1,products!$A$1:$G$1,0))</f>
        <v>4.7549999999999999</v>
      </c>
      <c r="Q118" s="5">
        <f>INDEX(products!$A$1:$G$49,MATCH(orders!$D118,products!$A$1:$A$49,0),MATCH(orders!Q$1,products!$A$1:$G$1,0))</f>
        <v>0.61814999999999998</v>
      </c>
      <c r="R118" s="12">
        <f t="shared" si="3"/>
        <v>19.02</v>
      </c>
      <c r="S118" s="12">
        <f t="shared" si="2"/>
        <v>2.4725999999999999</v>
      </c>
      <c r="T118" t="str">
        <f>_xlfn.XLOOKUP(C118,customers!A117:A1117,customers!I117:I1117,FALSE)</f>
        <v>Yes</v>
      </c>
    </row>
    <row r="119" spans="1:20" x14ac:dyDescent="0.2">
      <c r="A119" s="2" t="s">
        <v>1146</v>
      </c>
      <c r="B119" s="3">
        <v>44656</v>
      </c>
      <c r="C119" s="2" t="s">
        <v>1147</v>
      </c>
      <c r="D119" t="s">
        <v>6161</v>
      </c>
      <c r="E119" s="2">
        <v>4</v>
      </c>
      <c r="F119" s="2" t="str">
        <f>_xlfn.XLOOKUP(C119,customers!$A$1:$A$1001,customers!$B$1:$B$1001,0)</f>
        <v>Brook Drage</v>
      </c>
      <c r="G119" s="2" t="str">
        <f>IF(_xlfn.XLOOKUP(C119,customers!$A$1:$A$1001,customers!$C$1:$C$1001,0) = 0, "NONE", _xlfn.XLOOKUP(C119,customers!$A$1:$A$1001,customers!$C$1:$C$1001,0) )</f>
        <v>bdrage39@youku.com</v>
      </c>
      <c r="H119" s="2" t="str">
        <f>_xlfn.XLOOKUP(C119,customers!$A$1:$A$1001,customers!$G$1:$G$1001,0)</f>
        <v>United States</v>
      </c>
      <c r="I119" s="2" t="e" vm="5">
        <v>#VALUE!</v>
      </c>
      <c r="J119" s="2" t="str">
        <f>_xlfn.XLOOKUP(Table1[[#This Row],[Customer ID]],customers!A118:A1118,customers!F118:F1118,FALSE)</f>
        <v>Dayton</v>
      </c>
      <c r="K119" s="2" t="str">
        <f>VLOOKUP(M119,'coffee (more)'!$A$1:$B$5,2,FALSE)</f>
        <v>Liberica</v>
      </c>
      <c r="L119" s="2" t="str">
        <f>VLOOKUP(N119,'coffee (more)'!$A$7:$B$10,2,FALSE)</f>
        <v>Light</v>
      </c>
      <c r="M119" t="str">
        <f>INDEX(products!$A$1:$G$49,MATCH(orders!$D119,products!$A$1:$A$49,0),MATCH(orders!M$1,products!$A$1:$G$1,0))</f>
        <v>Lib</v>
      </c>
      <c r="N119" t="str">
        <f>INDEX(products!$A$1:$G$49,MATCH(orders!$D119,products!$A$1:$A$49,0),MATCH(orders!N$1,products!$A$1:$G$1,0))</f>
        <v>L</v>
      </c>
      <c r="O119" s="10">
        <f>INDEX(products!$A$1:$G$49,MATCH(orders!$D119,products!$A$1:$A$49,0),MATCH(orders!O$1,products!$A$1:$G$1,0))</f>
        <v>0.5</v>
      </c>
      <c r="P119" s="5">
        <f>INDEX(products!$A$1:$G$49,MATCH(orders!$D119,products!$A$1:$A$49,0),MATCH(orders!P$1,products!$A$1:$G$1,0))</f>
        <v>9.51</v>
      </c>
      <c r="Q119" s="5">
        <f>INDEX(products!$A$1:$G$49,MATCH(orders!$D119,products!$A$1:$A$49,0),MATCH(orders!Q$1,products!$A$1:$G$1,0))</f>
        <v>1.2363</v>
      </c>
      <c r="R119" s="12">
        <f t="shared" si="3"/>
        <v>38.04</v>
      </c>
      <c r="S119" s="12">
        <f t="shared" si="2"/>
        <v>4.9451999999999998</v>
      </c>
      <c r="T119" t="str">
        <f>_xlfn.XLOOKUP(C119,customers!A118:A1118,customers!I118:I1118,FALSE)</f>
        <v>No</v>
      </c>
    </row>
    <row r="120" spans="1:20" x14ac:dyDescent="0.2">
      <c r="A120" s="2" t="s">
        <v>1152</v>
      </c>
      <c r="B120" s="3">
        <v>43760</v>
      </c>
      <c r="C120" s="2" t="s">
        <v>1153</v>
      </c>
      <c r="D120" t="s">
        <v>6144</v>
      </c>
      <c r="E120" s="2">
        <v>3</v>
      </c>
      <c r="F120" s="2" t="str">
        <f>_xlfn.XLOOKUP(C120,customers!$A$1:$A$1001,customers!$B$1:$B$1001,0)</f>
        <v>Muffin Yallop</v>
      </c>
      <c r="G120" s="2" t="str">
        <f>IF(_xlfn.XLOOKUP(C120,customers!$A$1:$A$1001,customers!$C$1:$C$1001,0) = 0, "NONE", _xlfn.XLOOKUP(C120,customers!$A$1:$A$1001,customers!$C$1:$C$1001,0) )</f>
        <v>myallop3a@fema.gov</v>
      </c>
      <c r="H120" s="2" t="str">
        <f>_xlfn.XLOOKUP(C120,customers!$A$1:$A$1001,customers!$G$1:$G$1001,0)</f>
        <v>United States</v>
      </c>
      <c r="I120" s="2" t="e" vm="87">
        <v>#VALUE!</v>
      </c>
      <c r="J120" s="2" t="str">
        <f>_xlfn.XLOOKUP(Table1[[#This Row],[Customer ID]],customers!A119:A1119,customers!F119:F1119,FALSE)</f>
        <v>Anchorage</v>
      </c>
      <c r="K120" s="2" t="str">
        <f>VLOOKUP(M120,'coffee (more)'!$A$1:$B$5,2,FALSE)</f>
        <v>Excelsa</v>
      </c>
      <c r="L120" s="2" t="str">
        <f>VLOOKUP(N120,'coffee (more)'!$A$7:$B$10,2,FALSE)</f>
        <v>Dark</v>
      </c>
      <c r="M120" t="str">
        <f>INDEX(products!$A$1:$G$49,MATCH(orders!$D120,products!$A$1:$A$49,0),MATCH(orders!M$1,products!$A$1:$G$1,0))</f>
        <v>Exc</v>
      </c>
      <c r="N120" t="str">
        <f>INDEX(products!$A$1:$G$49,MATCH(orders!$D120,products!$A$1:$A$49,0),MATCH(orders!N$1,products!$A$1:$G$1,0))</f>
        <v>D</v>
      </c>
      <c r="O120" s="10">
        <f>INDEX(products!$A$1:$G$49,MATCH(orders!$D120,products!$A$1:$A$49,0),MATCH(orders!O$1,products!$A$1:$G$1,0))</f>
        <v>0.5</v>
      </c>
      <c r="P120" s="5">
        <f>INDEX(products!$A$1:$G$49,MATCH(orders!$D120,products!$A$1:$A$49,0),MATCH(orders!P$1,products!$A$1:$G$1,0))</f>
        <v>7.29</v>
      </c>
      <c r="Q120" s="5">
        <f>INDEX(products!$A$1:$G$49,MATCH(orders!$D120,products!$A$1:$A$49,0),MATCH(orders!Q$1,products!$A$1:$G$1,0))</f>
        <v>0.80190000000000006</v>
      </c>
      <c r="R120" s="12">
        <f t="shared" si="3"/>
        <v>21.87</v>
      </c>
      <c r="S120" s="12">
        <f t="shared" si="2"/>
        <v>2.4057000000000004</v>
      </c>
      <c r="T120" t="str">
        <f>_xlfn.XLOOKUP(C120,customers!A119:A1119,customers!I119:I1119,FALSE)</f>
        <v>Yes</v>
      </c>
    </row>
    <row r="121" spans="1:20" x14ac:dyDescent="0.2">
      <c r="A121" s="2" t="s">
        <v>1158</v>
      </c>
      <c r="B121" s="3">
        <v>44471</v>
      </c>
      <c r="C121" s="2" t="s">
        <v>1159</v>
      </c>
      <c r="D121" t="s">
        <v>6156</v>
      </c>
      <c r="E121" s="2">
        <v>1</v>
      </c>
      <c r="F121" s="2" t="str">
        <f>_xlfn.XLOOKUP(C121,customers!$A$1:$A$1001,customers!$B$1:$B$1001,0)</f>
        <v>Cordi Switsur</v>
      </c>
      <c r="G121" s="2" t="str">
        <f>IF(_xlfn.XLOOKUP(C121,customers!$A$1:$A$1001,customers!$C$1:$C$1001,0) = 0, "NONE", _xlfn.XLOOKUP(C121,customers!$A$1:$A$1001,customers!$C$1:$C$1001,0) )</f>
        <v>cswitsur3b@chronoengine.com</v>
      </c>
      <c r="H121" s="2" t="str">
        <f>_xlfn.XLOOKUP(C121,customers!$A$1:$A$1001,customers!$G$1:$G$1001,0)</f>
        <v>United States</v>
      </c>
      <c r="I121" s="2" t="e" vm="88">
        <v>#VALUE!</v>
      </c>
      <c r="J121" s="2" t="str">
        <f>_xlfn.XLOOKUP(Table1[[#This Row],[Customer ID]],customers!A120:A1120,customers!F120:F1120,FALSE)</f>
        <v>Nashville</v>
      </c>
      <c r="K121" s="2" t="str">
        <f>VLOOKUP(M121,'coffee (more)'!$A$1:$B$5,2,FALSE)</f>
        <v>Excelsa</v>
      </c>
      <c r="L121" s="2" t="str">
        <f>VLOOKUP(N121,'coffee (more)'!$A$7:$B$10,2,FALSE)</f>
        <v>Medium</v>
      </c>
      <c r="M121" t="str">
        <f>INDEX(products!$A$1:$G$49,MATCH(orders!$D121,products!$A$1:$A$49,0),MATCH(orders!M$1,products!$A$1:$G$1,0))</f>
        <v>Exc</v>
      </c>
      <c r="N121" t="str">
        <f>INDEX(products!$A$1:$G$49,MATCH(orders!$D121,products!$A$1:$A$49,0),MATCH(orders!N$1,products!$A$1:$G$1,0))</f>
        <v>M</v>
      </c>
      <c r="O121" s="10">
        <f>INDEX(products!$A$1:$G$49,MATCH(orders!$D121,products!$A$1:$A$49,0),MATCH(orders!O$1,products!$A$1:$G$1,0))</f>
        <v>0.2</v>
      </c>
      <c r="P121" s="5">
        <f>INDEX(products!$A$1:$G$49,MATCH(orders!$D121,products!$A$1:$A$49,0),MATCH(orders!P$1,products!$A$1:$G$1,0))</f>
        <v>4.125</v>
      </c>
      <c r="Q121" s="5">
        <f>INDEX(products!$A$1:$G$49,MATCH(orders!$D121,products!$A$1:$A$49,0),MATCH(orders!Q$1,products!$A$1:$G$1,0))</f>
        <v>0.45374999999999999</v>
      </c>
      <c r="R121" s="12">
        <f t="shared" si="3"/>
        <v>4.125</v>
      </c>
      <c r="S121" s="12">
        <f t="shared" si="2"/>
        <v>0.45374999999999999</v>
      </c>
      <c r="T121" t="str">
        <f>_xlfn.XLOOKUP(C121,customers!A120:A1120,customers!I120:I1120,FALSE)</f>
        <v>No</v>
      </c>
    </row>
    <row r="122" spans="1:20" x14ac:dyDescent="0.2">
      <c r="A122" s="2" t="s">
        <v>1158</v>
      </c>
      <c r="B122" s="3">
        <v>44471</v>
      </c>
      <c r="C122" s="2" t="s">
        <v>1159</v>
      </c>
      <c r="D122" t="s">
        <v>6167</v>
      </c>
      <c r="E122" s="2">
        <v>1</v>
      </c>
      <c r="F122" s="2" t="str">
        <f>_xlfn.XLOOKUP(C122,customers!$A$1:$A$1001,customers!$B$1:$B$1001,0)</f>
        <v>Cordi Switsur</v>
      </c>
      <c r="G122" s="2" t="str">
        <f>IF(_xlfn.XLOOKUP(C122,customers!$A$1:$A$1001,customers!$C$1:$C$1001,0) = 0, "NONE", _xlfn.XLOOKUP(C122,customers!$A$1:$A$1001,customers!$C$1:$C$1001,0) )</f>
        <v>cswitsur3b@chronoengine.com</v>
      </c>
      <c r="H122" s="2" t="str">
        <f>_xlfn.XLOOKUP(C122,customers!$A$1:$A$1001,customers!$G$1:$G$1001,0)</f>
        <v>United States</v>
      </c>
      <c r="I122" s="2" t="e" vm="88">
        <v>#VALUE!</v>
      </c>
      <c r="J122" s="2" t="str">
        <f>_xlfn.XLOOKUP(Table1[[#This Row],[Customer ID]],customers!A121:A1121,customers!F121:F1121,FALSE)</f>
        <v>Nashville</v>
      </c>
      <c r="K122" s="2" t="str">
        <f>VLOOKUP(M122,'coffee (more)'!$A$1:$B$5,2,FALSE)</f>
        <v>Arbica</v>
      </c>
      <c r="L122" s="2" t="str">
        <f>VLOOKUP(N122,'coffee (more)'!$A$7:$B$10,2,FALSE)</f>
        <v>Light</v>
      </c>
      <c r="M122" t="str">
        <f>INDEX(products!$A$1:$G$49,MATCH(orders!$D122,products!$A$1:$A$49,0),MATCH(orders!M$1,products!$A$1:$G$1,0))</f>
        <v>Ara</v>
      </c>
      <c r="N122" t="str">
        <f>INDEX(products!$A$1:$G$49,MATCH(orders!$D122,products!$A$1:$A$49,0),MATCH(orders!N$1,products!$A$1:$G$1,0))</f>
        <v>L</v>
      </c>
      <c r="O122" s="10">
        <f>INDEX(products!$A$1:$G$49,MATCH(orders!$D122,products!$A$1:$A$49,0),MATCH(orders!O$1,products!$A$1:$G$1,0))</f>
        <v>0.2</v>
      </c>
      <c r="P122" s="5">
        <f>INDEX(products!$A$1:$G$49,MATCH(orders!$D122,products!$A$1:$A$49,0),MATCH(orders!P$1,products!$A$1:$G$1,0))</f>
        <v>3.8849999999999998</v>
      </c>
      <c r="Q122" s="5">
        <f>INDEX(products!$A$1:$G$49,MATCH(orders!$D122,products!$A$1:$A$49,0),MATCH(orders!Q$1,products!$A$1:$G$1,0))</f>
        <v>0.34964999999999996</v>
      </c>
      <c r="R122" s="12">
        <f t="shared" si="3"/>
        <v>3.8849999999999998</v>
      </c>
      <c r="S122" s="12">
        <f t="shared" si="2"/>
        <v>0.34964999999999996</v>
      </c>
      <c r="T122" t="str">
        <f>_xlfn.XLOOKUP(C122,customers!A121:A1121,customers!I121:I1121,FALSE)</f>
        <v>No</v>
      </c>
    </row>
    <row r="123" spans="1:20" x14ac:dyDescent="0.2">
      <c r="A123" s="2" t="s">
        <v>1158</v>
      </c>
      <c r="B123" s="3">
        <v>44471</v>
      </c>
      <c r="C123" s="2" t="s">
        <v>1159</v>
      </c>
      <c r="D123" t="s">
        <v>6141</v>
      </c>
      <c r="E123" s="2">
        <v>5</v>
      </c>
      <c r="F123" s="2" t="str">
        <f>_xlfn.XLOOKUP(C123,customers!$A$1:$A$1001,customers!$B$1:$B$1001,0)</f>
        <v>Cordi Switsur</v>
      </c>
      <c r="G123" s="2" t="str">
        <f>IF(_xlfn.XLOOKUP(C123,customers!$A$1:$A$1001,customers!$C$1:$C$1001,0) = 0, "NONE", _xlfn.XLOOKUP(C123,customers!$A$1:$A$1001,customers!$C$1:$C$1001,0) )</f>
        <v>cswitsur3b@chronoengine.com</v>
      </c>
      <c r="H123" s="2" t="str">
        <f>_xlfn.XLOOKUP(C123,customers!$A$1:$A$1001,customers!$G$1:$G$1001,0)</f>
        <v>United States</v>
      </c>
      <c r="I123" s="2" t="b">
        <v>0</v>
      </c>
      <c r="J123" s="2" t="b">
        <f>_xlfn.XLOOKUP(Table1[[#This Row],[Customer ID]],customers!A122:A1122,customers!F122:F1122,FALSE)</f>
        <v>0</v>
      </c>
      <c r="K123" s="2" t="str">
        <f>VLOOKUP(M123,'coffee (more)'!$A$1:$B$5,2,FALSE)</f>
        <v>Excelsa</v>
      </c>
      <c r="L123" s="2" t="str">
        <f>VLOOKUP(N123,'coffee (more)'!$A$7:$B$10,2,FALSE)</f>
        <v>Medium</v>
      </c>
      <c r="M123" t="str">
        <f>INDEX(products!$A$1:$G$49,MATCH(orders!$D123,products!$A$1:$A$49,0),MATCH(orders!M$1,products!$A$1:$G$1,0))</f>
        <v>Exc</v>
      </c>
      <c r="N123" t="str">
        <f>INDEX(products!$A$1:$G$49,MATCH(orders!$D123,products!$A$1:$A$49,0),MATCH(orders!N$1,products!$A$1:$G$1,0))</f>
        <v>M</v>
      </c>
      <c r="O123" s="10">
        <f>INDEX(products!$A$1:$G$49,MATCH(orders!$D123,products!$A$1:$A$49,0),MATCH(orders!O$1,products!$A$1:$G$1,0))</f>
        <v>1</v>
      </c>
      <c r="P123" s="5">
        <f>INDEX(products!$A$1:$G$49,MATCH(orders!$D123,products!$A$1:$A$49,0),MATCH(orders!P$1,products!$A$1:$G$1,0))</f>
        <v>13.75</v>
      </c>
      <c r="Q123" s="5">
        <f>INDEX(products!$A$1:$G$49,MATCH(orders!$D123,products!$A$1:$A$49,0),MATCH(orders!Q$1,products!$A$1:$G$1,0))</f>
        <v>1.5125</v>
      </c>
      <c r="R123" s="12">
        <f t="shared" si="3"/>
        <v>68.75</v>
      </c>
      <c r="S123" s="12">
        <f t="shared" si="2"/>
        <v>7.5625</v>
      </c>
      <c r="T123" t="b">
        <f>_xlfn.XLOOKUP(C123,customers!A122:A1122,customers!I122:I1122,FALSE)</f>
        <v>0</v>
      </c>
    </row>
    <row r="124" spans="1:20" x14ac:dyDescent="0.2">
      <c r="A124" s="2" t="s">
        <v>1174</v>
      </c>
      <c r="B124" s="3">
        <v>44268</v>
      </c>
      <c r="C124" s="2" t="s">
        <v>1175</v>
      </c>
      <c r="D124" t="s">
        <v>6158</v>
      </c>
      <c r="E124" s="2">
        <v>4</v>
      </c>
      <c r="F124" s="2" t="str">
        <f>_xlfn.XLOOKUP(C124,customers!$A$1:$A$1001,customers!$B$1:$B$1001,0)</f>
        <v>Mahala Ludwell</v>
      </c>
      <c r="G124" s="2" t="str">
        <f>IF(_xlfn.XLOOKUP(C124,customers!$A$1:$A$1001,customers!$C$1:$C$1001,0) = 0, "NONE", _xlfn.XLOOKUP(C124,customers!$A$1:$A$1001,customers!$C$1:$C$1001,0) )</f>
        <v>mludwell3e@blogger.com</v>
      </c>
      <c r="H124" s="2" t="str">
        <f>_xlfn.XLOOKUP(C124,customers!$A$1:$A$1001,customers!$G$1:$G$1001,0)</f>
        <v>United States</v>
      </c>
      <c r="I124" s="2" t="e" vm="27">
        <v>#VALUE!</v>
      </c>
      <c r="J124" s="2" t="str">
        <f>_xlfn.XLOOKUP(Table1[[#This Row],[Customer ID]],customers!A123:A1123,customers!F123:F1123,FALSE)</f>
        <v>Denver</v>
      </c>
      <c r="K124" s="2" t="str">
        <f>VLOOKUP(M124,'coffee (more)'!$A$1:$B$5,2,FALSE)</f>
        <v>Arbica</v>
      </c>
      <c r="L124" s="2" t="str">
        <f>VLOOKUP(N124,'coffee (more)'!$A$7:$B$10,2,FALSE)</f>
        <v>Dark</v>
      </c>
      <c r="M124" t="str">
        <f>INDEX(products!$A$1:$G$49,MATCH(orders!$D124,products!$A$1:$A$49,0),MATCH(orders!M$1,products!$A$1:$G$1,0))</f>
        <v>Ara</v>
      </c>
      <c r="N124" t="str">
        <f>INDEX(products!$A$1:$G$49,MATCH(orders!$D124,products!$A$1:$A$49,0),MATCH(orders!N$1,products!$A$1:$G$1,0))</f>
        <v>D</v>
      </c>
      <c r="O124" s="10">
        <f>INDEX(products!$A$1:$G$49,MATCH(orders!$D124,products!$A$1:$A$49,0),MATCH(orders!O$1,products!$A$1:$G$1,0))</f>
        <v>0.5</v>
      </c>
      <c r="P124" s="5">
        <f>INDEX(products!$A$1:$G$49,MATCH(orders!$D124,products!$A$1:$A$49,0),MATCH(orders!P$1,products!$A$1:$G$1,0))</f>
        <v>5.97</v>
      </c>
      <c r="Q124" s="5">
        <f>INDEX(products!$A$1:$G$49,MATCH(orders!$D124,products!$A$1:$A$49,0),MATCH(orders!Q$1,products!$A$1:$G$1,0))</f>
        <v>0.5373</v>
      </c>
      <c r="R124" s="12">
        <f t="shared" si="3"/>
        <v>23.88</v>
      </c>
      <c r="S124" s="12">
        <f t="shared" si="2"/>
        <v>2.1492</v>
      </c>
      <c r="T124" t="str">
        <f>_xlfn.XLOOKUP(C124,customers!A123:A1123,customers!I123:I1123,FALSE)</f>
        <v>Yes</v>
      </c>
    </row>
    <row r="125" spans="1:20" x14ac:dyDescent="0.2">
      <c r="A125" s="2" t="s">
        <v>1180</v>
      </c>
      <c r="B125" s="3">
        <v>44724</v>
      </c>
      <c r="C125" s="2" t="s">
        <v>1181</v>
      </c>
      <c r="D125" t="s">
        <v>6164</v>
      </c>
      <c r="E125" s="2">
        <v>4</v>
      </c>
      <c r="F125" s="2" t="str">
        <f>_xlfn.XLOOKUP(C125,customers!$A$1:$A$1001,customers!$B$1:$B$1001,0)</f>
        <v>Doll Beauchamp</v>
      </c>
      <c r="G125" s="2" t="str">
        <f>IF(_xlfn.XLOOKUP(C125,customers!$A$1:$A$1001,customers!$C$1:$C$1001,0) = 0, "NONE", _xlfn.XLOOKUP(C125,customers!$A$1:$A$1001,customers!$C$1:$C$1001,0) )</f>
        <v>dbeauchamp3f@usda.gov</v>
      </c>
      <c r="H125" s="2" t="str">
        <f>_xlfn.XLOOKUP(C125,customers!$A$1:$A$1001,customers!$G$1:$G$1001,0)</f>
        <v>United States</v>
      </c>
      <c r="I125" s="2" t="e" vm="89">
        <v>#VALUE!</v>
      </c>
      <c r="J125" s="2" t="str">
        <f>_xlfn.XLOOKUP(Table1[[#This Row],[Customer ID]],customers!A124:A1124,customers!F124:F1124,FALSE)</f>
        <v>Stamford</v>
      </c>
      <c r="K125" s="2" t="str">
        <f>VLOOKUP(M125,'coffee (more)'!$A$1:$B$5,2,FALSE)</f>
        <v>Liberica</v>
      </c>
      <c r="L125" s="2" t="str">
        <f>VLOOKUP(N125,'coffee (more)'!$A$7:$B$10,2,FALSE)</f>
        <v>Light</v>
      </c>
      <c r="M125" t="str">
        <f>INDEX(products!$A$1:$G$49,MATCH(orders!$D125,products!$A$1:$A$49,0),MATCH(orders!M$1,products!$A$1:$G$1,0))</f>
        <v>Lib</v>
      </c>
      <c r="N125" t="str">
        <f>INDEX(products!$A$1:$G$49,MATCH(orders!$D125,products!$A$1:$A$49,0),MATCH(orders!N$1,products!$A$1:$G$1,0))</f>
        <v>L</v>
      </c>
      <c r="O125" s="10">
        <f>INDEX(products!$A$1:$G$49,MATCH(orders!$D125,products!$A$1:$A$49,0),MATCH(orders!O$1,products!$A$1:$G$1,0))</f>
        <v>2.5</v>
      </c>
      <c r="P125" s="5">
        <f>INDEX(products!$A$1:$G$49,MATCH(orders!$D125,products!$A$1:$A$49,0),MATCH(orders!P$1,products!$A$1:$G$1,0))</f>
        <v>36.454999999999998</v>
      </c>
      <c r="Q125" s="5">
        <f>INDEX(products!$A$1:$G$49,MATCH(orders!$D125,products!$A$1:$A$49,0),MATCH(orders!Q$1,products!$A$1:$G$1,0))</f>
        <v>4.7391499999999995</v>
      </c>
      <c r="R125" s="12">
        <f t="shared" si="3"/>
        <v>145.82</v>
      </c>
      <c r="S125" s="12">
        <f t="shared" si="2"/>
        <v>18.956599999999998</v>
      </c>
      <c r="T125" t="str">
        <f>_xlfn.XLOOKUP(C125,customers!A124:A1124,customers!I124:I1124,FALSE)</f>
        <v>No</v>
      </c>
    </row>
    <row r="126" spans="1:20" x14ac:dyDescent="0.2">
      <c r="A126" s="2" t="s">
        <v>1186</v>
      </c>
      <c r="B126" s="3">
        <v>43582</v>
      </c>
      <c r="C126" s="2" t="s">
        <v>1187</v>
      </c>
      <c r="D126" t="s">
        <v>6159</v>
      </c>
      <c r="E126" s="2">
        <v>5</v>
      </c>
      <c r="F126" s="2" t="str">
        <f>_xlfn.XLOOKUP(C126,customers!$A$1:$A$1001,customers!$B$1:$B$1001,0)</f>
        <v>Stanford Rodliff</v>
      </c>
      <c r="G126" s="2" t="str">
        <f>IF(_xlfn.XLOOKUP(C126,customers!$A$1:$A$1001,customers!$C$1:$C$1001,0) = 0, "NONE", _xlfn.XLOOKUP(C126,customers!$A$1:$A$1001,customers!$C$1:$C$1001,0) )</f>
        <v>srodliff3g@ted.com</v>
      </c>
      <c r="H126" s="2" t="str">
        <f>_xlfn.XLOOKUP(C126,customers!$A$1:$A$1001,customers!$G$1:$G$1001,0)</f>
        <v>United States</v>
      </c>
      <c r="I126" s="2" t="e" vm="90">
        <v>#VALUE!</v>
      </c>
      <c r="J126" s="2" t="str">
        <f>_xlfn.XLOOKUP(Table1[[#This Row],[Customer ID]],customers!A125:A1125,customers!F125:F1125,FALSE)</f>
        <v>Newport News</v>
      </c>
      <c r="K126" s="2" t="str">
        <f>VLOOKUP(M126,'coffee (more)'!$A$1:$B$5,2,FALSE)</f>
        <v>Liberica</v>
      </c>
      <c r="L126" s="2" t="str">
        <f>VLOOKUP(N126,'coffee (more)'!$A$7:$B$10,2,FALSE)</f>
        <v>Medium</v>
      </c>
      <c r="M126" t="str">
        <f>INDEX(products!$A$1:$G$49,MATCH(orders!$D126,products!$A$1:$A$49,0),MATCH(orders!M$1,products!$A$1:$G$1,0))</f>
        <v>Lib</v>
      </c>
      <c r="N126" t="str">
        <f>INDEX(products!$A$1:$G$49,MATCH(orders!$D126,products!$A$1:$A$49,0),MATCH(orders!N$1,products!$A$1:$G$1,0))</f>
        <v>M</v>
      </c>
      <c r="O126" s="10">
        <f>INDEX(products!$A$1:$G$49,MATCH(orders!$D126,products!$A$1:$A$49,0),MATCH(orders!O$1,products!$A$1:$G$1,0))</f>
        <v>0.2</v>
      </c>
      <c r="P126" s="5">
        <f>INDEX(products!$A$1:$G$49,MATCH(orders!$D126,products!$A$1:$A$49,0),MATCH(orders!P$1,products!$A$1:$G$1,0))</f>
        <v>4.3650000000000002</v>
      </c>
      <c r="Q126" s="5">
        <f>INDEX(products!$A$1:$G$49,MATCH(orders!$D126,products!$A$1:$A$49,0),MATCH(orders!Q$1,products!$A$1:$G$1,0))</f>
        <v>0.56745000000000001</v>
      </c>
      <c r="R126" s="12">
        <f t="shared" si="3"/>
        <v>21.825000000000003</v>
      </c>
      <c r="S126" s="12">
        <f t="shared" si="2"/>
        <v>2.83725</v>
      </c>
      <c r="T126" t="str">
        <f>_xlfn.XLOOKUP(C126,customers!A125:A1125,customers!I125:I1125,FALSE)</f>
        <v>Yes</v>
      </c>
    </row>
    <row r="127" spans="1:20" x14ac:dyDescent="0.2">
      <c r="A127" s="2" t="s">
        <v>1192</v>
      </c>
      <c r="B127" s="3">
        <v>43608</v>
      </c>
      <c r="C127" s="2" t="s">
        <v>1193</v>
      </c>
      <c r="D127" t="s">
        <v>6160</v>
      </c>
      <c r="E127" s="2">
        <v>3</v>
      </c>
      <c r="F127" s="2" t="str">
        <f>_xlfn.XLOOKUP(C127,customers!$A$1:$A$1001,customers!$B$1:$B$1001,0)</f>
        <v>Stevana Woodham</v>
      </c>
      <c r="G127" s="2" t="str">
        <f>IF(_xlfn.XLOOKUP(C127,customers!$A$1:$A$1001,customers!$C$1:$C$1001,0) = 0, "NONE", _xlfn.XLOOKUP(C127,customers!$A$1:$A$1001,customers!$C$1:$C$1001,0) )</f>
        <v>swoodham3h@businesswire.com</v>
      </c>
      <c r="H127" s="2" t="str">
        <f>_xlfn.XLOOKUP(C127,customers!$A$1:$A$1001,customers!$G$1:$G$1001,0)</f>
        <v>Ireland</v>
      </c>
      <c r="I127" s="2" t="e" vm="91">
        <v>#VALUE!</v>
      </c>
      <c r="J127" s="2" t="str">
        <f>_xlfn.XLOOKUP(Table1[[#This Row],[Customer ID]],customers!A126:A1126,customers!F126:F1126,FALSE)</f>
        <v>Drumcondra</v>
      </c>
      <c r="K127" s="2" t="str">
        <f>VLOOKUP(M127,'coffee (more)'!$A$1:$B$5,2,FALSE)</f>
        <v>Liberica</v>
      </c>
      <c r="L127" s="2" t="str">
        <f>VLOOKUP(N127,'coffee (more)'!$A$7:$B$10,2,FALSE)</f>
        <v>Medium</v>
      </c>
      <c r="M127" t="str">
        <f>INDEX(products!$A$1:$G$49,MATCH(orders!$D127,products!$A$1:$A$49,0),MATCH(orders!M$1,products!$A$1:$G$1,0))</f>
        <v>Lib</v>
      </c>
      <c r="N127" t="str">
        <f>INDEX(products!$A$1:$G$49,MATCH(orders!$D127,products!$A$1:$A$49,0),MATCH(orders!N$1,products!$A$1:$G$1,0))</f>
        <v>M</v>
      </c>
      <c r="O127" s="10">
        <f>INDEX(products!$A$1:$G$49,MATCH(orders!$D127,products!$A$1:$A$49,0),MATCH(orders!O$1,products!$A$1:$G$1,0))</f>
        <v>0.5</v>
      </c>
      <c r="P127" s="5">
        <f>INDEX(products!$A$1:$G$49,MATCH(orders!$D127,products!$A$1:$A$49,0),MATCH(orders!P$1,products!$A$1:$G$1,0))</f>
        <v>8.73</v>
      </c>
      <c r="Q127" s="5">
        <f>INDEX(products!$A$1:$G$49,MATCH(orders!$D127,products!$A$1:$A$49,0),MATCH(orders!Q$1,products!$A$1:$G$1,0))</f>
        <v>1.1349</v>
      </c>
      <c r="R127" s="12">
        <f t="shared" si="3"/>
        <v>26.19</v>
      </c>
      <c r="S127" s="12">
        <f t="shared" si="2"/>
        <v>3.4047000000000001</v>
      </c>
      <c r="T127" t="str">
        <f>_xlfn.XLOOKUP(C127,customers!A126:A1126,customers!I126:I1126,FALSE)</f>
        <v>Yes</v>
      </c>
    </row>
    <row r="128" spans="1:20" x14ac:dyDescent="0.2">
      <c r="A128" s="2" t="s">
        <v>1198</v>
      </c>
      <c r="B128" s="3">
        <v>44026</v>
      </c>
      <c r="C128" s="2" t="s">
        <v>1199</v>
      </c>
      <c r="D128" t="s">
        <v>6155</v>
      </c>
      <c r="E128" s="2">
        <v>1</v>
      </c>
      <c r="F128" s="2" t="str">
        <f>_xlfn.XLOOKUP(C128,customers!$A$1:$A$1001,customers!$B$1:$B$1001,0)</f>
        <v>Hewet Synnot</v>
      </c>
      <c r="G128" s="2" t="str">
        <f>IF(_xlfn.XLOOKUP(C128,customers!$A$1:$A$1001,customers!$C$1:$C$1001,0) = 0, "NONE", _xlfn.XLOOKUP(C128,customers!$A$1:$A$1001,customers!$C$1:$C$1001,0) )</f>
        <v>hsynnot3i@about.com</v>
      </c>
      <c r="H128" s="2" t="str">
        <f>_xlfn.XLOOKUP(C128,customers!$A$1:$A$1001,customers!$G$1:$G$1001,0)</f>
        <v>United States</v>
      </c>
      <c r="I128" s="2" t="e" vm="87">
        <v>#VALUE!</v>
      </c>
      <c r="J128" s="2" t="str">
        <f>_xlfn.XLOOKUP(Table1[[#This Row],[Customer ID]],customers!A127:A1127,customers!F127:F1127,FALSE)</f>
        <v>Anchorage</v>
      </c>
      <c r="K128" s="2" t="str">
        <f>VLOOKUP(M128,'coffee (more)'!$A$1:$B$5,2,FALSE)</f>
        <v>Arbica</v>
      </c>
      <c r="L128" s="2" t="str">
        <f>VLOOKUP(N128,'coffee (more)'!$A$7:$B$10,2,FALSE)</f>
        <v>Medium</v>
      </c>
      <c r="M128" t="str">
        <f>INDEX(products!$A$1:$G$49,MATCH(orders!$D128,products!$A$1:$A$49,0),MATCH(orders!M$1,products!$A$1:$G$1,0))</f>
        <v>Ara</v>
      </c>
      <c r="N128" t="str">
        <f>INDEX(products!$A$1:$G$49,MATCH(orders!$D128,products!$A$1:$A$49,0),MATCH(orders!N$1,products!$A$1:$G$1,0))</f>
        <v>M</v>
      </c>
      <c r="O128" s="10">
        <f>INDEX(products!$A$1:$G$49,MATCH(orders!$D128,products!$A$1:$A$49,0),MATCH(orders!O$1,products!$A$1:$G$1,0))</f>
        <v>1</v>
      </c>
      <c r="P128" s="5">
        <f>INDEX(products!$A$1:$G$49,MATCH(orders!$D128,products!$A$1:$A$49,0),MATCH(orders!P$1,products!$A$1:$G$1,0))</f>
        <v>11.25</v>
      </c>
      <c r="Q128" s="5">
        <f>INDEX(products!$A$1:$G$49,MATCH(orders!$D128,products!$A$1:$A$49,0),MATCH(orders!Q$1,products!$A$1:$G$1,0))</f>
        <v>1.0125</v>
      </c>
      <c r="R128" s="12">
        <f t="shared" si="3"/>
        <v>11.25</v>
      </c>
      <c r="S128" s="12">
        <f t="shared" si="2"/>
        <v>1.0125</v>
      </c>
      <c r="T128" t="str">
        <f>_xlfn.XLOOKUP(C128,customers!A127:A1127,customers!I127:I1127,FALSE)</f>
        <v>No</v>
      </c>
    </row>
    <row r="129" spans="1:20" x14ac:dyDescent="0.2">
      <c r="A129" s="2" t="s">
        <v>1204</v>
      </c>
      <c r="B129" s="3">
        <v>44510</v>
      </c>
      <c r="C129" s="2" t="s">
        <v>1205</v>
      </c>
      <c r="D129" t="s">
        <v>6143</v>
      </c>
      <c r="E129" s="2">
        <v>6</v>
      </c>
      <c r="F129" s="2" t="str">
        <f>_xlfn.XLOOKUP(C129,customers!$A$1:$A$1001,customers!$B$1:$B$1001,0)</f>
        <v>Raleigh Lepere</v>
      </c>
      <c r="G129" s="2" t="str">
        <f>IF(_xlfn.XLOOKUP(C129,customers!$A$1:$A$1001,customers!$C$1:$C$1001,0) = 0, "NONE", _xlfn.XLOOKUP(C129,customers!$A$1:$A$1001,customers!$C$1:$C$1001,0) )</f>
        <v>rlepere3j@shop-pro.jp</v>
      </c>
      <c r="H129" s="2" t="str">
        <f>_xlfn.XLOOKUP(C129,customers!$A$1:$A$1001,customers!$G$1:$G$1001,0)</f>
        <v>Ireland</v>
      </c>
      <c r="I129" s="2" t="e" vm="92">
        <v>#VALUE!</v>
      </c>
      <c r="J129" s="2" t="str">
        <f>_xlfn.XLOOKUP(Table1[[#This Row],[Customer ID]],customers!A128:A1128,customers!F128:F1128,FALSE)</f>
        <v>Beaumont</v>
      </c>
      <c r="K129" s="2" t="str">
        <f>VLOOKUP(M129,'coffee (more)'!$A$1:$B$5,2,FALSE)</f>
        <v>Liberica</v>
      </c>
      <c r="L129" s="2" t="str">
        <f>VLOOKUP(N129,'coffee (more)'!$A$7:$B$10,2,FALSE)</f>
        <v>Dark</v>
      </c>
      <c r="M129" t="str">
        <f>INDEX(products!$A$1:$G$49,MATCH(orders!$D129,products!$A$1:$A$49,0),MATCH(orders!M$1,products!$A$1:$G$1,0))</f>
        <v>Lib</v>
      </c>
      <c r="N129" t="str">
        <f>INDEX(products!$A$1:$G$49,MATCH(orders!$D129,products!$A$1:$A$49,0),MATCH(orders!N$1,products!$A$1:$G$1,0))</f>
        <v>D</v>
      </c>
      <c r="O129" s="10">
        <f>INDEX(products!$A$1:$G$49,MATCH(orders!$D129,products!$A$1:$A$49,0),MATCH(orders!O$1,products!$A$1:$G$1,0))</f>
        <v>1</v>
      </c>
      <c r="P129" s="5">
        <f>INDEX(products!$A$1:$G$49,MATCH(orders!$D129,products!$A$1:$A$49,0),MATCH(orders!P$1,products!$A$1:$G$1,0))</f>
        <v>12.95</v>
      </c>
      <c r="Q129" s="5">
        <f>INDEX(products!$A$1:$G$49,MATCH(orders!$D129,products!$A$1:$A$49,0),MATCH(orders!Q$1,products!$A$1:$G$1,0))</f>
        <v>1.6835</v>
      </c>
      <c r="R129" s="12">
        <f t="shared" si="3"/>
        <v>77.699999999999989</v>
      </c>
      <c r="S129" s="12">
        <f t="shared" si="2"/>
        <v>10.100999999999999</v>
      </c>
      <c r="T129" t="str">
        <f>_xlfn.XLOOKUP(C129,customers!A128:A1128,customers!I128:I1128,FALSE)</f>
        <v>No</v>
      </c>
    </row>
    <row r="130" spans="1:20"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 = 0, "NONE", _xlfn.XLOOKUP(C130,customers!$A$1:$A$1001,customers!$C$1:$C$1001,0) )</f>
        <v>twoofinden3k@businesswire.com</v>
      </c>
      <c r="H130" s="2" t="str">
        <f>_xlfn.XLOOKUP(C130,customers!$A$1:$A$1001,customers!$G$1:$G$1001,0)</f>
        <v>United States</v>
      </c>
      <c r="I130" s="2" t="e" vm="93">
        <v>#VALUE!</v>
      </c>
      <c r="J130" s="2" t="str">
        <f>_xlfn.XLOOKUP(Table1[[#This Row],[Customer ID]],customers!A129:A1129,customers!F129:F1129,FALSE)</f>
        <v>Fargo</v>
      </c>
      <c r="K130" s="2" t="str">
        <f>VLOOKUP(M130,'coffee (more)'!$A$1:$B$5,2,FALSE)</f>
        <v>Arbica</v>
      </c>
      <c r="L130" s="2" t="str">
        <f>VLOOKUP(N130,'coffee (more)'!$A$7:$B$10,2,FALSE)</f>
        <v>Medium</v>
      </c>
      <c r="M130" t="str">
        <f>INDEX(products!$A$1:$G$49,MATCH(orders!$D130,products!$A$1:$A$49,0),MATCH(orders!M$1,products!$A$1:$G$1,0))</f>
        <v>Ara</v>
      </c>
      <c r="N130" t="str">
        <f>INDEX(products!$A$1:$G$49,MATCH(orders!$D130,products!$A$1:$A$49,0),MATCH(orders!N$1,products!$A$1:$G$1,0))</f>
        <v>M</v>
      </c>
      <c r="O130" s="10">
        <f>INDEX(products!$A$1:$G$49,MATCH(orders!$D130,products!$A$1:$A$49,0),MATCH(orders!O$1,products!$A$1:$G$1,0))</f>
        <v>0.5</v>
      </c>
      <c r="P130" s="5">
        <f>INDEX(products!$A$1:$G$49,MATCH(orders!$D130,products!$A$1:$A$49,0),MATCH(orders!P$1,products!$A$1:$G$1,0))</f>
        <v>6.75</v>
      </c>
      <c r="Q130" s="5">
        <f>INDEX(products!$A$1:$G$49,MATCH(orders!$D130,products!$A$1:$A$49,0),MATCH(orders!Q$1,products!$A$1:$G$1,0))</f>
        <v>0.60749999999999993</v>
      </c>
      <c r="R130" s="12">
        <f t="shared" si="3"/>
        <v>6.75</v>
      </c>
      <c r="S130" s="12">
        <f t="shared" ref="S130:S193" si="4" xml:space="preserve"> Q130*E130</f>
        <v>0.60749999999999993</v>
      </c>
      <c r="T130" t="str">
        <f>_xlfn.XLOOKUP(C130,customers!A129:A1129,customers!I129:I1129,FALSE)</f>
        <v>No</v>
      </c>
    </row>
    <row r="131" spans="1:20" x14ac:dyDescent="0.2">
      <c r="A131" s="2" t="s">
        <v>1216</v>
      </c>
      <c r="B131" s="3">
        <v>43652</v>
      </c>
      <c r="C131" s="2" t="s">
        <v>1217</v>
      </c>
      <c r="D131" t="s">
        <v>6183</v>
      </c>
      <c r="E131" s="2">
        <v>1</v>
      </c>
      <c r="F131" s="2" t="str">
        <f>_xlfn.XLOOKUP(C131,customers!$A$1:$A$1001,customers!$B$1:$B$1001,0)</f>
        <v>Evelina Dacca</v>
      </c>
      <c r="G131" s="2" t="str">
        <f>IF(_xlfn.XLOOKUP(C131,customers!$A$1:$A$1001,customers!$C$1:$C$1001,0) = 0, "NONE", _xlfn.XLOOKUP(C131,customers!$A$1:$A$1001,customers!$C$1:$C$1001,0) )</f>
        <v>edacca3l@google.pl</v>
      </c>
      <c r="H131" s="2" t="str">
        <f>_xlfn.XLOOKUP(C131,customers!$A$1:$A$1001,customers!$G$1:$G$1001,0)</f>
        <v>United States</v>
      </c>
      <c r="I131" s="2" t="e" vm="94">
        <v>#VALUE!</v>
      </c>
      <c r="J131" s="2" t="str">
        <f>_xlfn.XLOOKUP(Table1[[#This Row],[Customer ID]],customers!A130:A1130,customers!F130:F1130,FALSE)</f>
        <v>Evansville</v>
      </c>
      <c r="K131" s="2" t="str">
        <f>VLOOKUP(M131,'coffee (more)'!$A$1:$B$5,2,FALSE)</f>
        <v>Excelsa</v>
      </c>
      <c r="L131" s="2" t="str">
        <f>VLOOKUP(N131,'coffee (more)'!$A$7:$B$10,2,FALSE)</f>
        <v>Dark</v>
      </c>
      <c r="M131" t="str">
        <f>INDEX(products!$A$1:$G$49,MATCH(orders!$D131,products!$A$1:$A$49,0),MATCH(orders!M$1,products!$A$1:$G$1,0))</f>
        <v>Exc</v>
      </c>
      <c r="N131" t="str">
        <f>INDEX(products!$A$1:$G$49,MATCH(orders!$D131,products!$A$1:$A$49,0),MATCH(orders!N$1,products!$A$1:$G$1,0))</f>
        <v>D</v>
      </c>
      <c r="O131" s="10">
        <f>INDEX(products!$A$1:$G$49,MATCH(orders!$D131,products!$A$1:$A$49,0),MATCH(orders!O$1,products!$A$1:$G$1,0))</f>
        <v>1</v>
      </c>
      <c r="P131" s="5">
        <f>INDEX(products!$A$1:$G$49,MATCH(orders!$D131,products!$A$1:$A$49,0),MATCH(orders!P$1,products!$A$1:$G$1,0))</f>
        <v>12.15</v>
      </c>
      <c r="Q131" s="5">
        <f>INDEX(products!$A$1:$G$49,MATCH(orders!$D131,products!$A$1:$A$49,0),MATCH(orders!Q$1,products!$A$1:$G$1,0))</f>
        <v>1.3365</v>
      </c>
      <c r="R131" s="12">
        <f t="shared" ref="R131:R194" si="5">E131*P131</f>
        <v>12.15</v>
      </c>
      <c r="S131" s="12">
        <f t="shared" si="4"/>
        <v>1.3365</v>
      </c>
      <c r="T131" t="str">
        <f>_xlfn.XLOOKUP(C131,customers!A130:A1130,customers!I130:I1130,FALSE)</f>
        <v>Yes</v>
      </c>
    </row>
    <row r="132" spans="1:20"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 = 0, "NONE", _xlfn.XLOOKUP(C132,customers!$A$1:$A$1001,customers!$C$1:$C$1001,0) )</f>
        <v>NONE</v>
      </c>
      <c r="H132" s="2" t="str">
        <f>_xlfn.XLOOKUP(C132,customers!$A$1:$A$1001,customers!$G$1:$G$1001,0)</f>
        <v>Ireland</v>
      </c>
      <c r="I132" s="2" t="e" vm="84">
        <v>#VALUE!</v>
      </c>
      <c r="J132" s="2" t="str">
        <f>_xlfn.XLOOKUP(Table1[[#This Row],[Customer ID]],customers!A131:A1131,customers!F131:F1131,FALSE)</f>
        <v>Cherryville</v>
      </c>
      <c r="K132" s="2" t="str">
        <f>VLOOKUP(M132,'coffee (more)'!$A$1:$B$5,2,FALSE)</f>
        <v>Arbica</v>
      </c>
      <c r="L132" s="2" t="str">
        <f>VLOOKUP(N132,'coffee (more)'!$A$7:$B$10,2,FALSE)</f>
        <v>Light</v>
      </c>
      <c r="M132" t="str">
        <f>INDEX(products!$A$1:$G$49,MATCH(orders!$D132,products!$A$1:$A$49,0),MATCH(orders!M$1,products!$A$1:$G$1,0))</f>
        <v>Ara</v>
      </c>
      <c r="N132" t="str">
        <f>INDEX(products!$A$1:$G$49,MATCH(orders!$D132,products!$A$1:$A$49,0),MATCH(orders!N$1,products!$A$1:$G$1,0))</f>
        <v>L</v>
      </c>
      <c r="O132" s="10">
        <f>INDEX(products!$A$1:$G$49,MATCH(orders!$D132,products!$A$1:$A$49,0),MATCH(orders!O$1,products!$A$1:$G$1,0))</f>
        <v>2.5</v>
      </c>
      <c r="P132" s="5">
        <f>INDEX(products!$A$1:$G$49,MATCH(orders!$D132,products!$A$1:$A$49,0),MATCH(orders!P$1,products!$A$1:$G$1,0))</f>
        <v>29.784999999999997</v>
      </c>
      <c r="Q132" s="5">
        <f>INDEX(products!$A$1:$G$49,MATCH(orders!$D132,products!$A$1:$A$49,0),MATCH(orders!Q$1,products!$A$1:$G$1,0))</f>
        <v>2.6806499999999995</v>
      </c>
      <c r="R132" s="12">
        <f t="shared" si="5"/>
        <v>148.92499999999998</v>
      </c>
      <c r="S132" s="12">
        <f t="shared" si="4"/>
        <v>13.403249999999998</v>
      </c>
      <c r="T132" t="str">
        <f>_xlfn.XLOOKUP(C132,customers!A131:A1131,customers!I131:I1131,FALSE)</f>
        <v>Yes</v>
      </c>
    </row>
    <row r="133" spans="1:20"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 = 0, "NONE", _xlfn.XLOOKUP(C133,customers!$A$1:$A$1001,customers!$C$1:$C$1001,0) )</f>
        <v>bhindsberg3n@blogs.com</v>
      </c>
      <c r="H133" s="2" t="str">
        <f>_xlfn.XLOOKUP(C133,customers!$A$1:$A$1001,customers!$G$1:$G$1001,0)</f>
        <v>United States</v>
      </c>
      <c r="I133" s="2" t="e" vm="60">
        <v>#VALUE!</v>
      </c>
      <c r="J133" s="2" t="str">
        <f>_xlfn.XLOOKUP(Table1[[#This Row],[Customer ID]],customers!A132:A1132,customers!F132:F1132,FALSE)</f>
        <v>Charlotte</v>
      </c>
      <c r="K133" s="2" t="str">
        <f>VLOOKUP(M133,'coffee (more)'!$A$1:$B$5,2,FALSE)</f>
        <v>Excelsa</v>
      </c>
      <c r="L133" s="2" t="str">
        <f>VLOOKUP(N133,'coffee (more)'!$A$7:$B$10,2,FALSE)</f>
        <v>Dark</v>
      </c>
      <c r="M133" t="str">
        <f>INDEX(products!$A$1:$G$49,MATCH(orders!$D133,products!$A$1:$A$49,0),MATCH(orders!M$1,products!$A$1:$G$1,0))</f>
        <v>Exc</v>
      </c>
      <c r="N133" t="str">
        <f>INDEX(products!$A$1:$G$49,MATCH(orders!$D133,products!$A$1:$A$49,0),MATCH(orders!N$1,products!$A$1:$G$1,0))</f>
        <v>D</v>
      </c>
      <c r="O133" s="10">
        <f>INDEX(products!$A$1:$G$49,MATCH(orders!$D133,products!$A$1:$A$49,0),MATCH(orders!O$1,products!$A$1:$G$1,0))</f>
        <v>0.5</v>
      </c>
      <c r="P133" s="5">
        <f>INDEX(products!$A$1:$G$49,MATCH(orders!$D133,products!$A$1:$A$49,0),MATCH(orders!P$1,products!$A$1:$G$1,0))</f>
        <v>7.29</v>
      </c>
      <c r="Q133" s="5">
        <f>INDEX(products!$A$1:$G$49,MATCH(orders!$D133,products!$A$1:$A$49,0),MATCH(orders!Q$1,products!$A$1:$G$1,0))</f>
        <v>0.80190000000000006</v>
      </c>
      <c r="R133" s="12">
        <f t="shared" si="5"/>
        <v>14.58</v>
      </c>
      <c r="S133" s="12">
        <f t="shared" si="4"/>
        <v>1.6038000000000001</v>
      </c>
      <c r="T133" t="str">
        <f>_xlfn.XLOOKUP(C133,customers!A132:A1132,customers!I132:I1132,FALSE)</f>
        <v>Yes</v>
      </c>
    </row>
    <row r="134" spans="1:20" x14ac:dyDescent="0.2">
      <c r="A134" s="2" t="s">
        <v>1233</v>
      </c>
      <c r="B134" s="3">
        <v>44043</v>
      </c>
      <c r="C134" s="2" t="s">
        <v>1234</v>
      </c>
      <c r="D134" t="s">
        <v>6182</v>
      </c>
      <c r="E134" s="2">
        <v>5</v>
      </c>
      <c r="F134" s="2" t="str">
        <f>_xlfn.XLOOKUP(C134,customers!$A$1:$A$1001,customers!$B$1:$B$1001,0)</f>
        <v>Osbert Robins</v>
      </c>
      <c r="G134" s="2" t="str">
        <f>IF(_xlfn.XLOOKUP(C134,customers!$A$1:$A$1001,customers!$C$1:$C$1001,0) = 0, "NONE", _xlfn.XLOOKUP(C134,customers!$A$1:$A$1001,customers!$C$1:$C$1001,0) )</f>
        <v>orobins3o@salon.com</v>
      </c>
      <c r="H134" s="2" t="str">
        <f>_xlfn.XLOOKUP(C134,customers!$A$1:$A$1001,customers!$G$1:$G$1001,0)</f>
        <v>United States</v>
      </c>
      <c r="I134" s="2" t="e" vm="95">
        <v>#VALUE!</v>
      </c>
      <c r="J134" s="2" t="str">
        <f>_xlfn.XLOOKUP(Table1[[#This Row],[Customer ID]],customers!A133:A1133,customers!F133:F1133,FALSE)</f>
        <v>Huntsville</v>
      </c>
      <c r="K134" s="2" t="str">
        <f>VLOOKUP(M134,'coffee (more)'!$A$1:$B$5,2,FALSE)</f>
        <v>Arbica</v>
      </c>
      <c r="L134" s="2" t="str">
        <f>VLOOKUP(N134,'coffee (more)'!$A$7:$B$10,2,FALSE)</f>
        <v>Light</v>
      </c>
      <c r="M134" t="str">
        <f>INDEX(products!$A$1:$G$49,MATCH(orders!$D134,products!$A$1:$A$49,0),MATCH(orders!M$1,products!$A$1:$G$1,0))</f>
        <v>Ara</v>
      </c>
      <c r="N134" t="str">
        <f>INDEX(products!$A$1:$G$49,MATCH(orders!$D134,products!$A$1:$A$49,0),MATCH(orders!N$1,products!$A$1:$G$1,0))</f>
        <v>L</v>
      </c>
      <c r="O134" s="10">
        <f>INDEX(products!$A$1:$G$49,MATCH(orders!$D134,products!$A$1:$A$49,0),MATCH(orders!O$1,products!$A$1:$G$1,0))</f>
        <v>2.5</v>
      </c>
      <c r="P134" s="5">
        <f>INDEX(products!$A$1:$G$49,MATCH(orders!$D134,products!$A$1:$A$49,0),MATCH(orders!P$1,products!$A$1:$G$1,0))</f>
        <v>29.784999999999997</v>
      </c>
      <c r="Q134" s="5">
        <f>INDEX(products!$A$1:$G$49,MATCH(orders!$D134,products!$A$1:$A$49,0),MATCH(orders!Q$1,products!$A$1:$G$1,0))</f>
        <v>2.6806499999999995</v>
      </c>
      <c r="R134" s="12">
        <f t="shared" si="5"/>
        <v>148.92499999999998</v>
      </c>
      <c r="S134" s="12">
        <f t="shared" si="4"/>
        <v>13.403249999999998</v>
      </c>
      <c r="T134" t="str">
        <f>_xlfn.XLOOKUP(C134,customers!A133:A1133,customers!I133:I1133,FALSE)</f>
        <v>Yes</v>
      </c>
    </row>
    <row r="135" spans="1:20" x14ac:dyDescent="0.2">
      <c r="A135" s="2" t="s">
        <v>1239</v>
      </c>
      <c r="B135" s="3">
        <v>44340</v>
      </c>
      <c r="C135" s="2" t="s">
        <v>1240</v>
      </c>
      <c r="D135" t="s">
        <v>6143</v>
      </c>
      <c r="E135" s="2">
        <v>1</v>
      </c>
      <c r="F135" s="2" t="str">
        <f>_xlfn.XLOOKUP(C135,customers!$A$1:$A$1001,customers!$B$1:$B$1001,0)</f>
        <v>Othello Syseland</v>
      </c>
      <c r="G135" s="2" t="str">
        <f>IF(_xlfn.XLOOKUP(C135,customers!$A$1:$A$1001,customers!$C$1:$C$1001,0) = 0, "NONE", _xlfn.XLOOKUP(C135,customers!$A$1:$A$1001,customers!$C$1:$C$1001,0) )</f>
        <v>osyseland3p@independent.co.uk</v>
      </c>
      <c r="H135" s="2" t="str">
        <f>_xlfn.XLOOKUP(C135,customers!$A$1:$A$1001,customers!$G$1:$G$1001,0)</f>
        <v>United States</v>
      </c>
      <c r="I135" s="2" t="e" vm="96">
        <v>#VALUE!</v>
      </c>
      <c r="J135" s="2" t="str">
        <f>_xlfn.XLOOKUP(Table1[[#This Row],[Customer ID]],customers!A134:A1134,customers!F134:F1134,FALSE)</f>
        <v>Santa Ana</v>
      </c>
      <c r="K135" s="2" t="str">
        <f>VLOOKUP(M135,'coffee (more)'!$A$1:$B$5,2,FALSE)</f>
        <v>Liberica</v>
      </c>
      <c r="L135" s="2" t="str">
        <f>VLOOKUP(N135,'coffee (more)'!$A$7:$B$10,2,FALSE)</f>
        <v>Dark</v>
      </c>
      <c r="M135" t="str">
        <f>INDEX(products!$A$1:$G$49,MATCH(orders!$D135,products!$A$1:$A$49,0),MATCH(orders!M$1,products!$A$1:$G$1,0))</f>
        <v>Lib</v>
      </c>
      <c r="N135" t="str">
        <f>INDEX(products!$A$1:$G$49,MATCH(orders!$D135,products!$A$1:$A$49,0),MATCH(orders!N$1,products!$A$1:$G$1,0))</f>
        <v>D</v>
      </c>
      <c r="O135" s="10">
        <f>INDEX(products!$A$1:$G$49,MATCH(orders!$D135,products!$A$1:$A$49,0),MATCH(orders!O$1,products!$A$1:$G$1,0))</f>
        <v>1</v>
      </c>
      <c r="P135" s="5">
        <f>INDEX(products!$A$1:$G$49,MATCH(orders!$D135,products!$A$1:$A$49,0),MATCH(orders!P$1,products!$A$1:$G$1,0))</f>
        <v>12.95</v>
      </c>
      <c r="Q135" s="5">
        <f>INDEX(products!$A$1:$G$49,MATCH(orders!$D135,products!$A$1:$A$49,0),MATCH(orders!Q$1,products!$A$1:$G$1,0))</f>
        <v>1.6835</v>
      </c>
      <c r="R135" s="12">
        <f t="shared" si="5"/>
        <v>12.95</v>
      </c>
      <c r="S135" s="12">
        <f t="shared" si="4"/>
        <v>1.6835</v>
      </c>
      <c r="T135" t="str">
        <f>_xlfn.XLOOKUP(C135,customers!A134:A1134,customers!I134:I1134,FALSE)</f>
        <v>No</v>
      </c>
    </row>
    <row r="136" spans="1:20" x14ac:dyDescent="0.2">
      <c r="A136" s="2" t="s">
        <v>1245</v>
      </c>
      <c r="B136" s="3">
        <v>44758</v>
      </c>
      <c r="C136" s="2" t="s">
        <v>1246</v>
      </c>
      <c r="D136" t="s">
        <v>6166</v>
      </c>
      <c r="E136" s="2">
        <v>3</v>
      </c>
      <c r="F136" s="2" t="str">
        <f>_xlfn.XLOOKUP(C136,customers!$A$1:$A$1001,customers!$B$1:$B$1001,0)</f>
        <v>Ewell Hanby</v>
      </c>
      <c r="G136" s="2" t="str">
        <f>IF(_xlfn.XLOOKUP(C136,customers!$A$1:$A$1001,customers!$C$1:$C$1001,0) = 0, "NONE", _xlfn.XLOOKUP(C136,customers!$A$1:$A$1001,customers!$C$1:$C$1001,0) )</f>
        <v>NONE</v>
      </c>
      <c r="H136" s="2" t="str">
        <f>_xlfn.XLOOKUP(C136,customers!$A$1:$A$1001,customers!$G$1:$G$1001,0)</f>
        <v>United States</v>
      </c>
      <c r="I136" s="2" t="e" vm="39">
        <v>#VALUE!</v>
      </c>
      <c r="J136" s="2" t="str">
        <f>_xlfn.XLOOKUP(Table1[[#This Row],[Customer ID]],customers!A135:A1135,customers!F135:F1135,FALSE)</f>
        <v>Washington</v>
      </c>
      <c r="K136" s="2" t="str">
        <f>VLOOKUP(M136,'coffee (more)'!$A$1:$B$5,2,FALSE)</f>
        <v>Excelsa</v>
      </c>
      <c r="L136" s="2" t="str">
        <f>VLOOKUP(N136,'coffee (more)'!$A$7:$B$10,2,FALSE)</f>
        <v>Medium</v>
      </c>
      <c r="M136" t="str">
        <f>INDEX(products!$A$1:$G$49,MATCH(orders!$D136,products!$A$1:$A$49,0),MATCH(orders!M$1,products!$A$1:$G$1,0))</f>
        <v>Exc</v>
      </c>
      <c r="N136" t="str">
        <f>INDEX(products!$A$1:$G$49,MATCH(orders!$D136,products!$A$1:$A$49,0),MATCH(orders!N$1,products!$A$1:$G$1,0))</f>
        <v>M</v>
      </c>
      <c r="O136" s="10">
        <f>INDEX(products!$A$1:$G$49,MATCH(orders!$D136,products!$A$1:$A$49,0),MATCH(orders!O$1,products!$A$1:$G$1,0))</f>
        <v>2.5</v>
      </c>
      <c r="P136" s="5">
        <f>INDEX(products!$A$1:$G$49,MATCH(orders!$D136,products!$A$1:$A$49,0),MATCH(orders!P$1,products!$A$1:$G$1,0))</f>
        <v>31.624999999999996</v>
      </c>
      <c r="Q136" s="5">
        <f>INDEX(products!$A$1:$G$49,MATCH(orders!$D136,products!$A$1:$A$49,0),MATCH(orders!Q$1,products!$A$1:$G$1,0))</f>
        <v>3.4787499999999998</v>
      </c>
      <c r="R136" s="12">
        <f t="shared" si="5"/>
        <v>94.874999999999986</v>
      </c>
      <c r="S136" s="12">
        <f t="shared" si="4"/>
        <v>10.436249999999999</v>
      </c>
      <c r="T136" t="str">
        <f>_xlfn.XLOOKUP(C136,customers!A135:A1135,customers!I135:I1135,FALSE)</f>
        <v>Yes</v>
      </c>
    </row>
    <row r="137" spans="1:20" x14ac:dyDescent="0.2">
      <c r="A137" s="2" t="s">
        <v>1249</v>
      </c>
      <c r="B137" s="3">
        <v>44232</v>
      </c>
      <c r="C137" s="2" t="s">
        <v>976</v>
      </c>
      <c r="D137" t="s">
        <v>6180</v>
      </c>
      <c r="E137" s="2">
        <v>5</v>
      </c>
      <c r="F137" s="2" t="str">
        <f>_xlfn.XLOOKUP(C137,customers!$A$1:$A$1001,customers!$B$1:$B$1001,0)</f>
        <v>Blancha McAmish</v>
      </c>
      <c r="G137" s="2" t="str">
        <f>IF(_xlfn.XLOOKUP(C137,customers!$A$1:$A$1001,customers!$C$1:$C$1001,0) = 0, "NONE", _xlfn.XLOOKUP(C137,customers!$A$1:$A$1001,customers!$C$1:$C$1001,0) )</f>
        <v>bmcamish2e@tripadvisor.com</v>
      </c>
      <c r="H137" s="2" t="str">
        <f>_xlfn.XLOOKUP(C137,customers!$A$1:$A$1001,customers!$G$1:$G$1001,0)</f>
        <v>United States</v>
      </c>
      <c r="I137" s="2" t="b">
        <v>0</v>
      </c>
      <c r="J137" s="2" t="b">
        <f>_xlfn.XLOOKUP(Table1[[#This Row],[Customer ID]],customers!A136:A1136,customers!F136:F1136,FALSE)</f>
        <v>0</v>
      </c>
      <c r="K137" s="2" t="str">
        <f>VLOOKUP(M137,'coffee (more)'!$A$1:$B$5,2,FALSE)</f>
        <v>Arbica</v>
      </c>
      <c r="L137" s="2" t="str">
        <f>VLOOKUP(N137,'coffee (more)'!$A$7:$B$10,2,FALSE)</f>
        <v>Light</v>
      </c>
      <c r="M137" t="str">
        <f>INDEX(products!$A$1:$G$49,MATCH(orders!$D137,products!$A$1:$A$49,0),MATCH(orders!M$1,products!$A$1:$G$1,0))</f>
        <v>Ara</v>
      </c>
      <c r="N137" t="str">
        <f>INDEX(products!$A$1:$G$49,MATCH(orders!$D137,products!$A$1:$A$49,0),MATCH(orders!N$1,products!$A$1:$G$1,0))</f>
        <v>L</v>
      </c>
      <c r="O137" s="10">
        <f>INDEX(products!$A$1:$G$49,MATCH(orders!$D137,products!$A$1:$A$49,0),MATCH(orders!O$1,products!$A$1:$G$1,0))</f>
        <v>0.5</v>
      </c>
      <c r="P137" s="5">
        <f>INDEX(products!$A$1:$G$49,MATCH(orders!$D137,products!$A$1:$A$49,0),MATCH(orders!P$1,products!$A$1:$G$1,0))</f>
        <v>7.77</v>
      </c>
      <c r="Q137" s="5">
        <f>INDEX(products!$A$1:$G$49,MATCH(orders!$D137,products!$A$1:$A$49,0),MATCH(orders!Q$1,products!$A$1:$G$1,0))</f>
        <v>0.69929999999999992</v>
      </c>
      <c r="R137" s="12">
        <f t="shared" si="5"/>
        <v>38.849999999999994</v>
      </c>
      <c r="S137" s="12">
        <f t="shared" si="4"/>
        <v>3.4964999999999997</v>
      </c>
      <c r="T137" t="b">
        <f>_xlfn.XLOOKUP(C137,customers!A136:A1136,customers!I136:I1136,FALSE)</f>
        <v>0</v>
      </c>
    </row>
    <row r="138" spans="1:20"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 = 0, "NONE", _xlfn.XLOOKUP(C138,customers!$A$1:$A$1001,customers!$C$1:$C$1001,0) )</f>
        <v>lkeenleyside3s@topsy.com</v>
      </c>
      <c r="H138" s="2" t="str">
        <f>_xlfn.XLOOKUP(C138,customers!$A$1:$A$1001,customers!$G$1:$G$1001,0)</f>
        <v>United States</v>
      </c>
      <c r="I138" s="2" t="e" vm="10">
        <v>#VALUE!</v>
      </c>
      <c r="J138" s="2" t="str">
        <f>_xlfn.XLOOKUP(Table1[[#This Row],[Customer ID]],customers!A137:A1137,customers!F137:F1137,FALSE)</f>
        <v>Saint Louis</v>
      </c>
      <c r="K138" s="2" t="str">
        <f>VLOOKUP(M138,'coffee (more)'!$A$1:$B$5,2,FALSE)</f>
        <v>Arbica</v>
      </c>
      <c r="L138" s="2" t="str">
        <f>VLOOKUP(N138,'coffee (more)'!$A$7:$B$10,2,FALSE)</f>
        <v>Dark</v>
      </c>
      <c r="M138" t="str">
        <f>INDEX(products!$A$1:$G$49,MATCH(orders!$D138,products!$A$1:$A$49,0),MATCH(orders!M$1,products!$A$1:$G$1,0))</f>
        <v>Ara</v>
      </c>
      <c r="N138" t="str">
        <f>INDEX(products!$A$1:$G$49,MATCH(orders!$D138,products!$A$1:$A$49,0),MATCH(orders!N$1,products!$A$1:$G$1,0))</f>
        <v>D</v>
      </c>
      <c r="O138" s="10">
        <f>INDEX(products!$A$1:$G$49,MATCH(orders!$D138,products!$A$1:$A$49,0),MATCH(orders!O$1,products!$A$1:$G$1,0))</f>
        <v>0.2</v>
      </c>
      <c r="P138" s="5">
        <f>INDEX(products!$A$1:$G$49,MATCH(orders!$D138,products!$A$1:$A$49,0),MATCH(orders!P$1,products!$A$1:$G$1,0))</f>
        <v>2.9849999999999999</v>
      </c>
      <c r="Q138" s="5">
        <f>INDEX(products!$A$1:$G$49,MATCH(orders!$D138,products!$A$1:$A$49,0),MATCH(orders!Q$1,products!$A$1:$G$1,0))</f>
        <v>0.26865</v>
      </c>
      <c r="R138" s="12">
        <f t="shared" si="5"/>
        <v>11.94</v>
      </c>
      <c r="S138" s="12">
        <f t="shared" si="4"/>
        <v>1.0746</v>
      </c>
      <c r="T138" t="str">
        <f>_xlfn.XLOOKUP(C138,customers!A137:A1137,customers!I137:I1137,FALSE)</f>
        <v>No</v>
      </c>
    </row>
    <row r="139" spans="1:20" x14ac:dyDescent="0.2">
      <c r="A139" s="2" t="s">
        <v>1261</v>
      </c>
      <c r="B139" s="3">
        <v>44637</v>
      </c>
      <c r="C139" s="2" t="s">
        <v>1262</v>
      </c>
      <c r="D139" t="s">
        <v>6148</v>
      </c>
      <c r="E139" s="2">
        <v>3</v>
      </c>
      <c r="F139" s="2" t="str">
        <f>_xlfn.XLOOKUP(C139,customers!$A$1:$A$1001,customers!$B$1:$B$1001,0)</f>
        <v>Elonore Joliffe</v>
      </c>
      <c r="G139" s="2" t="str">
        <f>IF(_xlfn.XLOOKUP(C139,customers!$A$1:$A$1001,customers!$C$1:$C$1001,0) = 0, "NONE", _xlfn.XLOOKUP(C139,customers!$A$1:$A$1001,customers!$C$1:$C$1001,0) )</f>
        <v>NONE</v>
      </c>
      <c r="H139" s="2" t="str">
        <f>_xlfn.XLOOKUP(C139,customers!$A$1:$A$1001,customers!$G$1:$G$1001,0)</f>
        <v>Ireland</v>
      </c>
      <c r="I139" s="2" t="e" vm="97">
        <v>#VALUE!</v>
      </c>
      <c r="J139" s="2" t="str">
        <f>_xlfn.XLOOKUP(Table1[[#This Row],[Customer ID]],customers!A138:A1138,customers!F138:F1138,FALSE)</f>
        <v>Bailieborough</v>
      </c>
      <c r="K139" s="2" t="str">
        <f>VLOOKUP(M139,'coffee (more)'!$A$1:$B$5,2,FALSE)</f>
        <v>Excelsa</v>
      </c>
      <c r="L139" s="2" t="str">
        <f>VLOOKUP(N139,'coffee (more)'!$A$7:$B$10,2,FALSE)</f>
        <v>Light</v>
      </c>
      <c r="M139" t="str">
        <f>INDEX(products!$A$1:$G$49,MATCH(orders!$D139,products!$A$1:$A$49,0),MATCH(orders!M$1,products!$A$1:$G$1,0))</f>
        <v>Exc</v>
      </c>
      <c r="N139" t="str">
        <f>INDEX(products!$A$1:$G$49,MATCH(orders!$D139,products!$A$1:$A$49,0),MATCH(orders!N$1,products!$A$1:$G$1,0))</f>
        <v>L</v>
      </c>
      <c r="O139" s="10">
        <f>INDEX(products!$A$1:$G$49,MATCH(orders!$D139,products!$A$1:$A$49,0),MATCH(orders!O$1,products!$A$1:$G$1,0))</f>
        <v>2.5</v>
      </c>
      <c r="P139" s="5">
        <f>INDEX(products!$A$1:$G$49,MATCH(orders!$D139,products!$A$1:$A$49,0),MATCH(orders!P$1,products!$A$1:$G$1,0))</f>
        <v>34.154999999999994</v>
      </c>
      <c r="Q139" s="5">
        <f>INDEX(products!$A$1:$G$49,MATCH(orders!$D139,products!$A$1:$A$49,0),MATCH(orders!Q$1,products!$A$1:$G$1,0))</f>
        <v>3.7570499999999996</v>
      </c>
      <c r="R139" s="12">
        <f t="shared" si="5"/>
        <v>102.46499999999997</v>
      </c>
      <c r="S139" s="12">
        <f t="shared" si="4"/>
        <v>11.271149999999999</v>
      </c>
      <c r="T139" t="str">
        <f>_xlfn.XLOOKUP(C139,customers!A138:A1138,customers!I138:I1138,FALSE)</f>
        <v>No</v>
      </c>
    </row>
    <row r="140" spans="1:20" x14ac:dyDescent="0.2">
      <c r="A140" s="2" t="s">
        <v>1266</v>
      </c>
      <c r="B140" s="3">
        <v>44238</v>
      </c>
      <c r="C140" s="2" t="s">
        <v>1267</v>
      </c>
      <c r="D140" t="s">
        <v>6183</v>
      </c>
      <c r="E140" s="2">
        <v>4</v>
      </c>
      <c r="F140" s="2" t="str">
        <f>_xlfn.XLOOKUP(C140,customers!$A$1:$A$1001,customers!$B$1:$B$1001,0)</f>
        <v>Abraham Coleman</v>
      </c>
      <c r="G140" s="2" t="str">
        <f>IF(_xlfn.XLOOKUP(C140,customers!$A$1:$A$1001,customers!$C$1:$C$1001,0) = 0, "NONE", _xlfn.XLOOKUP(C140,customers!$A$1:$A$1001,customers!$C$1:$C$1001,0) )</f>
        <v>NONE</v>
      </c>
      <c r="H140" s="2" t="str">
        <f>_xlfn.XLOOKUP(C140,customers!$A$1:$A$1001,customers!$G$1:$G$1001,0)</f>
        <v>United States</v>
      </c>
      <c r="I140" s="2" t="e" vm="98">
        <v>#VALUE!</v>
      </c>
      <c r="J140" s="2" t="str">
        <f>_xlfn.XLOOKUP(Table1[[#This Row],[Customer ID]],customers!A139:A1139,customers!F139:F1139,FALSE)</f>
        <v>Honolulu</v>
      </c>
      <c r="K140" s="2" t="str">
        <f>VLOOKUP(M140,'coffee (more)'!$A$1:$B$5,2,FALSE)</f>
        <v>Excelsa</v>
      </c>
      <c r="L140" s="2" t="str">
        <f>VLOOKUP(N140,'coffee (more)'!$A$7:$B$10,2,FALSE)</f>
        <v>Dark</v>
      </c>
      <c r="M140" t="str">
        <f>INDEX(products!$A$1:$G$49,MATCH(orders!$D140,products!$A$1:$A$49,0),MATCH(orders!M$1,products!$A$1:$G$1,0))</f>
        <v>Exc</v>
      </c>
      <c r="N140" t="str">
        <f>INDEX(products!$A$1:$G$49,MATCH(orders!$D140,products!$A$1:$A$49,0),MATCH(orders!N$1,products!$A$1:$G$1,0))</f>
        <v>D</v>
      </c>
      <c r="O140" s="10">
        <f>INDEX(products!$A$1:$G$49,MATCH(orders!$D140,products!$A$1:$A$49,0),MATCH(orders!O$1,products!$A$1:$G$1,0))</f>
        <v>1</v>
      </c>
      <c r="P140" s="5">
        <f>INDEX(products!$A$1:$G$49,MATCH(orders!$D140,products!$A$1:$A$49,0),MATCH(orders!P$1,products!$A$1:$G$1,0))</f>
        <v>12.15</v>
      </c>
      <c r="Q140" s="5">
        <f>INDEX(products!$A$1:$G$49,MATCH(orders!$D140,products!$A$1:$A$49,0),MATCH(orders!Q$1,products!$A$1:$G$1,0))</f>
        <v>1.3365</v>
      </c>
      <c r="R140" s="12">
        <f t="shared" si="5"/>
        <v>48.6</v>
      </c>
      <c r="S140" s="12">
        <f t="shared" si="4"/>
        <v>5.3460000000000001</v>
      </c>
      <c r="T140" t="str">
        <f>_xlfn.XLOOKUP(C140,customers!A139:A1139,customers!I139:I1139,FALSE)</f>
        <v>No</v>
      </c>
    </row>
    <row r="141" spans="1:20" x14ac:dyDescent="0.2">
      <c r="A141" s="2" t="s">
        <v>1271</v>
      </c>
      <c r="B141" s="3">
        <v>43509</v>
      </c>
      <c r="C141" s="2" t="s">
        <v>1272</v>
      </c>
      <c r="D141" t="s">
        <v>6143</v>
      </c>
      <c r="E141" s="2">
        <v>6</v>
      </c>
      <c r="F141" s="2" t="str">
        <f>_xlfn.XLOOKUP(C141,customers!$A$1:$A$1001,customers!$B$1:$B$1001,0)</f>
        <v>Rivy Farington</v>
      </c>
      <c r="G141" s="2" t="str">
        <f>IF(_xlfn.XLOOKUP(C141,customers!$A$1:$A$1001,customers!$C$1:$C$1001,0) = 0, "NONE", _xlfn.XLOOKUP(C141,customers!$A$1:$A$1001,customers!$C$1:$C$1001,0) )</f>
        <v>NONE</v>
      </c>
      <c r="H141" s="2" t="str">
        <f>_xlfn.XLOOKUP(C141,customers!$A$1:$A$1001,customers!$G$1:$G$1001,0)</f>
        <v>United States</v>
      </c>
      <c r="I141" s="2" t="e" vm="75">
        <v>#VALUE!</v>
      </c>
      <c r="J141" s="2" t="str">
        <f>_xlfn.XLOOKUP(Table1[[#This Row],[Customer ID]],customers!A140:A1140,customers!F140:F1140,FALSE)</f>
        <v>Corona</v>
      </c>
      <c r="K141" s="2" t="str">
        <f>VLOOKUP(M141,'coffee (more)'!$A$1:$B$5,2,FALSE)</f>
        <v>Liberica</v>
      </c>
      <c r="L141" s="2" t="str">
        <f>VLOOKUP(N141,'coffee (more)'!$A$7:$B$10,2,FALSE)</f>
        <v>Dark</v>
      </c>
      <c r="M141" t="str">
        <f>INDEX(products!$A$1:$G$49,MATCH(orders!$D141,products!$A$1:$A$49,0),MATCH(orders!M$1,products!$A$1:$G$1,0))</f>
        <v>Lib</v>
      </c>
      <c r="N141" t="str">
        <f>INDEX(products!$A$1:$G$49,MATCH(orders!$D141,products!$A$1:$A$49,0),MATCH(orders!N$1,products!$A$1:$G$1,0))</f>
        <v>D</v>
      </c>
      <c r="O141" s="10">
        <f>INDEX(products!$A$1:$G$49,MATCH(orders!$D141,products!$A$1:$A$49,0),MATCH(orders!O$1,products!$A$1:$G$1,0))</f>
        <v>1</v>
      </c>
      <c r="P141" s="5">
        <f>INDEX(products!$A$1:$G$49,MATCH(orders!$D141,products!$A$1:$A$49,0),MATCH(orders!P$1,products!$A$1:$G$1,0))</f>
        <v>12.95</v>
      </c>
      <c r="Q141" s="5">
        <f>INDEX(products!$A$1:$G$49,MATCH(orders!$D141,products!$A$1:$A$49,0),MATCH(orders!Q$1,products!$A$1:$G$1,0))</f>
        <v>1.6835</v>
      </c>
      <c r="R141" s="12">
        <f t="shared" si="5"/>
        <v>77.699999999999989</v>
      </c>
      <c r="S141" s="12">
        <f t="shared" si="4"/>
        <v>10.100999999999999</v>
      </c>
      <c r="T141" t="str">
        <f>_xlfn.XLOOKUP(C141,customers!A140:A1140,customers!I140:I1140,FALSE)</f>
        <v>Yes</v>
      </c>
    </row>
    <row r="142" spans="1:20" x14ac:dyDescent="0.2">
      <c r="A142" s="2" t="s">
        <v>1276</v>
      </c>
      <c r="B142" s="3">
        <v>44694</v>
      </c>
      <c r="C142" s="2" t="s">
        <v>1277</v>
      </c>
      <c r="D142" t="s">
        <v>6165</v>
      </c>
      <c r="E142" s="2">
        <v>1</v>
      </c>
      <c r="F142" s="2" t="str">
        <f>_xlfn.XLOOKUP(C142,customers!$A$1:$A$1001,customers!$B$1:$B$1001,0)</f>
        <v>Vallie Kundt</v>
      </c>
      <c r="G142" s="2" t="str">
        <f>IF(_xlfn.XLOOKUP(C142,customers!$A$1:$A$1001,customers!$C$1:$C$1001,0) = 0, "NONE", _xlfn.XLOOKUP(C142,customers!$A$1:$A$1001,customers!$C$1:$C$1001,0) )</f>
        <v>vkundt3w@bigcartel.com</v>
      </c>
      <c r="H142" s="2" t="str">
        <f>_xlfn.XLOOKUP(C142,customers!$A$1:$A$1001,customers!$G$1:$G$1001,0)</f>
        <v>Ireland</v>
      </c>
      <c r="I142" s="2" t="e" vm="99">
        <v>#VALUE!</v>
      </c>
      <c r="J142" s="2" t="str">
        <f>_xlfn.XLOOKUP(Table1[[#This Row],[Customer ID]],customers!A141:A1141,customers!F141:F1141,FALSE)</f>
        <v>Ballivor</v>
      </c>
      <c r="K142" s="2" t="str">
        <f>VLOOKUP(M142,'coffee (more)'!$A$1:$B$5,2,FALSE)</f>
        <v>Liberica</v>
      </c>
      <c r="L142" s="2" t="str">
        <f>VLOOKUP(N142,'coffee (more)'!$A$7:$B$10,2,FALSE)</f>
        <v>Dark</v>
      </c>
      <c r="M142" t="str">
        <f>INDEX(products!$A$1:$G$49,MATCH(orders!$D142,products!$A$1:$A$49,0),MATCH(orders!M$1,products!$A$1:$G$1,0))</f>
        <v>Lib</v>
      </c>
      <c r="N142" t="str">
        <f>INDEX(products!$A$1:$G$49,MATCH(orders!$D142,products!$A$1:$A$49,0),MATCH(orders!N$1,products!$A$1:$G$1,0))</f>
        <v>D</v>
      </c>
      <c r="O142" s="10">
        <f>INDEX(products!$A$1:$G$49,MATCH(orders!$D142,products!$A$1:$A$49,0),MATCH(orders!O$1,products!$A$1:$G$1,0))</f>
        <v>2.5</v>
      </c>
      <c r="P142" s="5">
        <f>INDEX(products!$A$1:$G$49,MATCH(orders!$D142,products!$A$1:$A$49,0),MATCH(orders!P$1,products!$A$1:$G$1,0))</f>
        <v>29.784999999999997</v>
      </c>
      <c r="Q142" s="5">
        <f>INDEX(products!$A$1:$G$49,MATCH(orders!$D142,products!$A$1:$A$49,0),MATCH(orders!Q$1,products!$A$1:$G$1,0))</f>
        <v>3.8720499999999998</v>
      </c>
      <c r="R142" s="12">
        <f t="shared" si="5"/>
        <v>29.784999999999997</v>
      </c>
      <c r="S142" s="12">
        <f t="shared" si="4"/>
        <v>3.8720499999999998</v>
      </c>
      <c r="T142" t="str">
        <f>_xlfn.XLOOKUP(C142,customers!A141:A1141,customers!I141:I1141,FALSE)</f>
        <v>Yes</v>
      </c>
    </row>
    <row r="143" spans="1:20" x14ac:dyDescent="0.2">
      <c r="A143" s="2" t="s">
        <v>1283</v>
      </c>
      <c r="B143" s="3">
        <v>43970</v>
      </c>
      <c r="C143" s="2" t="s">
        <v>1284</v>
      </c>
      <c r="D143" t="s">
        <v>6167</v>
      </c>
      <c r="E143" s="2">
        <v>4</v>
      </c>
      <c r="F143" s="2" t="str">
        <f>_xlfn.XLOOKUP(C143,customers!$A$1:$A$1001,customers!$B$1:$B$1001,0)</f>
        <v>Boyd Bett</v>
      </c>
      <c r="G143" s="2" t="str">
        <f>IF(_xlfn.XLOOKUP(C143,customers!$A$1:$A$1001,customers!$C$1:$C$1001,0) = 0, "NONE", _xlfn.XLOOKUP(C143,customers!$A$1:$A$1001,customers!$C$1:$C$1001,0) )</f>
        <v>bbett3x@google.de</v>
      </c>
      <c r="H143" s="2" t="str">
        <f>_xlfn.XLOOKUP(C143,customers!$A$1:$A$1001,customers!$G$1:$G$1001,0)</f>
        <v>United States</v>
      </c>
      <c r="I143" s="2" t="e" vm="39">
        <v>#VALUE!</v>
      </c>
      <c r="J143" s="2" t="str">
        <f>_xlfn.XLOOKUP(Table1[[#This Row],[Customer ID]],customers!A142:A1142,customers!F142:F1142,FALSE)</f>
        <v>Washington</v>
      </c>
      <c r="K143" s="2" t="str">
        <f>VLOOKUP(M143,'coffee (more)'!$A$1:$B$5,2,FALSE)</f>
        <v>Arbica</v>
      </c>
      <c r="L143" s="2" t="str">
        <f>VLOOKUP(N143,'coffee (more)'!$A$7:$B$10,2,FALSE)</f>
        <v>Light</v>
      </c>
      <c r="M143" t="str">
        <f>INDEX(products!$A$1:$G$49,MATCH(orders!$D143,products!$A$1:$A$49,0),MATCH(orders!M$1,products!$A$1:$G$1,0))</f>
        <v>Ara</v>
      </c>
      <c r="N143" t="str">
        <f>INDEX(products!$A$1:$G$49,MATCH(orders!$D143,products!$A$1:$A$49,0),MATCH(orders!N$1,products!$A$1:$G$1,0))</f>
        <v>L</v>
      </c>
      <c r="O143" s="10">
        <f>INDEX(products!$A$1:$G$49,MATCH(orders!$D143,products!$A$1:$A$49,0),MATCH(orders!O$1,products!$A$1:$G$1,0))</f>
        <v>0.2</v>
      </c>
      <c r="P143" s="5">
        <f>INDEX(products!$A$1:$G$49,MATCH(orders!$D143,products!$A$1:$A$49,0),MATCH(orders!P$1,products!$A$1:$G$1,0))</f>
        <v>3.8849999999999998</v>
      </c>
      <c r="Q143" s="5">
        <f>INDEX(products!$A$1:$G$49,MATCH(orders!$D143,products!$A$1:$A$49,0),MATCH(orders!Q$1,products!$A$1:$G$1,0))</f>
        <v>0.34964999999999996</v>
      </c>
      <c r="R143" s="12">
        <f t="shared" si="5"/>
        <v>15.54</v>
      </c>
      <c r="S143" s="12">
        <f t="shared" si="4"/>
        <v>1.3985999999999998</v>
      </c>
      <c r="T143" t="str">
        <f>_xlfn.XLOOKUP(C143,customers!A142:A1142,customers!I142:I1142,FALSE)</f>
        <v>Yes</v>
      </c>
    </row>
    <row r="144" spans="1:20" x14ac:dyDescent="0.2">
      <c r="A144" s="2" t="s">
        <v>1289</v>
      </c>
      <c r="B144" s="3">
        <v>44678</v>
      </c>
      <c r="C144" s="2" t="s">
        <v>1290</v>
      </c>
      <c r="D144" t="s">
        <v>6148</v>
      </c>
      <c r="E144" s="2">
        <v>4</v>
      </c>
      <c r="F144" s="2" t="str">
        <f>_xlfn.XLOOKUP(C144,customers!$A$1:$A$1001,customers!$B$1:$B$1001,0)</f>
        <v>Julio Armytage</v>
      </c>
      <c r="G144" s="2" t="str">
        <f>IF(_xlfn.XLOOKUP(C144,customers!$A$1:$A$1001,customers!$C$1:$C$1001,0) = 0, "NONE", _xlfn.XLOOKUP(C144,customers!$A$1:$A$1001,customers!$C$1:$C$1001,0) )</f>
        <v>NONE</v>
      </c>
      <c r="H144" s="2" t="str">
        <f>_xlfn.XLOOKUP(C144,customers!$A$1:$A$1001,customers!$G$1:$G$1001,0)</f>
        <v>Ireland</v>
      </c>
      <c r="I144" s="2" t="e" vm="100">
        <v>#VALUE!</v>
      </c>
      <c r="J144" s="2" t="str">
        <f>_xlfn.XLOOKUP(Table1[[#This Row],[Customer ID]],customers!A143:A1143,customers!F143:F1143,FALSE)</f>
        <v>Portumna</v>
      </c>
      <c r="K144" s="2" t="str">
        <f>VLOOKUP(M144,'coffee (more)'!$A$1:$B$5,2,FALSE)</f>
        <v>Excelsa</v>
      </c>
      <c r="L144" s="2" t="str">
        <f>VLOOKUP(N144,'coffee (more)'!$A$7:$B$10,2,FALSE)</f>
        <v>Light</v>
      </c>
      <c r="M144" t="str">
        <f>INDEX(products!$A$1:$G$49,MATCH(orders!$D144,products!$A$1:$A$49,0),MATCH(orders!M$1,products!$A$1:$G$1,0))</f>
        <v>Exc</v>
      </c>
      <c r="N144" t="str">
        <f>INDEX(products!$A$1:$G$49,MATCH(orders!$D144,products!$A$1:$A$49,0),MATCH(orders!N$1,products!$A$1:$G$1,0))</f>
        <v>L</v>
      </c>
      <c r="O144" s="10">
        <f>INDEX(products!$A$1:$G$49,MATCH(orders!$D144,products!$A$1:$A$49,0),MATCH(orders!O$1,products!$A$1:$G$1,0))</f>
        <v>2.5</v>
      </c>
      <c r="P144" s="5">
        <f>INDEX(products!$A$1:$G$49,MATCH(orders!$D144,products!$A$1:$A$49,0),MATCH(orders!P$1,products!$A$1:$G$1,0))</f>
        <v>34.154999999999994</v>
      </c>
      <c r="Q144" s="5">
        <f>INDEX(products!$A$1:$G$49,MATCH(orders!$D144,products!$A$1:$A$49,0),MATCH(orders!Q$1,products!$A$1:$G$1,0))</f>
        <v>3.7570499999999996</v>
      </c>
      <c r="R144" s="12">
        <f t="shared" si="5"/>
        <v>136.61999999999998</v>
      </c>
      <c r="S144" s="12">
        <f t="shared" si="4"/>
        <v>15.028199999999998</v>
      </c>
      <c r="T144" t="str">
        <f>_xlfn.XLOOKUP(C144,customers!A143:A1143,customers!I143:I1143,FALSE)</f>
        <v>Yes</v>
      </c>
    </row>
    <row r="145" spans="1:20" x14ac:dyDescent="0.2">
      <c r="A145" s="2" t="s">
        <v>1293</v>
      </c>
      <c r="B145" s="3">
        <v>44083</v>
      </c>
      <c r="C145" s="2" t="s">
        <v>1294</v>
      </c>
      <c r="D145" t="s">
        <v>6160</v>
      </c>
      <c r="E145" s="2">
        <v>2</v>
      </c>
      <c r="F145" s="2" t="str">
        <f>_xlfn.XLOOKUP(C145,customers!$A$1:$A$1001,customers!$B$1:$B$1001,0)</f>
        <v>Deana Staite</v>
      </c>
      <c r="G145" s="2" t="str">
        <f>IF(_xlfn.XLOOKUP(C145,customers!$A$1:$A$1001,customers!$C$1:$C$1001,0) = 0, "NONE", _xlfn.XLOOKUP(C145,customers!$A$1:$A$1001,customers!$C$1:$C$1001,0) )</f>
        <v>dstaite3z@scientificamerican.com</v>
      </c>
      <c r="H145" s="2" t="str">
        <f>_xlfn.XLOOKUP(C145,customers!$A$1:$A$1001,customers!$G$1:$G$1001,0)</f>
        <v>United States</v>
      </c>
      <c r="I145" s="2" t="e" vm="13">
        <v>#VALUE!</v>
      </c>
      <c r="J145" s="2" t="str">
        <f>_xlfn.XLOOKUP(Table1[[#This Row],[Customer ID]],customers!A144:A1144,customers!F144:F1144,FALSE)</f>
        <v>Houston</v>
      </c>
      <c r="K145" s="2" t="str">
        <f>VLOOKUP(M145,'coffee (more)'!$A$1:$B$5,2,FALSE)</f>
        <v>Liberica</v>
      </c>
      <c r="L145" s="2" t="str">
        <f>VLOOKUP(N145,'coffee (more)'!$A$7:$B$10,2,FALSE)</f>
        <v>Medium</v>
      </c>
      <c r="M145" t="str">
        <f>INDEX(products!$A$1:$G$49,MATCH(orders!$D145,products!$A$1:$A$49,0),MATCH(orders!M$1,products!$A$1:$G$1,0))</f>
        <v>Lib</v>
      </c>
      <c r="N145" t="str">
        <f>INDEX(products!$A$1:$G$49,MATCH(orders!$D145,products!$A$1:$A$49,0),MATCH(orders!N$1,products!$A$1:$G$1,0))</f>
        <v>M</v>
      </c>
      <c r="O145" s="10">
        <f>INDEX(products!$A$1:$G$49,MATCH(orders!$D145,products!$A$1:$A$49,0),MATCH(orders!O$1,products!$A$1:$G$1,0))</f>
        <v>0.5</v>
      </c>
      <c r="P145" s="5">
        <f>INDEX(products!$A$1:$G$49,MATCH(orders!$D145,products!$A$1:$A$49,0),MATCH(orders!P$1,products!$A$1:$G$1,0))</f>
        <v>8.73</v>
      </c>
      <c r="Q145" s="5">
        <f>INDEX(products!$A$1:$G$49,MATCH(orders!$D145,products!$A$1:$A$49,0),MATCH(orders!Q$1,products!$A$1:$G$1,0))</f>
        <v>1.1349</v>
      </c>
      <c r="R145" s="12">
        <f t="shared" si="5"/>
        <v>17.46</v>
      </c>
      <c r="S145" s="12">
        <f t="shared" si="4"/>
        <v>2.2698</v>
      </c>
      <c r="T145" t="str">
        <f>_xlfn.XLOOKUP(C145,customers!A144:A1144,customers!I144:I1144,FALSE)</f>
        <v>No</v>
      </c>
    </row>
    <row r="146" spans="1:20" x14ac:dyDescent="0.2">
      <c r="A146" s="2" t="s">
        <v>1299</v>
      </c>
      <c r="B146" s="3">
        <v>44265</v>
      </c>
      <c r="C146" s="2" t="s">
        <v>1300</v>
      </c>
      <c r="D146" t="s">
        <v>6148</v>
      </c>
      <c r="E146" s="2">
        <v>2</v>
      </c>
      <c r="F146" s="2" t="str">
        <f>_xlfn.XLOOKUP(C146,customers!$A$1:$A$1001,customers!$B$1:$B$1001,0)</f>
        <v>Winn Keyse</v>
      </c>
      <c r="G146" s="2" t="str">
        <f>IF(_xlfn.XLOOKUP(C146,customers!$A$1:$A$1001,customers!$C$1:$C$1001,0) = 0, "NONE", _xlfn.XLOOKUP(C146,customers!$A$1:$A$1001,customers!$C$1:$C$1001,0) )</f>
        <v>wkeyse40@apple.com</v>
      </c>
      <c r="H146" s="2" t="str">
        <f>_xlfn.XLOOKUP(C146,customers!$A$1:$A$1001,customers!$G$1:$G$1001,0)</f>
        <v>United States</v>
      </c>
      <c r="I146" s="2" t="e" vm="101">
        <v>#VALUE!</v>
      </c>
      <c r="J146" s="2" t="str">
        <f>_xlfn.XLOOKUP(Table1[[#This Row],[Customer ID]],customers!A145:A1145,customers!F145:F1145,FALSE)</f>
        <v>Orange</v>
      </c>
      <c r="K146" s="2" t="str">
        <f>VLOOKUP(M146,'coffee (more)'!$A$1:$B$5,2,FALSE)</f>
        <v>Excelsa</v>
      </c>
      <c r="L146" s="2" t="str">
        <f>VLOOKUP(N146,'coffee (more)'!$A$7:$B$10,2,FALSE)</f>
        <v>Light</v>
      </c>
      <c r="M146" t="str">
        <f>INDEX(products!$A$1:$G$49,MATCH(orders!$D146,products!$A$1:$A$49,0),MATCH(orders!M$1,products!$A$1:$G$1,0))</f>
        <v>Exc</v>
      </c>
      <c r="N146" t="str">
        <f>INDEX(products!$A$1:$G$49,MATCH(orders!$D146,products!$A$1:$A$49,0),MATCH(orders!N$1,products!$A$1:$G$1,0))</f>
        <v>L</v>
      </c>
      <c r="O146" s="10">
        <f>INDEX(products!$A$1:$G$49,MATCH(orders!$D146,products!$A$1:$A$49,0),MATCH(orders!O$1,products!$A$1:$G$1,0))</f>
        <v>2.5</v>
      </c>
      <c r="P146" s="5">
        <f>INDEX(products!$A$1:$G$49,MATCH(orders!$D146,products!$A$1:$A$49,0),MATCH(orders!P$1,products!$A$1:$G$1,0))</f>
        <v>34.154999999999994</v>
      </c>
      <c r="Q146" s="5">
        <f>INDEX(products!$A$1:$G$49,MATCH(orders!$D146,products!$A$1:$A$49,0),MATCH(orders!Q$1,products!$A$1:$G$1,0))</f>
        <v>3.7570499999999996</v>
      </c>
      <c r="R146" s="12">
        <f t="shared" si="5"/>
        <v>68.309999999999988</v>
      </c>
      <c r="S146" s="12">
        <f t="shared" si="4"/>
        <v>7.5140999999999991</v>
      </c>
      <c r="T146" t="str">
        <f>_xlfn.XLOOKUP(C146,customers!A145:A1145,customers!I145:I1145,FALSE)</f>
        <v>Yes</v>
      </c>
    </row>
    <row r="147" spans="1:20"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 = 0, "NONE", _xlfn.XLOOKUP(C147,customers!$A$1:$A$1001,customers!$C$1:$C$1001,0) )</f>
        <v>oclausenthue41@marriott.com</v>
      </c>
      <c r="H147" s="2" t="str">
        <f>_xlfn.XLOOKUP(C147,customers!$A$1:$A$1001,customers!$G$1:$G$1001,0)</f>
        <v>United States</v>
      </c>
      <c r="I147" s="2" t="e" vm="82">
        <v>#VALUE!</v>
      </c>
      <c r="J147" s="2" t="str">
        <f>_xlfn.XLOOKUP(Table1[[#This Row],[Customer ID]],customers!A146:A1146,customers!F146:F1146,FALSE)</f>
        <v>El Paso</v>
      </c>
      <c r="K147" s="2" t="str">
        <f>VLOOKUP(M147,'coffee (more)'!$A$1:$B$5,2,FALSE)</f>
        <v>Liberica</v>
      </c>
      <c r="L147" s="2" t="str">
        <f>VLOOKUP(N147,'coffee (more)'!$A$7:$B$10,2,FALSE)</f>
        <v>Medium</v>
      </c>
      <c r="M147" t="str">
        <f>INDEX(products!$A$1:$G$49,MATCH(orders!$D147,products!$A$1:$A$49,0),MATCH(orders!M$1,products!$A$1:$G$1,0))</f>
        <v>Lib</v>
      </c>
      <c r="N147" t="str">
        <f>INDEX(products!$A$1:$G$49,MATCH(orders!$D147,products!$A$1:$A$49,0),MATCH(orders!N$1,products!$A$1:$G$1,0))</f>
        <v>M</v>
      </c>
      <c r="O147" s="10">
        <f>INDEX(products!$A$1:$G$49,MATCH(orders!$D147,products!$A$1:$A$49,0),MATCH(orders!O$1,products!$A$1:$G$1,0))</f>
        <v>0.2</v>
      </c>
      <c r="P147" s="5">
        <f>INDEX(products!$A$1:$G$49,MATCH(orders!$D147,products!$A$1:$A$49,0),MATCH(orders!P$1,products!$A$1:$G$1,0))</f>
        <v>4.3650000000000002</v>
      </c>
      <c r="Q147" s="5">
        <f>INDEX(products!$A$1:$G$49,MATCH(orders!$D147,products!$A$1:$A$49,0),MATCH(orders!Q$1,products!$A$1:$G$1,0))</f>
        <v>0.56745000000000001</v>
      </c>
      <c r="R147" s="12">
        <f t="shared" si="5"/>
        <v>17.46</v>
      </c>
      <c r="S147" s="12">
        <f t="shared" si="4"/>
        <v>2.2698</v>
      </c>
      <c r="T147" t="str">
        <f>_xlfn.XLOOKUP(C147,customers!A146:A1146,customers!I146:I1146,FALSE)</f>
        <v>No</v>
      </c>
    </row>
    <row r="148" spans="1:20"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 = 0, "NONE", _xlfn.XLOOKUP(C148,customers!$A$1:$A$1001,customers!$C$1:$C$1001,0) )</f>
        <v>lfrancisco42@fema.gov</v>
      </c>
      <c r="H148" s="2" t="str">
        <f>_xlfn.XLOOKUP(C148,customers!$A$1:$A$1001,customers!$G$1:$G$1001,0)</f>
        <v>United States</v>
      </c>
      <c r="I148" s="2" t="e" vm="102">
        <v>#VALUE!</v>
      </c>
      <c r="J148" s="2" t="str">
        <f>_xlfn.XLOOKUP(Table1[[#This Row],[Customer ID]],customers!A147:A1147,customers!F147:F1147,FALSE)</f>
        <v>Carson City</v>
      </c>
      <c r="K148" s="2" t="str">
        <f>VLOOKUP(M148,'coffee (more)'!$A$1:$B$5,2,FALSE)</f>
        <v>Liberica</v>
      </c>
      <c r="L148" s="2" t="str">
        <f>VLOOKUP(N148,'coffee (more)'!$A$7:$B$10,2,FALSE)</f>
        <v>Medium</v>
      </c>
      <c r="M148" t="str">
        <f>INDEX(products!$A$1:$G$49,MATCH(orders!$D148,products!$A$1:$A$49,0),MATCH(orders!M$1,products!$A$1:$G$1,0))</f>
        <v>Lib</v>
      </c>
      <c r="N148" t="str">
        <f>INDEX(products!$A$1:$G$49,MATCH(orders!$D148,products!$A$1:$A$49,0),MATCH(orders!N$1,products!$A$1:$G$1,0))</f>
        <v>M</v>
      </c>
      <c r="O148" s="10">
        <f>INDEX(products!$A$1:$G$49,MATCH(orders!$D148,products!$A$1:$A$49,0),MATCH(orders!O$1,products!$A$1:$G$1,0))</f>
        <v>1</v>
      </c>
      <c r="P148" s="5">
        <f>INDEX(products!$A$1:$G$49,MATCH(orders!$D148,products!$A$1:$A$49,0),MATCH(orders!P$1,products!$A$1:$G$1,0))</f>
        <v>14.55</v>
      </c>
      <c r="Q148" s="5">
        <f>INDEX(products!$A$1:$G$49,MATCH(orders!$D148,products!$A$1:$A$49,0),MATCH(orders!Q$1,products!$A$1:$G$1,0))</f>
        <v>1.8915000000000002</v>
      </c>
      <c r="R148" s="12">
        <f t="shared" si="5"/>
        <v>43.650000000000006</v>
      </c>
      <c r="S148" s="12">
        <f t="shared" si="4"/>
        <v>5.6745000000000001</v>
      </c>
      <c r="T148" t="str">
        <f>_xlfn.XLOOKUP(C148,customers!A147:A1147,customers!I147:I1147,FALSE)</f>
        <v>No</v>
      </c>
    </row>
    <row r="149" spans="1:20"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 = 0, "NONE", _xlfn.XLOOKUP(C149,customers!$A$1:$A$1001,customers!$C$1:$C$1001,0) )</f>
        <v>lfrancisco42@fema.gov</v>
      </c>
      <c r="H149" s="2" t="str">
        <f>_xlfn.XLOOKUP(C149,customers!$A$1:$A$1001,customers!$G$1:$G$1001,0)</f>
        <v>United States</v>
      </c>
      <c r="I149" s="2" t="e" vm="102">
        <v>#VALUE!</v>
      </c>
      <c r="J149" s="2" t="str">
        <f>_xlfn.XLOOKUP(Table1[[#This Row],[Customer ID]],customers!A148:A1148,customers!F148:F1148,FALSE)</f>
        <v>Carson City</v>
      </c>
      <c r="K149" s="2" t="str">
        <f>VLOOKUP(M149,'coffee (more)'!$A$1:$B$5,2,FALSE)</f>
        <v>Excelsa</v>
      </c>
      <c r="L149" s="2" t="str">
        <f>VLOOKUP(N149,'coffee (more)'!$A$7:$B$10,2,FALSE)</f>
        <v>Medium</v>
      </c>
      <c r="M149" t="str">
        <f>INDEX(products!$A$1:$G$49,MATCH(orders!$D149,products!$A$1:$A$49,0),MATCH(orders!M$1,products!$A$1:$G$1,0))</f>
        <v>Exc</v>
      </c>
      <c r="N149" t="str">
        <f>INDEX(products!$A$1:$G$49,MATCH(orders!$D149,products!$A$1:$A$49,0),MATCH(orders!N$1,products!$A$1:$G$1,0))</f>
        <v>M</v>
      </c>
      <c r="O149" s="10">
        <f>INDEX(products!$A$1:$G$49,MATCH(orders!$D149,products!$A$1:$A$49,0),MATCH(orders!O$1,products!$A$1:$G$1,0))</f>
        <v>1</v>
      </c>
      <c r="P149" s="5">
        <f>INDEX(products!$A$1:$G$49,MATCH(orders!$D149,products!$A$1:$A$49,0),MATCH(orders!P$1,products!$A$1:$G$1,0))</f>
        <v>13.75</v>
      </c>
      <c r="Q149" s="5">
        <f>INDEX(products!$A$1:$G$49,MATCH(orders!$D149,products!$A$1:$A$49,0),MATCH(orders!Q$1,products!$A$1:$G$1,0))</f>
        <v>1.5125</v>
      </c>
      <c r="R149" s="12">
        <f t="shared" si="5"/>
        <v>27.5</v>
      </c>
      <c r="S149" s="12">
        <f t="shared" si="4"/>
        <v>3.0249999999999999</v>
      </c>
      <c r="T149" t="str">
        <f>_xlfn.XLOOKUP(C149,customers!A148:A1148,customers!I148:I1148,FALSE)</f>
        <v>No</v>
      </c>
    </row>
    <row r="150" spans="1:20" x14ac:dyDescent="0.2">
      <c r="A150" s="2" t="s">
        <v>1322</v>
      </c>
      <c r="B150" s="3">
        <v>44551</v>
      </c>
      <c r="C150" s="2" t="s">
        <v>1323</v>
      </c>
      <c r="D150" t="s">
        <v>6153</v>
      </c>
      <c r="E150" s="2">
        <v>5</v>
      </c>
      <c r="F150" s="2" t="str">
        <f>_xlfn.XLOOKUP(C150,customers!$A$1:$A$1001,customers!$B$1:$B$1001,0)</f>
        <v>Giacobo Skingle</v>
      </c>
      <c r="G150" s="2" t="str">
        <f>IF(_xlfn.XLOOKUP(C150,customers!$A$1:$A$1001,customers!$C$1:$C$1001,0) = 0, "NONE", _xlfn.XLOOKUP(C150,customers!$A$1:$A$1001,customers!$C$1:$C$1001,0) )</f>
        <v>gskingle44@clickbank.net</v>
      </c>
      <c r="H150" s="2" t="str">
        <f>_xlfn.XLOOKUP(C150,customers!$A$1:$A$1001,customers!$G$1:$G$1001,0)</f>
        <v>United States</v>
      </c>
      <c r="I150" s="2" t="e" vm="103">
        <v>#VALUE!</v>
      </c>
      <c r="J150" s="2" t="str">
        <f>_xlfn.XLOOKUP(Table1[[#This Row],[Customer ID]],customers!A149:A1149,customers!F149:F1149,FALSE)</f>
        <v>Provo</v>
      </c>
      <c r="K150" s="2" t="str">
        <f>VLOOKUP(M150,'coffee (more)'!$A$1:$B$5,2,FALSE)</f>
        <v>Excelsa</v>
      </c>
      <c r="L150" s="2" t="str">
        <f>VLOOKUP(N150,'coffee (more)'!$A$7:$B$10,2,FALSE)</f>
        <v>Dark</v>
      </c>
      <c r="M150" t="str">
        <f>INDEX(products!$A$1:$G$49,MATCH(orders!$D150,products!$A$1:$A$49,0),MATCH(orders!M$1,products!$A$1:$G$1,0))</f>
        <v>Exc</v>
      </c>
      <c r="N150" t="str">
        <f>INDEX(products!$A$1:$G$49,MATCH(orders!$D150,products!$A$1:$A$49,0),MATCH(orders!N$1,products!$A$1:$G$1,0))</f>
        <v>D</v>
      </c>
      <c r="O150" s="10">
        <f>INDEX(products!$A$1:$G$49,MATCH(orders!$D150,products!$A$1:$A$49,0),MATCH(orders!O$1,products!$A$1:$G$1,0))</f>
        <v>0.2</v>
      </c>
      <c r="P150" s="5">
        <f>INDEX(products!$A$1:$G$49,MATCH(orders!$D150,products!$A$1:$A$49,0),MATCH(orders!P$1,products!$A$1:$G$1,0))</f>
        <v>3.645</v>
      </c>
      <c r="Q150" s="5">
        <f>INDEX(products!$A$1:$G$49,MATCH(orders!$D150,products!$A$1:$A$49,0),MATCH(orders!Q$1,products!$A$1:$G$1,0))</f>
        <v>0.40095000000000003</v>
      </c>
      <c r="R150" s="12">
        <f t="shared" si="5"/>
        <v>18.225000000000001</v>
      </c>
      <c r="S150" s="12">
        <f t="shared" si="4"/>
        <v>2.00475</v>
      </c>
      <c r="T150" t="str">
        <f>_xlfn.XLOOKUP(C150,customers!A149:A1149,customers!I149:I1149,FALSE)</f>
        <v>Yes</v>
      </c>
    </row>
    <row r="151" spans="1:20" x14ac:dyDescent="0.2">
      <c r="A151" s="2" t="s">
        <v>1328</v>
      </c>
      <c r="B151" s="3">
        <v>44108</v>
      </c>
      <c r="C151" s="2" t="s">
        <v>1329</v>
      </c>
      <c r="D151" t="s">
        <v>6175</v>
      </c>
      <c r="E151" s="2">
        <v>2</v>
      </c>
      <c r="F151" s="2" t="str">
        <f>_xlfn.XLOOKUP(C151,customers!$A$1:$A$1001,customers!$B$1:$B$1001,0)</f>
        <v>Gerard Pirdy</v>
      </c>
      <c r="G151" s="2" t="str">
        <f>IF(_xlfn.XLOOKUP(C151,customers!$A$1:$A$1001,customers!$C$1:$C$1001,0) = 0, "NONE", _xlfn.XLOOKUP(C151,customers!$A$1:$A$1001,customers!$C$1:$C$1001,0) )</f>
        <v>NONE</v>
      </c>
      <c r="H151" s="2" t="str">
        <f>_xlfn.XLOOKUP(C151,customers!$A$1:$A$1001,customers!$G$1:$G$1001,0)</f>
        <v>United States</v>
      </c>
      <c r="I151" s="2" t="e" vm="104">
        <v>#VALUE!</v>
      </c>
      <c r="J151" s="2" t="str">
        <f>_xlfn.XLOOKUP(Table1[[#This Row],[Customer ID]],customers!A150:A1150,customers!F150:F1150,FALSE)</f>
        <v>Boca Raton</v>
      </c>
      <c r="K151" s="2" t="str">
        <f>VLOOKUP(M151,'coffee (more)'!$A$1:$B$5,2,FALSE)</f>
        <v>Arbica</v>
      </c>
      <c r="L151" s="2" t="str">
        <f>VLOOKUP(N151,'coffee (more)'!$A$7:$B$10,2,FALSE)</f>
        <v>Medium</v>
      </c>
      <c r="M151" t="str">
        <f>INDEX(products!$A$1:$G$49,MATCH(orders!$D151,products!$A$1:$A$49,0),MATCH(orders!M$1,products!$A$1:$G$1,0))</f>
        <v>Ara</v>
      </c>
      <c r="N151" t="str">
        <f>INDEX(products!$A$1:$G$49,MATCH(orders!$D151,products!$A$1:$A$49,0),MATCH(orders!N$1,products!$A$1:$G$1,0))</f>
        <v>M</v>
      </c>
      <c r="O151" s="10">
        <f>INDEX(products!$A$1:$G$49,MATCH(orders!$D151,products!$A$1:$A$49,0),MATCH(orders!O$1,products!$A$1:$G$1,0))</f>
        <v>2.5</v>
      </c>
      <c r="P151" s="5">
        <f>INDEX(products!$A$1:$G$49,MATCH(orders!$D151,products!$A$1:$A$49,0),MATCH(orders!P$1,products!$A$1:$G$1,0))</f>
        <v>25.874999999999996</v>
      </c>
      <c r="Q151" s="5">
        <f>INDEX(products!$A$1:$G$49,MATCH(orders!$D151,products!$A$1:$A$49,0),MATCH(orders!Q$1,products!$A$1:$G$1,0))</f>
        <v>2.3287499999999994</v>
      </c>
      <c r="R151" s="12">
        <f t="shared" si="5"/>
        <v>51.749999999999993</v>
      </c>
      <c r="S151" s="12">
        <f t="shared" si="4"/>
        <v>4.6574999999999989</v>
      </c>
      <c r="T151" t="str">
        <f>_xlfn.XLOOKUP(C151,customers!A150:A1150,customers!I150:I1150,FALSE)</f>
        <v>Yes</v>
      </c>
    </row>
    <row r="152" spans="1:20"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 = 0, "NONE", _xlfn.XLOOKUP(C152,customers!$A$1:$A$1001,customers!$C$1:$C$1001,0) )</f>
        <v>jbalsillie46@princeton.edu</v>
      </c>
      <c r="H152" s="2" t="str">
        <f>_xlfn.XLOOKUP(C152,customers!$A$1:$A$1001,customers!$G$1:$G$1001,0)</f>
        <v>United States</v>
      </c>
      <c r="I152" s="2" t="e" vm="105">
        <v>#VALUE!</v>
      </c>
      <c r="J152" s="2" t="str">
        <f>_xlfn.XLOOKUP(Table1[[#This Row],[Customer ID]],customers!A151:A1151,customers!F151:F1151,FALSE)</f>
        <v>Roanoke</v>
      </c>
      <c r="K152" s="2" t="str">
        <f>VLOOKUP(M152,'coffee (more)'!$A$1:$B$5,2,FALSE)</f>
        <v>Liberica</v>
      </c>
      <c r="L152" s="2" t="str">
        <f>VLOOKUP(N152,'coffee (more)'!$A$7:$B$10,2,FALSE)</f>
        <v>Dark</v>
      </c>
      <c r="M152" t="str">
        <f>INDEX(products!$A$1:$G$49,MATCH(orders!$D152,products!$A$1:$A$49,0),MATCH(orders!M$1,products!$A$1:$G$1,0))</f>
        <v>Lib</v>
      </c>
      <c r="N152" t="str">
        <f>INDEX(products!$A$1:$G$49,MATCH(orders!$D152,products!$A$1:$A$49,0),MATCH(orders!N$1,products!$A$1:$G$1,0))</f>
        <v>D</v>
      </c>
      <c r="O152" s="10">
        <f>INDEX(products!$A$1:$G$49,MATCH(orders!$D152,products!$A$1:$A$49,0),MATCH(orders!O$1,products!$A$1:$G$1,0))</f>
        <v>1</v>
      </c>
      <c r="P152" s="5">
        <f>INDEX(products!$A$1:$G$49,MATCH(orders!$D152,products!$A$1:$A$49,0),MATCH(orders!P$1,products!$A$1:$G$1,0))</f>
        <v>12.95</v>
      </c>
      <c r="Q152" s="5">
        <f>INDEX(products!$A$1:$G$49,MATCH(orders!$D152,products!$A$1:$A$49,0),MATCH(orders!Q$1,products!$A$1:$G$1,0))</f>
        <v>1.6835</v>
      </c>
      <c r="R152" s="12">
        <f t="shared" si="5"/>
        <v>12.95</v>
      </c>
      <c r="S152" s="12">
        <f t="shared" si="4"/>
        <v>1.6835</v>
      </c>
      <c r="T152" t="str">
        <f>_xlfn.XLOOKUP(C152,customers!A151:A1151,customers!I151:I1151,FALSE)</f>
        <v>Yes</v>
      </c>
    </row>
    <row r="153" spans="1:20"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 = 0, "NONE", _xlfn.XLOOKUP(C153,customers!$A$1:$A$1001,customers!$C$1:$C$1001,0) )</f>
        <v>NONE</v>
      </c>
      <c r="H153" s="2" t="str">
        <f>_xlfn.XLOOKUP(C153,customers!$A$1:$A$1001,customers!$G$1:$G$1001,0)</f>
        <v>United States</v>
      </c>
      <c r="I153" s="2" t="e" vm="106">
        <v>#VALUE!</v>
      </c>
      <c r="J153" s="2" t="str">
        <f>_xlfn.XLOOKUP(Table1[[#This Row],[Customer ID]],customers!A152:A1152,customers!F152:F1152,FALSE)</f>
        <v>Des Moines</v>
      </c>
      <c r="K153" s="2" t="str">
        <f>VLOOKUP(M153,'coffee (more)'!$A$1:$B$5,2,FALSE)</f>
        <v>Arbica</v>
      </c>
      <c r="L153" s="2" t="str">
        <f>VLOOKUP(N153,'coffee (more)'!$A$7:$B$10,2,FALSE)</f>
        <v>Medium</v>
      </c>
      <c r="M153" t="str">
        <f>INDEX(products!$A$1:$G$49,MATCH(orders!$D153,products!$A$1:$A$49,0),MATCH(orders!M$1,products!$A$1:$G$1,0))</f>
        <v>Ara</v>
      </c>
      <c r="N153" t="str">
        <f>INDEX(products!$A$1:$G$49,MATCH(orders!$D153,products!$A$1:$A$49,0),MATCH(orders!N$1,products!$A$1:$G$1,0))</f>
        <v>M</v>
      </c>
      <c r="O153" s="10">
        <f>INDEX(products!$A$1:$G$49,MATCH(orders!$D153,products!$A$1:$A$49,0),MATCH(orders!O$1,products!$A$1:$G$1,0))</f>
        <v>1</v>
      </c>
      <c r="P153" s="5">
        <f>INDEX(products!$A$1:$G$49,MATCH(orders!$D153,products!$A$1:$A$49,0),MATCH(orders!P$1,products!$A$1:$G$1,0))</f>
        <v>11.25</v>
      </c>
      <c r="Q153" s="5">
        <f>INDEX(products!$A$1:$G$49,MATCH(orders!$D153,products!$A$1:$A$49,0),MATCH(orders!Q$1,products!$A$1:$G$1,0))</f>
        <v>1.0125</v>
      </c>
      <c r="R153" s="12">
        <f t="shared" si="5"/>
        <v>33.75</v>
      </c>
      <c r="S153" s="12">
        <f t="shared" si="4"/>
        <v>3.0374999999999996</v>
      </c>
      <c r="T153" t="str">
        <f>_xlfn.XLOOKUP(C153,customers!A152:A1152,customers!I152:I1152,FALSE)</f>
        <v>Yes</v>
      </c>
    </row>
    <row r="154" spans="1:20" x14ac:dyDescent="0.2">
      <c r="A154" s="2" t="s">
        <v>1344</v>
      </c>
      <c r="B154" s="3">
        <v>44510</v>
      </c>
      <c r="C154" s="2" t="s">
        <v>1345</v>
      </c>
      <c r="D154" t="s">
        <v>6151</v>
      </c>
      <c r="E154" s="2">
        <v>3</v>
      </c>
      <c r="F154" s="2" t="str">
        <f>_xlfn.XLOOKUP(C154,customers!$A$1:$A$1001,customers!$B$1:$B$1001,0)</f>
        <v>Bettina Leffek</v>
      </c>
      <c r="G154" s="2" t="str">
        <f>IF(_xlfn.XLOOKUP(C154,customers!$A$1:$A$1001,customers!$C$1:$C$1001,0) = 0, "NONE", _xlfn.XLOOKUP(C154,customers!$A$1:$A$1001,customers!$C$1:$C$1001,0) )</f>
        <v>bleffek48@ning.com</v>
      </c>
      <c r="H154" s="2" t="str">
        <f>_xlfn.XLOOKUP(C154,customers!$A$1:$A$1001,customers!$G$1:$G$1001,0)</f>
        <v>United States</v>
      </c>
      <c r="I154" s="2" t="e" vm="98">
        <v>#VALUE!</v>
      </c>
      <c r="J154" s="2" t="str">
        <f>_xlfn.XLOOKUP(Table1[[#This Row],[Customer ID]],customers!A153:A1153,customers!F153:F1153,FALSE)</f>
        <v>Honolulu</v>
      </c>
      <c r="K154" s="2" t="str">
        <f>VLOOKUP(M154,'coffee (more)'!$A$1:$B$5,2,FALSE)</f>
        <v>Robusta</v>
      </c>
      <c r="L154" s="2" t="str">
        <f>VLOOKUP(N154,'coffee (more)'!$A$7:$B$10,2,FALSE)</f>
        <v>Medium</v>
      </c>
      <c r="M154" t="str">
        <f>INDEX(products!$A$1:$G$49,MATCH(orders!$D154,products!$A$1:$A$49,0),MATCH(orders!M$1,products!$A$1:$G$1,0))</f>
        <v>Rob</v>
      </c>
      <c r="N154" t="str">
        <f>INDEX(products!$A$1:$G$49,MATCH(orders!$D154,products!$A$1:$A$49,0),MATCH(orders!N$1,products!$A$1:$G$1,0))</f>
        <v>M</v>
      </c>
      <c r="O154" s="10">
        <f>INDEX(products!$A$1:$G$49,MATCH(orders!$D154,products!$A$1:$A$49,0),MATCH(orders!O$1,products!$A$1:$G$1,0))</f>
        <v>2.5</v>
      </c>
      <c r="P154" s="5">
        <f>INDEX(products!$A$1:$G$49,MATCH(orders!$D154,products!$A$1:$A$49,0),MATCH(orders!P$1,products!$A$1:$G$1,0))</f>
        <v>22.884999999999998</v>
      </c>
      <c r="Q154" s="5">
        <f>INDEX(products!$A$1:$G$49,MATCH(orders!$D154,products!$A$1:$A$49,0),MATCH(orders!Q$1,products!$A$1:$G$1,0))</f>
        <v>1.3730999999999998</v>
      </c>
      <c r="R154" s="12">
        <f t="shared" si="5"/>
        <v>68.655000000000001</v>
      </c>
      <c r="S154" s="12">
        <f t="shared" si="4"/>
        <v>4.1192999999999991</v>
      </c>
      <c r="T154" t="str">
        <f>_xlfn.XLOOKUP(C154,customers!A153:A1153,customers!I153:I1153,FALSE)</f>
        <v>Yes</v>
      </c>
    </row>
    <row r="155" spans="1:20" x14ac:dyDescent="0.2">
      <c r="A155" s="2" t="s">
        <v>1350</v>
      </c>
      <c r="B155" s="3">
        <v>44367</v>
      </c>
      <c r="C155" s="2" t="s">
        <v>1351</v>
      </c>
      <c r="D155" t="s">
        <v>6163</v>
      </c>
      <c r="E155" s="2">
        <v>1</v>
      </c>
      <c r="F155" s="2" t="str">
        <f>_xlfn.XLOOKUP(C155,customers!$A$1:$A$1001,customers!$B$1:$B$1001,0)</f>
        <v>Hetti Penson</v>
      </c>
      <c r="G155" s="2" t="str">
        <f>IF(_xlfn.XLOOKUP(C155,customers!$A$1:$A$1001,customers!$C$1:$C$1001,0) = 0, "NONE", _xlfn.XLOOKUP(C155,customers!$A$1:$A$1001,customers!$C$1:$C$1001,0) )</f>
        <v>NONE</v>
      </c>
      <c r="H155" s="2" t="str">
        <f>_xlfn.XLOOKUP(C155,customers!$A$1:$A$1001,customers!$G$1:$G$1001,0)</f>
        <v>United States</v>
      </c>
      <c r="I155" s="2" t="e" vm="40">
        <v>#VALUE!</v>
      </c>
      <c r="J155" s="2" t="str">
        <f>_xlfn.XLOOKUP(Table1[[#This Row],[Customer ID]],customers!A154:A1154,customers!F154:F1154,FALSE)</f>
        <v>Fort Lauderdale</v>
      </c>
      <c r="K155" s="2" t="str">
        <f>VLOOKUP(M155,'coffee (more)'!$A$1:$B$5,2,FALSE)</f>
        <v>Robusta</v>
      </c>
      <c r="L155" s="2" t="str">
        <f>VLOOKUP(N155,'coffee (more)'!$A$7:$B$10,2,FALSE)</f>
        <v>Dark</v>
      </c>
      <c r="M155" t="str">
        <f>INDEX(products!$A$1:$G$49,MATCH(orders!$D155,products!$A$1:$A$49,0),MATCH(orders!M$1,products!$A$1:$G$1,0))</f>
        <v>Rob</v>
      </c>
      <c r="N155" t="str">
        <f>INDEX(products!$A$1:$G$49,MATCH(orders!$D155,products!$A$1:$A$49,0),MATCH(orders!N$1,products!$A$1:$G$1,0))</f>
        <v>D</v>
      </c>
      <c r="O155" s="10">
        <f>INDEX(products!$A$1:$G$49,MATCH(orders!$D155,products!$A$1:$A$49,0),MATCH(orders!O$1,products!$A$1:$G$1,0))</f>
        <v>0.2</v>
      </c>
      <c r="P155" s="5">
        <f>INDEX(products!$A$1:$G$49,MATCH(orders!$D155,products!$A$1:$A$49,0),MATCH(orders!P$1,products!$A$1:$G$1,0))</f>
        <v>2.6849999999999996</v>
      </c>
      <c r="Q155" s="5">
        <f>INDEX(products!$A$1:$G$49,MATCH(orders!$D155,products!$A$1:$A$49,0),MATCH(orders!Q$1,products!$A$1:$G$1,0))</f>
        <v>0.16109999999999997</v>
      </c>
      <c r="R155" s="12">
        <f t="shared" si="5"/>
        <v>2.6849999999999996</v>
      </c>
      <c r="S155" s="12">
        <f t="shared" si="4"/>
        <v>0.16109999999999997</v>
      </c>
      <c r="T155" t="str">
        <f>_xlfn.XLOOKUP(C155,customers!A154:A1154,customers!I154:I1154,FALSE)</f>
        <v>No</v>
      </c>
    </row>
    <row r="156" spans="1:20" x14ac:dyDescent="0.2">
      <c r="A156" s="2" t="s">
        <v>1355</v>
      </c>
      <c r="B156" s="3">
        <v>44473</v>
      </c>
      <c r="C156" s="2" t="s">
        <v>1356</v>
      </c>
      <c r="D156" t="s">
        <v>6168</v>
      </c>
      <c r="E156" s="2">
        <v>5</v>
      </c>
      <c r="F156" s="2" t="str">
        <f>_xlfn.XLOOKUP(C156,customers!$A$1:$A$1001,customers!$B$1:$B$1001,0)</f>
        <v>Jocko Pray</v>
      </c>
      <c r="G156" s="2" t="str">
        <f>IF(_xlfn.XLOOKUP(C156,customers!$A$1:$A$1001,customers!$C$1:$C$1001,0) = 0, "NONE", _xlfn.XLOOKUP(C156,customers!$A$1:$A$1001,customers!$C$1:$C$1001,0) )</f>
        <v>jpray4a@youtube.com</v>
      </c>
      <c r="H156" s="2" t="str">
        <f>_xlfn.XLOOKUP(C156,customers!$A$1:$A$1001,customers!$G$1:$G$1001,0)</f>
        <v>United States</v>
      </c>
      <c r="I156" s="2" t="e" vm="11">
        <v>#VALUE!</v>
      </c>
      <c r="J156" s="2" t="str">
        <f>_xlfn.XLOOKUP(Table1[[#This Row],[Customer ID]],customers!A155:A1155,customers!F155:F1155,FALSE)</f>
        <v>Philadelphia</v>
      </c>
      <c r="K156" s="2" t="str">
        <f>VLOOKUP(M156,'coffee (more)'!$A$1:$B$5,2,FALSE)</f>
        <v>Arbica</v>
      </c>
      <c r="L156" s="2" t="str">
        <f>VLOOKUP(N156,'coffee (more)'!$A$7:$B$10,2,FALSE)</f>
        <v>Dark</v>
      </c>
      <c r="M156" t="str">
        <f>INDEX(products!$A$1:$G$49,MATCH(orders!$D156,products!$A$1:$A$49,0),MATCH(orders!M$1,products!$A$1:$G$1,0))</f>
        <v>Ara</v>
      </c>
      <c r="N156" t="str">
        <f>INDEX(products!$A$1:$G$49,MATCH(orders!$D156,products!$A$1:$A$49,0),MATCH(orders!N$1,products!$A$1:$G$1,0))</f>
        <v>D</v>
      </c>
      <c r="O156" s="10">
        <f>INDEX(products!$A$1:$G$49,MATCH(orders!$D156,products!$A$1:$A$49,0),MATCH(orders!O$1,products!$A$1:$G$1,0))</f>
        <v>2.5</v>
      </c>
      <c r="P156" s="5">
        <f>INDEX(products!$A$1:$G$49,MATCH(orders!$D156,products!$A$1:$A$49,0),MATCH(orders!P$1,products!$A$1:$G$1,0))</f>
        <v>22.884999999999998</v>
      </c>
      <c r="Q156" s="5">
        <f>INDEX(products!$A$1:$G$49,MATCH(orders!$D156,products!$A$1:$A$49,0),MATCH(orders!Q$1,products!$A$1:$G$1,0))</f>
        <v>2.0596499999999995</v>
      </c>
      <c r="R156" s="12">
        <f t="shared" si="5"/>
        <v>114.42499999999998</v>
      </c>
      <c r="S156" s="12">
        <f t="shared" si="4"/>
        <v>10.298249999999998</v>
      </c>
      <c r="T156" t="str">
        <f>_xlfn.XLOOKUP(C156,customers!A155:A1155,customers!I155:I1155,FALSE)</f>
        <v>No</v>
      </c>
    </row>
    <row r="157" spans="1:20" x14ac:dyDescent="0.2">
      <c r="A157" s="2" t="s">
        <v>1361</v>
      </c>
      <c r="B157" s="3">
        <v>43640</v>
      </c>
      <c r="C157" s="2" t="s">
        <v>1362</v>
      </c>
      <c r="D157" t="s">
        <v>6175</v>
      </c>
      <c r="E157" s="2">
        <v>6</v>
      </c>
      <c r="F157" s="2" t="str">
        <f>_xlfn.XLOOKUP(C157,customers!$A$1:$A$1001,customers!$B$1:$B$1001,0)</f>
        <v>Grete Holborn</v>
      </c>
      <c r="G157" s="2" t="str">
        <f>IF(_xlfn.XLOOKUP(C157,customers!$A$1:$A$1001,customers!$C$1:$C$1001,0) = 0, "NONE", _xlfn.XLOOKUP(C157,customers!$A$1:$A$1001,customers!$C$1:$C$1001,0) )</f>
        <v>gholborn4b@ow.ly</v>
      </c>
      <c r="H157" s="2" t="str">
        <f>_xlfn.XLOOKUP(C157,customers!$A$1:$A$1001,customers!$G$1:$G$1001,0)</f>
        <v>United States</v>
      </c>
      <c r="I157" s="2" t="e" vm="107">
        <v>#VALUE!</v>
      </c>
      <c r="J157" s="2" t="str">
        <f>_xlfn.XLOOKUP(Table1[[#This Row],[Customer ID]],customers!A156:A1156,customers!F156:F1156,FALSE)</f>
        <v>Norwalk</v>
      </c>
      <c r="K157" s="2" t="str">
        <f>VLOOKUP(M157,'coffee (more)'!$A$1:$B$5,2,FALSE)</f>
        <v>Arbica</v>
      </c>
      <c r="L157" s="2" t="str">
        <f>VLOOKUP(N157,'coffee (more)'!$A$7:$B$10,2,FALSE)</f>
        <v>Medium</v>
      </c>
      <c r="M157" t="str">
        <f>INDEX(products!$A$1:$G$49,MATCH(orders!$D157,products!$A$1:$A$49,0),MATCH(orders!M$1,products!$A$1:$G$1,0))</f>
        <v>Ara</v>
      </c>
      <c r="N157" t="str">
        <f>INDEX(products!$A$1:$G$49,MATCH(orders!$D157,products!$A$1:$A$49,0),MATCH(orders!N$1,products!$A$1:$G$1,0))</f>
        <v>M</v>
      </c>
      <c r="O157" s="10">
        <f>INDEX(products!$A$1:$G$49,MATCH(orders!$D157,products!$A$1:$A$49,0),MATCH(orders!O$1,products!$A$1:$G$1,0))</f>
        <v>2.5</v>
      </c>
      <c r="P157" s="5">
        <f>INDEX(products!$A$1:$G$49,MATCH(orders!$D157,products!$A$1:$A$49,0),MATCH(orders!P$1,products!$A$1:$G$1,0))</f>
        <v>25.874999999999996</v>
      </c>
      <c r="Q157" s="5">
        <f>INDEX(products!$A$1:$G$49,MATCH(orders!$D157,products!$A$1:$A$49,0),MATCH(orders!Q$1,products!$A$1:$G$1,0))</f>
        <v>2.3287499999999994</v>
      </c>
      <c r="R157" s="12">
        <f t="shared" si="5"/>
        <v>155.24999999999997</v>
      </c>
      <c r="S157" s="12">
        <f t="shared" si="4"/>
        <v>13.972499999999997</v>
      </c>
      <c r="T157" t="str">
        <f>_xlfn.XLOOKUP(C157,customers!A156:A1156,customers!I156:I1156,FALSE)</f>
        <v>Yes</v>
      </c>
    </row>
    <row r="158" spans="1:20" x14ac:dyDescent="0.2">
      <c r="A158" s="2" t="s">
        <v>1367</v>
      </c>
      <c r="B158" s="3">
        <v>43764</v>
      </c>
      <c r="C158" s="2" t="s">
        <v>1368</v>
      </c>
      <c r="D158" t="s">
        <v>6175</v>
      </c>
      <c r="E158" s="2">
        <v>3</v>
      </c>
      <c r="F158" s="2" t="str">
        <f>_xlfn.XLOOKUP(C158,customers!$A$1:$A$1001,customers!$B$1:$B$1001,0)</f>
        <v>Fielding Keinrat</v>
      </c>
      <c r="G158" s="2" t="str">
        <f>IF(_xlfn.XLOOKUP(C158,customers!$A$1:$A$1001,customers!$C$1:$C$1001,0) = 0, "NONE", _xlfn.XLOOKUP(C158,customers!$A$1:$A$1001,customers!$C$1:$C$1001,0) )</f>
        <v>fkeinrat4c@dailymail.co.uk</v>
      </c>
      <c r="H158" s="2" t="str">
        <f>_xlfn.XLOOKUP(C158,customers!$A$1:$A$1001,customers!$G$1:$G$1001,0)</f>
        <v>United States</v>
      </c>
      <c r="I158" s="2" t="e" vm="108">
        <v>#VALUE!</v>
      </c>
      <c r="J158" s="2" t="str">
        <f>_xlfn.XLOOKUP(Table1[[#This Row],[Customer ID]],customers!A157:A1157,customers!F157:F1157,FALSE)</f>
        <v>Arlington</v>
      </c>
      <c r="K158" s="2" t="str">
        <f>VLOOKUP(M158,'coffee (more)'!$A$1:$B$5,2,FALSE)</f>
        <v>Arbica</v>
      </c>
      <c r="L158" s="2" t="str">
        <f>VLOOKUP(N158,'coffee (more)'!$A$7:$B$10,2,FALSE)</f>
        <v>Medium</v>
      </c>
      <c r="M158" t="str">
        <f>INDEX(products!$A$1:$G$49,MATCH(orders!$D158,products!$A$1:$A$49,0),MATCH(orders!M$1,products!$A$1:$G$1,0))</f>
        <v>Ara</v>
      </c>
      <c r="N158" t="str">
        <f>INDEX(products!$A$1:$G$49,MATCH(orders!$D158,products!$A$1:$A$49,0),MATCH(orders!N$1,products!$A$1:$G$1,0))</f>
        <v>M</v>
      </c>
      <c r="O158" s="10">
        <f>INDEX(products!$A$1:$G$49,MATCH(orders!$D158,products!$A$1:$A$49,0),MATCH(orders!O$1,products!$A$1:$G$1,0))</f>
        <v>2.5</v>
      </c>
      <c r="P158" s="5">
        <f>INDEX(products!$A$1:$G$49,MATCH(orders!$D158,products!$A$1:$A$49,0),MATCH(orders!P$1,products!$A$1:$G$1,0))</f>
        <v>25.874999999999996</v>
      </c>
      <c r="Q158" s="5">
        <f>INDEX(products!$A$1:$G$49,MATCH(orders!$D158,products!$A$1:$A$49,0),MATCH(orders!Q$1,products!$A$1:$G$1,0))</f>
        <v>2.3287499999999994</v>
      </c>
      <c r="R158" s="12">
        <f t="shared" si="5"/>
        <v>77.624999999999986</v>
      </c>
      <c r="S158" s="12">
        <f t="shared" si="4"/>
        <v>6.9862499999999983</v>
      </c>
      <c r="T158" t="str">
        <f>_xlfn.XLOOKUP(C158,customers!A157:A1157,customers!I157:I1157,FALSE)</f>
        <v>Yes</v>
      </c>
    </row>
    <row r="159" spans="1:20" x14ac:dyDescent="0.2">
      <c r="A159" s="2" t="s">
        <v>1373</v>
      </c>
      <c r="B159" s="3">
        <v>44374</v>
      </c>
      <c r="C159" s="2" t="s">
        <v>1374</v>
      </c>
      <c r="D159" t="s">
        <v>6149</v>
      </c>
      <c r="E159" s="2">
        <v>3</v>
      </c>
      <c r="F159" s="2" t="str">
        <f>_xlfn.XLOOKUP(C159,customers!$A$1:$A$1001,customers!$B$1:$B$1001,0)</f>
        <v>Paulo Yea</v>
      </c>
      <c r="G159" s="2" t="str">
        <f>IF(_xlfn.XLOOKUP(C159,customers!$A$1:$A$1001,customers!$C$1:$C$1001,0) = 0, "NONE", _xlfn.XLOOKUP(C159,customers!$A$1:$A$1001,customers!$C$1:$C$1001,0) )</f>
        <v>pyea4d@aol.com</v>
      </c>
      <c r="H159" s="2" t="str">
        <f>_xlfn.XLOOKUP(C159,customers!$A$1:$A$1001,customers!$G$1:$G$1001,0)</f>
        <v>Ireland</v>
      </c>
      <c r="I159" s="2" t="e" vm="109">
        <v>#VALUE!</v>
      </c>
      <c r="J159" s="2" t="str">
        <f>_xlfn.XLOOKUP(Table1[[#This Row],[Customer ID]],customers!A158:A1158,customers!F158:F1158,FALSE)</f>
        <v>Ashford</v>
      </c>
      <c r="K159" s="2" t="str">
        <f>VLOOKUP(M159,'coffee (more)'!$A$1:$B$5,2,FALSE)</f>
        <v>Robusta</v>
      </c>
      <c r="L159" s="2" t="str">
        <f>VLOOKUP(N159,'coffee (more)'!$A$7:$B$10,2,FALSE)</f>
        <v>Dark</v>
      </c>
      <c r="M159" t="str">
        <f>INDEX(products!$A$1:$G$49,MATCH(orders!$D159,products!$A$1:$A$49,0),MATCH(orders!M$1,products!$A$1:$G$1,0))</f>
        <v>Rob</v>
      </c>
      <c r="N159" t="str">
        <f>INDEX(products!$A$1:$G$49,MATCH(orders!$D159,products!$A$1:$A$49,0),MATCH(orders!N$1,products!$A$1:$G$1,0))</f>
        <v>D</v>
      </c>
      <c r="O159" s="10">
        <f>INDEX(products!$A$1:$G$49,MATCH(orders!$D159,products!$A$1:$A$49,0),MATCH(orders!O$1,products!$A$1:$G$1,0))</f>
        <v>2.5</v>
      </c>
      <c r="P159" s="5">
        <f>INDEX(products!$A$1:$G$49,MATCH(orders!$D159,products!$A$1:$A$49,0),MATCH(orders!P$1,products!$A$1:$G$1,0))</f>
        <v>20.584999999999997</v>
      </c>
      <c r="Q159" s="5">
        <f>INDEX(products!$A$1:$G$49,MATCH(orders!$D159,products!$A$1:$A$49,0),MATCH(orders!Q$1,products!$A$1:$G$1,0))</f>
        <v>1.2350999999999999</v>
      </c>
      <c r="R159" s="12">
        <f t="shared" si="5"/>
        <v>61.754999999999995</v>
      </c>
      <c r="S159" s="12">
        <f t="shared" si="4"/>
        <v>3.7052999999999994</v>
      </c>
      <c r="T159" t="str">
        <f>_xlfn.XLOOKUP(C159,customers!A158:A1158,customers!I158:I1158,FALSE)</f>
        <v>No</v>
      </c>
    </row>
    <row r="160" spans="1:20" x14ac:dyDescent="0.2">
      <c r="A160" s="2" t="s">
        <v>1379</v>
      </c>
      <c r="B160" s="3">
        <v>43714</v>
      </c>
      <c r="C160" s="2" t="s">
        <v>1380</v>
      </c>
      <c r="D160" t="s">
        <v>6149</v>
      </c>
      <c r="E160" s="2">
        <v>6</v>
      </c>
      <c r="F160" s="2" t="str">
        <f>_xlfn.XLOOKUP(C160,customers!$A$1:$A$1001,customers!$B$1:$B$1001,0)</f>
        <v>Say Risborough</v>
      </c>
      <c r="G160" s="2" t="str">
        <f>IF(_xlfn.XLOOKUP(C160,customers!$A$1:$A$1001,customers!$C$1:$C$1001,0) = 0, "NONE", _xlfn.XLOOKUP(C160,customers!$A$1:$A$1001,customers!$C$1:$C$1001,0) )</f>
        <v>NONE</v>
      </c>
      <c r="H160" s="2" t="str">
        <f>_xlfn.XLOOKUP(C160,customers!$A$1:$A$1001,customers!$G$1:$G$1001,0)</f>
        <v>United States</v>
      </c>
      <c r="I160" s="2" t="e" vm="110">
        <v>#VALUE!</v>
      </c>
      <c r="J160" s="2" t="str">
        <f>_xlfn.XLOOKUP(Table1[[#This Row],[Customer ID]],customers!A159:A1159,customers!F159:F1159,FALSE)</f>
        <v>Chattanooga</v>
      </c>
      <c r="K160" s="2" t="str">
        <f>VLOOKUP(M160,'coffee (more)'!$A$1:$B$5,2,FALSE)</f>
        <v>Robusta</v>
      </c>
      <c r="L160" s="2" t="str">
        <f>VLOOKUP(N160,'coffee (more)'!$A$7:$B$10,2,FALSE)</f>
        <v>Dark</v>
      </c>
      <c r="M160" t="str">
        <f>INDEX(products!$A$1:$G$49,MATCH(orders!$D160,products!$A$1:$A$49,0),MATCH(orders!M$1,products!$A$1:$G$1,0))</f>
        <v>Rob</v>
      </c>
      <c r="N160" t="str">
        <f>INDEX(products!$A$1:$G$49,MATCH(orders!$D160,products!$A$1:$A$49,0),MATCH(orders!N$1,products!$A$1:$G$1,0))</f>
        <v>D</v>
      </c>
      <c r="O160" s="10">
        <f>INDEX(products!$A$1:$G$49,MATCH(orders!$D160,products!$A$1:$A$49,0),MATCH(orders!O$1,products!$A$1:$G$1,0))</f>
        <v>2.5</v>
      </c>
      <c r="P160" s="5">
        <f>INDEX(products!$A$1:$G$49,MATCH(orders!$D160,products!$A$1:$A$49,0),MATCH(orders!P$1,products!$A$1:$G$1,0))</f>
        <v>20.584999999999997</v>
      </c>
      <c r="Q160" s="5">
        <f>INDEX(products!$A$1:$G$49,MATCH(orders!$D160,products!$A$1:$A$49,0),MATCH(orders!Q$1,products!$A$1:$G$1,0))</f>
        <v>1.2350999999999999</v>
      </c>
      <c r="R160" s="12">
        <f t="shared" si="5"/>
        <v>123.50999999999999</v>
      </c>
      <c r="S160" s="12">
        <f t="shared" si="4"/>
        <v>7.4105999999999987</v>
      </c>
      <c r="T160" t="str">
        <f>_xlfn.XLOOKUP(C160,customers!A159:A1159,customers!I159:I1159,FALSE)</f>
        <v>Yes</v>
      </c>
    </row>
    <row r="161" spans="1:20" x14ac:dyDescent="0.2">
      <c r="A161" s="2" t="s">
        <v>1384</v>
      </c>
      <c r="B161" s="3">
        <v>44316</v>
      </c>
      <c r="C161" s="2" t="s">
        <v>1385</v>
      </c>
      <c r="D161" t="s">
        <v>6164</v>
      </c>
      <c r="E161" s="2">
        <v>6</v>
      </c>
      <c r="F161" s="2" t="str">
        <f>_xlfn.XLOOKUP(C161,customers!$A$1:$A$1001,customers!$B$1:$B$1001,0)</f>
        <v>Alexa Sizey</v>
      </c>
      <c r="G161" s="2" t="str">
        <f>IF(_xlfn.XLOOKUP(C161,customers!$A$1:$A$1001,customers!$C$1:$C$1001,0) = 0, "NONE", _xlfn.XLOOKUP(C161,customers!$A$1:$A$1001,customers!$C$1:$C$1001,0) )</f>
        <v>NONE</v>
      </c>
      <c r="H161" s="2" t="str">
        <f>_xlfn.XLOOKUP(C161,customers!$A$1:$A$1001,customers!$G$1:$G$1001,0)</f>
        <v>United States</v>
      </c>
      <c r="I161" s="2" t="e" vm="12">
        <v>#VALUE!</v>
      </c>
      <c r="J161" s="2" t="str">
        <f>_xlfn.XLOOKUP(Table1[[#This Row],[Customer ID]],customers!A160:A1160,customers!F160:F1160,FALSE)</f>
        <v>Portland</v>
      </c>
      <c r="K161" s="2" t="str">
        <f>VLOOKUP(M161,'coffee (more)'!$A$1:$B$5,2,FALSE)</f>
        <v>Liberica</v>
      </c>
      <c r="L161" s="2" t="str">
        <f>VLOOKUP(N161,'coffee (more)'!$A$7:$B$10,2,FALSE)</f>
        <v>Light</v>
      </c>
      <c r="M161" t="str">
        <f>INDEX(products!$A$1:$G$49,MATCH(orders!$D161,products!$A$1:$A$49,0),MATCH(orders!M$1,products!$A$1:$G$1,0))</f>
        <v>Lib</v>
      </c>
      <c r="N161" t="str">
        <f>INDEX(products!$A$1:$G$49,MATCH(orders!$D161,products!$A$1:$A$49,0),MATCH(orders!N$1,products!$A$1:$G$1,0))</f>
        <v>L</v>
      </c>
      <c r="O161" s="10">
        <f>INDEX(products!$A$1:$G$49,MATCH(orders!$D161,products!$A$1:$A$49,0),MATCH(orders!O$1,products!$A$1:$G$1,0))</f>
        <v>2.5</v>
      </c>
      <c r="P161" s="5">
        <f>INDEX(products!$A$1:$G$49,MATCH(orders!$D161,products!$A$1:$A$49,0),MATCH(orders!P$1,products!$A$1:$G$1,0))</f>
        <v>36.454999999999998</v>
      </c>
      <c r="Q161" s="5">
        <f>INDEX(products!$A$1:$G$49,MATCH(orders!$D161,products!$A$1:$A$49,0),MATCH(orders!Q$1,products!$A$1:$G$1,0))</f>
        <v>4.7391499999999995</v>
      </c>
      <c r="R161" s="12">
        <f t="shared" si="5"/>
        <v>218.73</v>
      </c>
      <c r="S161" s="12">
        <f t="shared" si="4"/>
        <v>28.434899999999999</v>
      </c>
      <c r="T161" t="str">
        <f>_xlfn.XLOOKUP(C161,customers!A160:A1160,customers!I160:I1160,FALSE)</f>
        <v>No</v>
      </c>
    </row>
    <row r="162" spans="1:20" x14ac:dyDescent="0.2">
      <c r="A162" s="2" t="s">
        <v>1389</v>
      </c>
      <c r="B162" s="3">
        <v>43837</v>
      </c>
      <c r="C162" s="2" t="s">
        <v>1390</v>
      </c>
      <c r="D162" t="s">
        <v>6139</v>
      </c>
      <c r="E162" s="2">
        <v>4</v>
      </c>
      <c r="F162" s="2" t="str">
        <f>_xlfn.XLOOKUP(C162,customers!$A$1:$A$1001,customers!$B$1:$B$1001,0)</f>
        <v>Kari Swede</v>
      </c>
      <c r="G162" s="2" t="str">
        <f>IF(_xlfn.XLOOKUP(C162,customers!$A$1:$A$1001,customers!$C$1:$C$1001,0) = 0, "NONE", _xlfn.XLOOKUP(C162,customers!$A$1:$A$1001,customers!$C$1:$C$1001,0) )</f>
        <v>kswede4g@addthis.com</v>
      </c>
      <c r="H162" s="2" t="str">
        <f>_xlfn.XLOOKUP(C162,customers!$A$1:$A$1001,customers!$G$1:$G$1001,0)</f>
        <v>United States</v>
      </c>
      <c r="I162" s="2" t="e" vm="111">
        <v>#VALUE!</v>
      </c>
      <c r="J162" s="2" t="str">
        <f>_xlfn.XLOOKUP(Table1[[#This Row],[Customer ID]],customers!A161:A1161,customers!F161:F1161,FALSE)</f>
        <v>Oklahoma City</v>
      </c>
      <c r="K162" s="2" t="str">
        <f>VLOOKUP(M162,'coffee (more)'!$A$1:$B$5,2,FALSE)</f>
        <v>Excelsa</v>
      </c>
      <c r="L162" s="2" t="str">
        <f>VLOOKUP(N162,'coffee (more)'!$A$7:$B$10,2,FALSE)</f>
        <v>Medium</v>
      </c>
      <c r="M162" t="str">
        <f>INDEX(products!$A$1:$G$49,MATCH(orders!$D162,products!$A$1:$A$49,0),MATCH(orders!M$1,products!$A$1:$G$1,0))</f>
        <v>Exc</v>
      </c>
      <c r="N162" t="str">
        <f>INDEX(products!$A$1:$G$49,MATCH(orders!$D162,products!$A$1:$A$49,0),MATCH(orders!N$1,products!$A$1:$G$1,0))</f>
        <v>M</v>
      </c>
      <c r="O162" s="10">
        <f>INDEX(products!$A$1:$G$49,MATCH(orders!$D162,products!$A$1:$A$49,0),MATCH(orders!O$1,products!$A$1:$G$1,0))</f>
        <v>0.5</v>
      </c>
      <c r="P162" s="5">
        <f>INDEX(products!$A$1:$G$49,MATCH(orders!$D162,products!$A$1:$A$49,0),MATCH(orders!P$1,products!$A$1:$G$1,0))</f>
        <v>8.25</v>
      </c>
      <c r="Q162" s="5">
        <f>INDEX(products!$A$1:$G$49,MATCH(orders!$D162,products!$A$1:$A$49,0),MATCH(orders!Q$1,products!$A$1:$G$1,0))</f>
        <v>0.90749999999999997</v>
      </c>
      <c r="R162" s="12">
        <f t="shared" si="5"/>
        <v>33</v>
      </c>
      <c r="S162" s="12">
        <f t="shared" si="4"/>
        <v>3.63</v>
      </c>
      <c r="T162" t="str">
        <f>_xlfn.XLOOKUP(C162,customers!A161:A1161,customers!I161:I1161,FALSE)</f>
        <v>No</v>
      </c>
    </row>
    <row r="163" spans="1:20" x14ac:dyDescent="0.2">
      <c r="A163" s="2" t="s">
        <v>1395</v>
      </c>
      <c r="B163" s="3">
        <v>44207</v>
      </c>
      <c r="C163" s="2" t="s">
        <v>1396</v>
      </c>
      <c r="D163" t="s">
        <v>6180</v>
      </c>
      <c r="E163" s="2">
        <v>3</v>
      </c>
      <c r="F163" s="2" t="str">
        <f>_xlfn.XLOOKUP(C163,customers!$A$1:$A$1001,customers!$B$1:$B$1001,0)</f>
        <v>Leontine Rubrow</v>
      </c>
      <c r="G163" s="2" t="str">
        <f>IF(_xlfn.XLOOKUP(C163,customers!$A$1:$A$1001,customers!$C$1:$C$1001,0) = 0, "NONE", _xlfn.XLOOKUP(C163,customers!$A$1:$A$1001,customers!$C$1:$C$1001,0) )</f>
        <v>lrubrow4h@microsoft.com</v>
      </c>
      <c r="H163" s="2" t="str">
        <f>_xlfn.XLOOKUP(C163,customers!$A$1:$A$1001,customers!$G$1:$G$1001,0)</f>
        <v>United States</v>
      </c>
      <c r="I163" s="2" t="e" vm="39">
        <v>#VALUE!</v>
      </c>
      <c r="J163" s="2" t="str">
        <f>_xlfn.XLOOKUP(Table1[[#This Row],[Customer ID]],customers!A162:A1162,customers!F162:F1162,FALSE)</f>
        <v>Washington</v>
      </c>
      <c r="K163" s="2" t="str">
        <f>VLOOKUP(M163,'coffee (more)'!$A$1:$B$5,2,FALSE)</f>
        <v>Arbica</v>
      </c>
      <c r="L163" s="2" t="str">
        <f>VLOOKUP(N163,'coffee (more)'!$A$7:$B$10,2,FALSE)</f>
        <v>Light</v>
      </c>
      <c r="M163" t="str">
        <f>INDEX(products!$A$1:$G$49,MATCH(orders!$D163,products!$A$1:$A$49,0),MATCH(orders!M$1,products!$A$1:$G$1,0))</f>
        <v>Ara</v>
      </c>
      <c r="N163" t="str">
        <f>INDEX(products!$A$1:$G$49,MATCH(orders!$D163,products!$A$1:$A$49,0),MATCH(orders!N$1,products!$A$1:$G$1,0))</f>
        <v>L</v>
      </c>
      <c r="O163" s="10">
        <f>INDEX(products!$A$1:$G$49,MATCH(orders!$D163,products!$A$1:$A$49,0),MATCH(orders!O$1,products!$A$1:$G$1,0))</f>
        <v>0.5</v>
      </c>
      <c r="P163" s="5">
        <f>INDEX(products!$A$1:$G$49,MATCH(orders!$D163,products!$A$1:$A$49,0),MATCH(orders!P$1,products!$A$1:$G$1,0))</f>
        <v>7.77</v>
      </c>
      <c r="Q163" s="5">
        <f>INDEX(products!$A$1:$G$49,MATCH(orders!$D163,products!$A$1:$A$49,0),MATCH(orders!Q$1,products!$A$1:$G$1,0))</f>
        <v>0.69929999999999992</v>
      </c>
      <c r="R163" s="12">
        <f t="shared" si="5"/>
        <v>23.31</v>
      </c>
      <c r="S163" s="12">
        <f t="shared" si="4"/>
        <v>2.0978999999999997</v>
      </c>
      <c r="T163" t="str">
        <f>_xlfn.XLOOKUP(C163,customers!A162:A1162,customers!I162:I1162,FALSE)</f>
        <v>No</v>
      </c>
    </row>
    <row r="164" spans="1:20" x14ac:dyDescent="0.2">
      <c r="A164" s="2" t="s">
        <v>1401</v>
      </c>
      <c r="B164" s="3">
        <v>44515</v>
      </c>
      <c r="C164" s="2" t="s">
        <v>1402</v>
      </c>
      <c r="D164" t="s">
        <v>6144</v>
      </c>
      <c r="E164" s="2">
        <v>3</v>
      </c>
      <c r="F164" s="2" t="str">
        <f>_xlfn.XLOOKUP(C164,customers!$A$1:$A$1001,customers!$B$1:$B$1001,0)</f>
        <v>Dottie Tift</v>
      </c>
      <c r="G164" s="2" t="str">
        <f>IF(_xlfn.XLOOKUP(C164,customers!$A$1:$A$1001,customers!$C$1:$C$1001,0) = 0, "NONE", _xlfn.XLOOKUP(C164,customers!$A$1:$A$1001,customers!$C$1:$C$1001,0) )</f>
        <v>dtift4i@netvibes.com</v>
      </c>
      <c r="H164" s="2" t="str">
        <f>_xlfn.XLOOKUP(C164,customers!$A$1:$A$1001,customers!$G$1:$G$1001,0)</f>
        <v>United States</v>
      </c>
      <c r="I164" s="2" t="e" vm="112">
        <v>#VALUE!</v>
      </c>
      <c r="J164" s="2" t="str">
        <f>_xlfn.XLOOKUP(Table1[[#This Row],[Customer ID]],customers!A163:A1163,customers!F163:F1163,FALSE)</f>
        <v>Greensboro</v>
      </c>
      <c r="K164" s="2" t="str">
        <f>VLOOKUP(M164,'coffee (more)'!$A$1:$B$5,2,FALSE)</f>
        <v>Excelsa</v>
      </c>
      <c r="L164" s="2" t="str">
        <f>VLOOKUP(N164,'coffee (more)'!$A$7:$B$10,2,FALSE)</f>
        <v>Dark</v>
      </c>
      <c r="M164" t="str">
        <f>INDEX(products!$A$1:$G$49,MATCH(orders!$D164,products!$A$1:$A$49,0),MATCH(orders!M$1,products!$A$1:$G$1,0))</f>
        <v>Exc</v>
      </c>
      <c r="N164" t="str">
        <f>INDEX(products!$A$1:$G$49,MATCH(orders!$D164,products!$A$1:$A$49,0),MATCH(orders!N$1,products!$A$1:$G$1,0))</f>
        <v>D</v>
      </c>
      <c r="O164" s="10">
        <f>INDEX(products!$A$1:$G$49,MATCH(orders!$D164,products!$A$1:$A$49,0),MATCH(orders!O$1,products!$A$1:$G$1,0))</f>
        <v>0.5</v>
      </c>
      <c r="P164" s="5">
        <f>INDEX(products!$A$1:$G$49,MATCH(orders!$D164,products!$A$1:$A$49,0),MATCH(orders!P$1,products!$A$1:$G$1,0))</f>
        <v>7.29</v>
      </c>
      <c r="Q164" s="5">
        <f>INDEX(products!$A$1:$G$49,MATCH(orders!$D164,products!$A$1:$A$49,0),MATCH(orders!Q$1,products!$A$1:$G$1,0))</f>
        <v>0.80190000000000006</v>
      </c>
      <c r="R164" s="12">
        <f t="shared" si="5"/>
        <v>21.87</v>
      </c>
      <c r="S164" s="12">
        <f t="shared" si="4"/>
        <v>2.4057000000000004</v>
      </c>
      <c r="T164" t="str">
        <f>_xlfn.XLOOKUP(C164,customers!A163:A1163,customers!I163:I1163,FALSE)</f>
        <v>Yes</v>
      </c>
    </row>
    <row r="165" spans="1:20"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 = 0, "NONE", _xlfn.XLOOKUP(C165,customers!$A$1:$A$1001,customers!$C$1:$C$1001,0) )</f>
        <v>gschonfeld4j@oracle.com</v>
      </c>
      <c r="H165" s="2" t="str">
        <f>_xlfn.XLOOKUP(C165,customers!$A$1:$A$1001,customers!$G$1:$G$1001,0)</f>
        <v>United States</v>
      </c>
      <c r="I165" s="2" t="e" vm="113">
        <v>#VALUE!</v>
      </c>
      <c r="J165" s="2" t="str">
        <f>_xlfn.XLOOKUP(Table1[[#This Row],[Customer ID]],customers!A164:A1164,customers!F164:F1164,FALSE)</f>
        <v>Alexandria</v>
      </c>
      <c r="K165" s="2" t="str">
        <f>VLOOKUP(M165,'coffee (more)'!$A$1:$B$5,2,FALSE)</f>
        <v>Robusta</v>
      </c>
      <c r="L165" s="2" t="str">
        <f>VLOOKUP(N165,'coffee (more)'!$A$7:$B$10,2,FALSE)</f>
        <v>Dark</v>
      </c>
      <c r="M165" t="str">
        <f>INDEX(products!$A$1:$G$49,MATCH(orders!$D165,products!$A$1:$A$49,0),MATCH(orders!M$1,products!$A$1:$G$1,0))</f>
        <v>Rob</v>
      </c>
      <c r="N165" t="str">
        <f>INDEX(products!$A$1:$G$49,MATCH(orders!$D165,products!$A$1:$A$49,0),MATCH(orders!N$1,products!$A$1:$G$1,0))</f>
        <v>D</v>
      </c>
      <c r="O165" s="10">
        <f>INDEX(products!$A$1:$G$49,MATCH(orders!$D165,products!$A$1:$A$49,0),MATCH(orders!O$1,products!$A$1:$G$1,0))</f>
        <v>0.2</v>
      </c>
      <c r="P165" s="5">
        <f>INDEX(products!$A$1:$G$49,MATCH(orders!$D165,products!$A$1:$A$49,0),MATCH(orders!P$1,products!$A$1:$G$1,0))</f>
        <v>2.6849999999999996</v>
      </c>
      <c r="Q165" s="5">
        <f>INDEX(products!$A$1:$G$49,MATCH(orders!$D165,products!$A$1:$A$49,0),MATCH(orders!Q$1,products!$A$1:$G$1,0))</f>
        <v>0.16109999999999997</v>
      </c>
      <c r="R165" s="12">
        <f t="shared" si="5"/>
        <v>16.11</v>
      </c>
      <c r="S165" s="12">
        <f t="shared" si="4"/>
        <v>0.96659999999999979</v>
      </c>
      <c r="T165" t="str">
        <f>_xlfn.XLOOKUP(C165,customers!A164:A1164,customers!I164:I1164,FALSE)</f>
        <v>No</v>
      </c>
    </row>
    <row r="166" spans="1:20" x14ac:dyDescent="0.2">
      <c r="A166" s="2" t="s">
        <v>1413</v>
      </c>
      <c r="B166" s="3">
        <v>44182</v>
      </c>
      <c r="C166" s="2" t="s">
        <v>1414</v>
      </c>
      <c r="D166" t="s">
        <v>6144</v>
      </c>
      <c r="E166" s="2">
        <v>4</v>
      </c>
      <c r="F166" s="2" t="str">
        <f>_xlfn.XLOOKUP(C166,customers!$A$1:$A$1001,customers!$B$1:$B$1001,0)</f>
        <v>Claiborne Feye</v>
      </c>
      <c r="G166" s="2" t="str">
        <f>IF(_xlfn.XLOOKUP(C166,customers!$A$1:$A$1001,customers!$C$1:$C$1001,0) = 0, "NONE", _xlfn.XLOOKUP(C166,customers!$A$1:$A$1001,customers!$C$1:$C$1001,0) )</f>
        <v>cfeye4k@google.co.jp</v>
      </c>
      <c r="H166" s="2" t="str">
        <f>_xlfn.XLOOKUP(C166,customers!$A$1:$A$1001,customers!$G$1:$G$1001,0)</f>
        <v>Ireland</v>
      </c>
      <c r="I166" s="2" t="e" vm="114">
        <v>#VALUE!</v>
      </c>
      <c r="J166" s="2" t="str">
        <f>_xlfn.XLOOKUP(Table1[[#This Row],[Customer ID]],customers!A165:A1165,customers!F165:F1165,FALSE)</f>
        <v>Castlebridge</v>
      </c>
      <c r="K166" s="2" t="str">
        <f>VLOOKUP(M166,'coffee (more)'!$A$1:$B$5,2,FALSE)</f>
        <v>Excelsa</v>
      </c>
      <c r="L166" s="2" t="str">
        <f>VLOOKUP(N166,'coffee (more)'!$A$7:$B$10,2,FALSE)</f>
        <v>Dark</v>
      </c>
      <c r="M166" t="str">
        <f>INDEX(products!$A$1:$G$49,MATCH(orders!$D166,products!$A$1:$A$49,0),MATCH(orders!M$1,products!$A$1:$G$1,0))</f>
        <v>Exc</v>
      </c>
      <c r="N166" t="str">
        <f>INDEX(products!$A$1:$G$49,MATCH(orders!$D166,products!$A$1:$A$49,0),MATCH(orders!N$1,products!$A$1:$G$1,0))</f>
        <v>D</v>
      </c>
      <c r="O166" s="10">
        <f>INDEX(products!$A$1:$G$49,MATCH(orders!$D166,products!$A$1:$A$49,0),MATCH(orders!O$1,products!$A$1:$G$1,0))</f>
        <v>0.5</v>
      </c>
      <c r="P166" s="5">
        <f>INDEX(products!$A$1:$G$49,MATCH(orders!$D166,products!$A$1:$A$49,0),MATCH(orders!P$1,products!$A$1:$G$1,0))</f>
        <v>7.29</v>
      </c>
      <c r="Q166" s="5">
        <f>INDEX(products!$A$1:$G$49,MATCH(orders!$D166,products!$A$1:$A$49,0),MATCH(orders!Q$1,products!$A$1:$G$1,0))</f>
        <v>0.80190000000000006</v>
      </c>
      <c r="R166" s="12">
        <f t="shared" si="5"/>
        <v>29.16</v>
      </c>
      <c r="S166" s="12">
        <f t="shared" si="4"/>
        <v>3.2076000000000002</v>
      </c>
      <c r="T166" t="str">
        <f>_xlfn.XLOOKUP(C166,customers!A165:A1165,customers!I165:I1165,FALSE)</f>
        <v>No</v>
      </c>
    </row>
    <row r="167" spans="1:20" x14ac:dyDescent="0.2">
      <c r="A167" s="2" t="s">
        <v>1420</v>
      </c>
      <c r="B167" s="3">
        <v>44234</v>
      </c>
      <c r="C167" s="2" t="s">
        <v>1421</v>
      </c>
      <c r="D167" t="s">
        <v>6177</v>
      </c>
      <c r="E167" s="2">
        <v>6</v>
      </c>
      <c r="F167" s="2" t="str">
        <f>_xlfn.XLOOKUP(C167,customers!$A$1:$A$1001,customers!$B$1:$B$1001,0)</f>
        <v>Mina Elstone</v>
      </c>
      <c r="G167" s="2" t="str">
        <f>IF(_xlfn.XLOOKUP(C167,customers!$A$1:$A$1001,customers!$C$1:$C$1001,0) = 0, "NONE", _xlfn.XLOOKUP(C167,customers!$A$1:$A$1001,customers!$C$1:$C$1001,0) )</f>
        <v>NONE</v>
      </c>
      <c r="H167" s="2" t="str">
        <f>_xlfn.XLOOKUP(C167,customers!$A$1:$A$1001,customers!$G$1:$G$1001,0)</f>
        <v>United States</v>
      </c>
      <c r="I167" s="2" t="e" vm="115">
        <v>#VALUE!</v>
      </c>
      <c r="J167" s="2" t="str">
        <f>_xlfn.XLOOKUP(Table1[[#This Row],[Customer ID]],customers!A166:A1166,customers!F166:F1166,FALSE)</f>
        <v>Racine</v>
      </c>
      <c r="K167" s="2" t="str">
        <f>VLOOKUP(M167,'coffee (more)'!$A$1:$B$5,2,FALSE)</f>
        <v>Robusta</v>
      </c>
      <c r="L167" s="2" t="str">
        <f>VLOOKUP(N167,'coffee (more)'!$A$7:$B$10,2,FALSE)</f>
        <v>Dark</v>
      </c>
      <c r="M167" t="str">
        <f>INDEX(products!$A$1:$G$49,MATCH(orders!$D167,products!$A$1:$A$49,0),MATCH(orders!M$1,products!$A$1:$G$1,0))</f>
        <v>Rob</v>
      </c>
      <c r="N167" t="str">
        <f>INDEX(products!$A$1:$G$49,MATCH(orders!$D167,products!$A$1:$A$49,0),MATCH(orders!N$1,products!$A$1:$G$1,0))</f>
        <v>D</v>
      </c>
      <c r="O167" s="10">
        <f>INDEX(products!$A$1:$G$49,MATCH(orders!$D167,products!$A$1:$A$49,0),MATCH(orders!O$1,products!$A$1:$G$1,0))</f>
        <v>1</v>
      </c>
      <c r="P167" s="5">
        <f>INDEX(products!$A$1:$G$49,MATCH(orders!$D167,products!$A$1:$A$49,0),MATCH(orders!P$1,products!$A$1:$G$1,0))</f>
        <v>8.9499999999999993</v>
      </c>
      <c r="Q167" s="5">
        <f>INDEX(products!$A$1:$G$49,MATCH(orders!$D167,products!$A$1:$A$49,0),MATCH(orders!Q$1,products!$A$1:$G$1,0))</f>
        <v>0.53699999999999992</v>
      </c>
      <c r="R167" s="12">
        <f t="shared" si="5"/>
        <v>53.699999999999996</v>
      </c>
      <c r="S167" s="12">
        <f t="shared" si="4"/>
        <v>3.2219999999999995</v>
      </c>
      <c r="T167" t="str">
        <f>_xlfn.XLOOKUP(C167,customers!A166:A1166,customers!I166:I1166,FALSE)</f>
        <v>Yes</v>
      </c>
    </row>
    <row r="168" spans="1:20" x14ac:dyDescent="0.2">
      <c r="A168" s="2" t="s">
        <v>1425</v>
      </c>
      <c r="B168" s="3">
        <v>44270</v>
      </c>
      <c r="C168" s="2" t="s">
        <v>1426</v>
      </c>
      <c r="D168" t="s">
        <v>6172</v>
      </c>
      <c r="E168" s="2">
        <v>5</v>
      </c>
      <c r="F168" s="2" t="str">
        <f>_xlfn.XLOOKUP(C168,customers!$A$1:$A$1001,customers!$B$1:$B$1001,0)</f>
        <v>Sherman Mewrcik</v>
      </c>
      <c r="G168" s="2" t="str">
        <f>IF(_xlfn.XLOOKUP(C168,customers!$A$1:$A$1001,customers!$C$1:$C$1001,0) = 0, "NONE", _xlfn.XLOOKUP(C168,customers!$A$1:$A$1001,customers!$C$1:$C$1001,0) )</f>
        <v>NONE</v>
      </c>
      <c r="H168" s="2" t="str">
        <f>_xlfn.XLOOKUP(C168,customers!$A$1:$A$1001,customers!$G$1:$G$1001,0)</f>
        <v>United States</v>
      </c>
      <c r="I168" s="2" t="e" vm="116">
        <v>#VALUE!</v>
      </c>
      <c r="J168" s="2" t="str">
        <f>_xlfn.XLOOKUP(Table1[[#This Row],[Customer ID]],customers!A167:A1167,customers!F167:F1167,FALSE)</f>
        <v>Clearwater</v>
      </c>
      <c r="K168" s="2" t="str">
        <f>VLOOKUP(M168,'coffee (more)'!$A$1:$B$5,2,FALSE)</f>
        <v>Robusta</v>
      </c>
      <c r="L168" s="2" t="str">
        <f>VLOOKUP(N168,'coffee (more)'!$A$7:$B$10,2,FALSE)</f>
        <v>Dark</v>
      </c>
      <c r="M168" t="str">
        <f>INDEX(products!$A$1:$G$49,MATCH(orders!$D168,products!$A$1:$A$49,0),MATCH(orders!M$1,products!$A$1:$G$1,0))</f>
        <v>Rob</v>
      </c>
      <c r="N168" t="str">
        <f>INDEX(products!$A$1:$G$49,MATCH(orders!$D168,products!$A$1:$A$49,0),MATCH(orders!N$1,products!$A$1:$G$1,0))</f>
        <v>D</v>
      </c>
      <c r="O168" s="10">
        <f>INDEX(products!$A$1:$G$49,MATCH(orders!$D168,products!$A$1:$A$49,0),MATCH(orders!O$1,products!$A$1:$G$1,0))</f>
        <v>0.5</v>
      </c>
      <c r="P168" s="5">
        <f>INDEX(products!$A$1:$G$49,MATCH(orders!$D168,products!$A$1:$A$49,0),MATCH(orders!P$1,products!$A$1:$G$1,0))</f>
        <v>5.3699999999999992</v>
      </c>
      <c r="Q168" s="5">
        <f>INDEX(products!$A$1:$G$49,MATCH(orders!$D168,products!$A$1:$A$49,0),MATCH(orders!Q$1,products!$A$1:$G$1,0))</f>
        <v>0.32219999999999993</v>
      </c>
      <c r="R168" s="12">
        <f t="shared" si="5"/>
        <v>26.849999999999994</v>
      </c>
      <c r="S168" s="12">
        <f t="shared" si="4"/>
        <v>1.6109999999999998</v>
      </c>
      <c r="T168" t="str">
        <f>_xlfn.XLOOKUP(C168,customers!A167:A1167,customers!I167:I1167,FALSE)</f>
        <v>Yes</v>
      </c>
    </row>
    <row r="169" spans="1:20" x14ac:dyDescent="0.2">
      <c r="A169" s="2" t="s">
        <v>1430</v>
      </c>
      <c r="B169" s="3">
        <v>44777</v>
      </c>
      <c r="C169" s="2" t="s">
        <v>1431</v>
      </c>
      <c r="D169" t="s">
        <v>6139</v>
      </c>
      <c r="E169" s="2">
        <v>5</v>
      </c>
      <c r="F169" s="2" t="str">
        <f>_xlfn.XLOOKUP(C169,customers!$A$1:$A$1001,customers!$B$1:$B$1001,0)</f>
        <v>Tamarah Fero</v>
      </c>
      <c r="G169" s="2" t="str">
        <f>IF(_xlfn.XLOOKUP(C169,customers!$A$1:$A$1001,customers!$C$1:$C$1001,0) = 0, "NONE", _xlfn.XLOOKUP(C169,customers!$A$1:$A$1001,customers!$C$1:$C$1001,0) )</f>
        <v>tfero4n@comsenz.com</v>
      </c>
      <c r="H169" s="2" t="str">
        <f>_xlfn.XLOOKUP(C169,customers!$A$1:$A$1001,customers!$G$1:$G$1001,0)</f>
        <v>United States</v>
      </c>
      <c r="I169" s="2" t="e" vm="115">
        <v>#VALUE!</v>
      </c>
      <c r="J169" s="2" t="str">
        <f>_xlfn.XLOOKUP(Table1[[#This Row],[Customer ID]],customers!A168:A1168,customers!F168:F1168,FALSE)</f>
        <v>Racine</v>
      </c>
      <c r="K169" s="2" t="str">
        <f>VLOOKUP(M169,'coffee (more)'!$A$1:$B$5,2,FALSE)</f>
        <v>Excelsa</v>
      </c>
      <c r="L169" s="2" t="str">
        <f>VLOOKUP(N169,'coffee (more)'!$A$7:$B$10,2,FALSE)</f>
        <v>Medium</v>
      </c>
      <c r="M169" t="str">
        <f>INDEX(products!$A$1:$G$49,MATCH(orders!$D169,products!$A$1:$A$49,0),MATCH(orders!M$1,products!$A$1:$G$1,0))</f>
        <v>Exc</v>
      </c>
      <c r="N169" t="str">
        <f>INDEX(products!$A$1:$G$49,MATCH(orders!$D169,products!$A$1:$A$49,0),MATCH(orders!N$1,products!$A$1:$G$1,0))</f>
        <v>M</v>
      </c>
      <c r="O169" s="10">
        <f>INDEX(products!$A$1:$G$49,MATCH(orders!$D169,products!$A$1:$A$49,0),MATCH(orders!O$1,products!$A$1:$G$1,0))</f>
        <v>0.5</v>
      </c>
      <c r="P169" s="5">
        <f>INDEX(products!$A$1:$G$49,MATCH(orders!$D169,products!$A$1:$A$49,0),MATCH(orders!P$1,products!$A$1:$G$1,0))</f>
        <v>8.25</v>
      </c>
      <c r="Q169" s="5">
        <f>INDEX(products!$A$1:$G$49,MATCH(orders!$D169,products!$A$1:$A$49,0),MATCH(orders!Q$1,products!$A$1:$G$1,0))</f>
        <v>0.90749999999999997</v>
      </c>
      <c r="R169" s="12">
        <f t="shared" si="5"/>
        <v>41.25</v>
      </c>
      <c r="S169" s="12">
        <f t="shared" si="4"/>
        <v>4.5374999999999996</v>
      </c>
      <c r="T169" t="str">
        <f>_xlfn.XLOOKUP(C169,customers!A168:A1168,customers!I168:I1168,FALSE)</f>
        <v>Yes</v>
      </c>
    </row>
    <row r="170" spans="1:20"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 = 0, "NONE", _xlfn.XLOOKUP(C170,customers!$A$1:$A$1001,customers!$C$1:$C$1001,0) )</f>
        <v>NONE</v>
      </c>
      <c r="H170" s="2" t="str">
        <f>_xlfn.XLOOKUP(C170,customers!$A$1:$A$1001,customers!$G$1:$G$1001,0)</f>
        <v>Ireland</v>
      </c>
      <c r="I170" s="2" t="e" vm="114">
        <v>#VALUE!</v>
      </c>
      <c r="J170" s="2" t="str">
        <f>_xlfn.XLOOKUP(Table1[[#This Row],[Customer ID]],customers!A169:A1169,customers!F169:F1169,FALSE)</f>
        <v>Castlebridge</v>
      </c>
      <c r="K170" s="2" t="str">
        <f>VLOOKUP(M170,'coffee (more)'!$A$1:$B$5,2,FALSE)</f>
        <v>Arbica</v>
      </c>
      <c r="L170" s="2" t="str">
        <f>VLOOKUP(N170,'coffee (more)'!$A$7:$B$10,2,FALSE)</f>
        <v>Medium</v>
      </c>
      <c r="M170" t="str">
        <f>INDEX(products!$A$1:$G$49,MATCH(orders!$D170,products!$A$1:$A$49,0),MATCH(orders!M$1,products!$A$1:$G$1,0))</f>
        <v>Ara</v>
      </c>
      <c r="N170" t="str">
        <f>INDEX(products!$A$1:$G$49,MATCH(orders!$D170,products!$A$1:$A$49,0),MATCH(orders!N$1,products!$A$1:$G$1,0))</f>
        <v>M</v>
      </c>
      <c r="O170" s="10">
        <f>INDEX(products!$A$1:$G$49,MATCH(orders!$D170,products!$A$1:$A$49,0),MATCH(orders!O$1,products!$A$1:$G$1,0))</f>
        <v>0.5</v>
      </c>
      <c r="P170" s="5">
        <f>INDEX(products!$A$1:$G$49,MATCH(orders!$D170,products!$A$1:$A$49,0),MATCH(orders!P$1,products!$A$1:$G$1,0))</f>
        <v>6.75</v>
      </c>
      <c r="Q170" s="5">
        <f>INDEX(products!$A$1:$G$49,MATCH(orders!$D170,products!$A$1:$A$49,0),MATCH(orders!Q$1,products!$A$1:$G$1,0))</f>
        <v>0.60749999999999993</v>
      </c>
      <c r="R170" s="12">
        <f t="shared" si="5"/>
        <v>40.5</v>
      </c>
      <c r="S170" s="12">
        <f t="shared" si="4"/>
        <v>3.6449999999999996</v>
      </c>
      <c r="T170" t="str">
        <f>_xlfn.XLOOKUP(C170,customers!A169:A1169,customers!I169:I1169,FALSE)</f>
        <v>No</v>
      </c>
    </row>
    <row r="171" spans="1:20" x14ac:dyDescent="0.2">
      <c r="A171" s="2" t="s">
        <v>1441</v>
      </c>
      <c r="B171" s="3">
        <v>44643</v>
      </c>
      <c r="C171" s="2" t="s">
        <v>1442</v>
      </c>
      <c r="D171" t="s">
        <v>6177</v>
      </c>
      <c r="E171" s="2">
        <v>2</v>
      </c>
      <c r="F171" s="2" t="str">
        <f>_xlfn.XLOOKUP(C171,customers!$A$1:$A$1001,customers!$B$1:$B$1001,0)</f>
        <v>Felita Dauney</v>
      </c>
      <c r="G171" s="2" t="str">
        <f>IF(_xlfn.XLOOKUP(C171,customers!$A$1:$A$1001,customers!$C$1:$C$1001,0) = 0, "NONE", _xlfn.XLOOKUP(C171,customers!$A$1:$A$1001,customers!$C$1:$C$1001,0) )</f>
        <v>fdauney4p@sphinn.com</v>
      </c>
      <c r="H171" s="2" t="str">
        <f>_xlfn.XLOOKUP(C171,customers!$A$1:$A$1001,customers!$G$1:$G$1001,0)</f>
        <v>Ireland</v>
      </c>
      <c r="I171" s="2" t="e" vm="117">
        <v>#VALUE!</v>
      </c>
      <c r="J171" s="2" t="str">
        <f>_xlfn.XLOOKUP(Table1[[#This Row],[Customer ID]],customers!A170:A1170,customers!F170:F1170,FALSE)</f>
        <v>Castlebellingham</v>
      </c>
      <c r="K171" s="2" t="str">
        <f>VLOOKUP(M171,'coffee (more)'!$A$1:$B$5,2,FALSE)</f>
        <v>Robusta</v>
      </c>
      <c r="L171" s="2" t="str">
        <f>VLOOKUP(N171,'coffee (more)'!$A$7:$B$10,2,FALSE)</f>
        <v>Dark</v>
      </c>
      <c r="M171" t="str">
        <f>INDEX(products!$A$1:$G$49,MATCH(orders!$D171,products!$A$1:$A$49,0),MATCH(orders!M$1,products!$A$1:$G$1,0))</f>
        <v>Rob</v>
      </c>
      <c r="N171" t="str">
        <f>INDEX(products!$A$1:$G$49,MATCH(orders!$D171,products!$A$1:$A$49,0),MATCH(orders!N$1,products!$A$1:$G$1,0))</f>
        <v>D</v>
      </c>
      <c r="O171" s="10">
        <f>INDEX(products!$A$1:$G$49,MATCH(orders!$D171,products!$A$1:$A$49,0),MATCH(orders!O$1,products!$A$1:$G$1,0))</f>
        <v>1</v>
      </c>
      <c r="P171" s="5">
        <f>INDEX(products!$A$1:$G$49,MATCH(orders!$D171,products!$A$1:$A$49,0),MATCH(orders!P$1,products!$A$1:$G$1,0))</f>
        <v>8.9499999999999993</v>
      </c>
      <c r="Q171" s="5">
        <f>INDEX(products!$A$1:$G$49,MATCH(orders!$D171,products!$A$1:$A$49,0),MATCH(orders!Q$1,products!$A$1:$G$1,0))</f>
        <v>0.53699999999999992</v>
      </c>
      <c r="R171" s="12">
        <f t="shared" si="5"/>
        <v>17.899999999999999</v>
      </c>
      <c r="S171" s="12">
        <f t="shared" si="4"/>
        <v>1.0739999999999998</v>
      </c>
      <c r="T171" t="str">
        <f>_xlfn.XLOOKUP(C171,customers!A170:A1170,customers!I170:I1170,FALSE)</f>
        <v>No</v>
      </c>
    </row>
    <row r="172" spans="1:20" x14ac:dyDescent="0.2">
      <c r="A172" s="2" t="s">
        <v>1448</v>
      </c>
      <c r="B172" s="3">
        <v>44476</v>
      </c>
      <c r="C172" s="2" t="s">
        <v>1449</v>
      </c>
      <c r="D172" t="s">
        <v>6148</v>
      </c>
      <c r="E172" s="2">
        <v>2</v>
      </c>
      <c r="F172" s="2" t="str">
        <f>_xlfn.XLOOKUP(C172,customers!$A$1:$A$1001,customers!$B$1:$B$1001,0)</f>
        <v>Serena Earley</v>
      </c>
      <c r="G172" s="2" t="str">
        <f>IF(_xlfn.XLOOKUP(C172,customers!$A$1:$A$1001,customers!$C$1:$C$1001,0) = 0, "NONE", _xlfn.XLOOKUP(C172,customers!$A$1:$A$1001,customers!$C$1:$C$1001,0) )</f>
        <v>searley4q@youku.com</v>
      </c>
      <c r="H172" s="2" t="str">
        <f>_xlfn.XLOOKUP(C172,customers!$A$1:$A$1001,customers!$G$1:$G$1001,0)</f>
        <v>United Kingdom</v>
      </c>
      <c r="I172" s="2" t="e" vm="118">
        <v>#VALUE!</v>
      </c>
      <c r="J172" s="2" t="str">
        <f>_xlfn.XLOOKUP(Table1[[#This Row],[Customer ID]],customers!A171:A1171,customers!F171:F1171,FALSE)</f>
        <v>Craigavon</v>
      </c>
      <c r="K172" s="2" t="str">
        <f>VLOOKUP(M172,'coffee (more)'!$A$1:$B$5,2,FALSE)</f>
        <v>Excelsa</v>
      </c>
      <c r="L172" s="2" t="str">
        <f>VLOOKUP(N172,'coffee (more)'!$A$7:$B$10,2,FALSE)</f>
        <v>Light</v>
      </c>
      <c r="M172" t="str">
        <f>INDEX(products!$A$1:$G$49,MATCH(orders!$D172,products!$A$1:$A$49,0),MATCH(orders!M$1,products!$A$1:$G$1,0))</f>
        <v>Exc</v>
      </c>
      <c r="N172" t="str">
        <f>INDEX(products!$A$1:$G$49,MATCH(orders!$D172,products!$A$1:$A$49,0),MATCH(orders!N$1,products!$A$1:$G$1,0))</f>
        <v>L</v>
      </c>
      <c r="O172" s="10">
        <f>INDEX(products!$A$1:$G$49,MATCH(orders!$D172,products!$A$1:$A$49,0),MATCH(orders!O$1,products!$A$1:$G$1,0))</f>
        <v>2.5</v>
      </c>
      <c r="P172" s="5">
        <f>INDEX(products!$A$1:$G$49,MATCH(orders!$D172,products!$A$1:$A$49,0),MATCH(orders!P$1,products!$A$1:$G$1,0))</f>
        <v>34.154999999999994</v>
      </c>
      <c r="Q172" s="5">
        <f>INDEX(products!$A$1:$G$49,MATCH(orders!$D172,products!$A$1:$A$49,0),MATCH(orders!Q$1,products!$A$1:$G$1,0))</f>
        <v>3.7570499999999996</v>
      </c>
      <c r="R172" s="12">
        <f t="shared" si="5"/>
        <v>68.309999999999988</v>
      </c>
      <c r="S172" s="12">
        <f t="shared" si="4"/>
        <v>7.5140999999999991</v>
      </c>
      <c r="T172" t="str">
        <f>_xlfn.XLOOKUP(C172,customers!A171:A1171,customers!I171:I1171,FALSE)</f>
        <v>No</v>
      </c>
    </row>
    <row r="173" spans="1:20"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 = 0, "NONE", _xlfn.XLOOKUP(C173,customers!$A$1:$A$1001,customers!$C$1:$C$1001,0) )</f>
        <v>mchamberlayne4r@bigcartel.com</v>
      </c>
      <c r="H173" s="2" t="str">
        <f>_xlfn.XLOOKUP(C173,customers!$A$1:$A$1001,customers!$G$1:$G$1001,0)</f>
        <v>United States</v>
      </c>
      <c r="I173" s="2" t="e" vm="45">
        <v>#VALUE!</v>
      </c>
      <c r="J173" s="2" t="str">
        <f>_xlfn.XLOOKUP(Table1[[#This Row],[Customer ID]],customers!A172:A1172,customers!F172:F1172,FALSE)</f>
        <v>Tampa</v>
      </c>
      <c r="K173" s="2" t="str">
        <f>VLOOKUP(M173,'coffee (more)'!$A$1:$B$5,2,FALSE)</f>
        <v>Excelsa</v>
      </c>
      <c r="L173" s="2" t="str">
        <f>VLOOKUP(N173,'coffee (more)'!$A$7:$B$10,2,FALSE)</f>
        <v>Medium</v>
      </c>
      <c r="M173" t="str">
        <f>INDEX(products!$A$1:$G$49,MATCH(orders!$D173,products!$A$1:$A$49,0),MATCH(orders!M$1,products!$A$1:$G$1,0))</f>
        <v>Exc</v>
      </c>
      <c r="N173" t="str">
        <f>INDEX(products!$A$1:$G$49,MATCH(orders!$D173,products!$A$1:$A$49,0),MATCH(orders!N$1,products!$A$1:$G$1,0))</f>
        <v>M</v>
      </c>
      <c r="O173" s="10">
        <f>INDEX(products!$A$1:$G$49,MATCH(orders!$D173,products!$A$1:$A$49,0),MATCH(orders!O$1,products!$A$1:$G$1,0))</f>
        <v>2.5</v>
      </c>
      <c r="P173" s="5">
        <f>INDEX(products!$A$1:$G$49,MATCH(orders!$D173,products!$A$1:$A$49,0),MATCH(orders!P$1,products!$A$1:$G$1,0))</f>
        <v>31.624999999999996</v>
      </c>
      <c r="Q173" s="5">
        <f>INDEX(products!$A$1:$G$49,MATCH(orders!$D173,products!$A$1:$A$49,0),MATCH(orders!Q$1,products!$A$1:$G$1,0))</f>
        <v>3.4787499999999998</v>
      </c>
      <c r="R173" s="12">
        <f t="shared" si="5"/>
        <v>63.249999999999993</v>
      </c>
      <c r="S173" s="12">
        <f t="shared" si="4"/>
        <v>6.9574999999999996</v>
      </c>
      <c r="T173" t="str">
        <f>_xlfn.XLOOKUP(C173,customers!A172:A1172,customers!I172:I1172,FALSE)</f>
        <v>Yes</v>
      </c>
    </row>
    <row r="174" spans="1:20"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 = 0, "NONE", _xlfn.XLOOKUP(C174,customers!$A$1:$A$1001,customers!$C$1:$C$1001,0) )</f>
        <v>bflaherty4s@moonfruit.com</v>
      </c>
      <c r="H174" s="2" t="str">
        <f>_xlfn.XLOOKUP(C174,customers!$A$1:$A$1001,customers!$G$1:$G$1001,0)</f>
        <v>Ireland</v>
      </c>
      <c r="I174" s="2" t="e" vm="119">
        <v>#VALUE!</v>
      </c>
      <c r="J174" s="2" t="str">
        <f>_xlfn.XLOOKUP(Table1[[#This Row],[Customer ID]],customers!A173:A1173,customers!F173:F1173,FALSE)</f>
        <v>Eadestown</v>
      </c>
      <c r="K174" s="2" t="str">
        <f>VLOOKUP(M174,'coffee (more)'!$A$1:$B$5,2,FALSE)</f>
        <v>Excelsa</v>
      </c>
      <c r="L174" s="2" t="str">
        <f>VLOOKUP(N174,'coffee (more)'!$A$7:$B$10,2,FALSE)</f>
        <v>Dark</v>
      </c>
      <c r="M174" t="str">
        <f>INDEX(products!$A$1:$G$49,MATCH(orders!$D174,products!$A$1:$A$49,0),MATCH(orders!M$1,products!$A$1:$G$1,0))</f>
        <v>Exc</v>
      </c>
      <c r="N174" t="str">
        <f>INDEX(products!$A$1:$G$49,MATCH(orders!$D174,products!$A$1:$A$49,0),MATCH(orders!N$1,products!$A$1:$G$1,0))</f>
        <v>D</v>
      </c>
      <c r="O174" s="10">
        <f>INDEX(products!$A$1:$G$49,MATCH(orders!$D174,products!$A$1:$A$49,0),MATCH(orders!O$1,products!$A$1:$G$1,0))</f>
        <v>0.5</v>
      </c>
      <c r="P174" s="5">
        <f>INDEX(products!$A$1:$G$49,MATCH(orders!$D174,products!$A$1:$A$49,0),MATCH(orders!P$1,products!$A$1:$G$1,0))</f>
        <v>7.29</v>
      </c>
      <c r="Q174" s="5">
        <f>INDEX(products!$A$1:$G$49,MATCH(orders!$D174,products!$A$1:$A$49,0),MATCH(orders!Q$1,products!$A$1:$G$1,0))</f>
        <v>0.80190000000000006</v>
      </c>
      <c r="R174" s="12">
        <f t="shared" si="5"/>
        <v>21.87</v>
      </c>
      <c r="S174" s="12">
        <f t="shared" si="4"/>
        <v>2.4057000000000004</v>
      </c>
      <c r="T174" t="str">
        <f>_xlfn.XLOOKUP(C174,customers!A173:A1173,customers!I173:I1173,FALSE)</f>
        <v>No</v>
      </c>
    </row>
    <row r="175" spans="1:20" x14ac:dyDescent="0.2">
      <c r="A175" s="2" t="s">
        <v>1464</v>
      </c>
      <c r="B175" s="3">
        <v>44720</v>
      </c>
      <c r="C175" s="2" t="s">
        <v>1465</v>
      </c>
      <c r="D175" t="s">
        <v>6151</v>
      </c>
      <c r="E175" s="2">
        <v>4</v>
      </c>
      <c r="F175" s="2" t="str">
        <f>_xlfn.XLOOKUP(C175,customers!$A$1:$A$1001,customers!$B$1:$B$1001,0)</f>
        <v>Oran Colbeck</v>
      </c>
      <c r="G175" s="2" t="str">
        <f>IF(_xlfn.XLOOKUP(C175,customers!$A$1:$A$1001,customers!$C$1:$C$1001,0) = 0, "NONE", _xlfn.XLOOKUP(C175,customers!$A$1:$A$1001,customers!$C$1:$C$1001,0) )</f>
        <v>ocolbeck4t@sina.com.cn</v>
      </c>
      <c r="H175" s="2" t="str">
        <f>_xlfn.XLOOKUP(C175,customers!$A$1:$A$1001,customers!$G$1:$G$1001,0)</f>
        <v>United States</v>
      </c>
      <c r="I175" s="2" t="e" vm="120">
        <v>#VALUE!</v>
      </c>
      <c r="J175" s="2" t="str">
        <f>_xlfn.XLOOKUP(Table1[[#This Row],[Customer ID]],customers!A174:A1174,customers!F174:F1174,FALSE)</f>
        <v>Montgomery</v>
      </c>
      <c r="K175" s="2" t="str">
        <f>VLOOKUP(M175,'coffee (more)'!$A$1:$B$5,2,FALSE)</f>
        <v>Robusta</v>
      </c>
      <c r="L175" s="2" t="str">
        <f>VLOOKUP(N175,'coffee (more)'!$A$7:$B$10,2,FALSE)</f>
        <v>Medium</v>
      </c>
      <c r="M175" t="str">
        <f>INDEX(products!$A$1:$G$49,MATCH(orders!$D175,products!$A$1:$A$49,0),MATCH(orders!M$1,products!$A$1:$G$1,0))</f>
        <v>Rob</v>
      </c>
      <c r="N175" t="str">
        <f>INDEX(products!$A$1:$G$49,MATCH(orders!$D175,products!$A$1:$A$49,0),MATCH(orders!N$1,products!$A$1:$G$1,0))</f>
        <v>M</v>
      </c>
      <c r="O175" s="10">
        <f>INDEX(products!$A$1:$G$49,MATCH(orders!$D175,products!$A$1:$A$49,0),MATCH(orders!O$1,products!$A$1:$G$1,0))</f>
        <v>2.5</v>
      </c>
      <c r="P175" s="5">
        <f>INDEX(products!$A$1:$G$49,MATCH(orders!$D175,products!$A$1:$A$49,0),MATCH(orders!P$1,products!$A$1:$G$1,0))</f>
        <v>22.884999999999998</v>
      </c>
      <c r="Q175" s="5">
        <f>INDEX(products!$A$1:$G$49,MATCH(orders!$D175,products!$A$1:$A$49,0),MATCH(orders!Q$1,products!$A$1:$G$1,0))</f>
        <v>1.3730999999999998</v>
      </c>
      <c r="R175" s="12">
        <f t="shared" si="5"/>
        <v>91.539999999999992</v>
      </c>
      <c r="S175" s="12">
        <f t="shared" si="4"/>
        <v>5.4923999999999991</v>
      </c>
      <c r="T175" t="str">
        <f>_xlfn.XLOOKUP(C175,customers!A174:A1174,customers!I174:I1174,FALSE)</f>
        <v>No</v>
      </c>
    </row>
    <row r="176" spans="1:20" x14ac:dyDescent="0.2">
      <c r="A176" s="2" t="s">
        <v>1470</v>
      </c>
      <c r="B176" s="3">
        <v>43813</v>
      </c>
      <c r="C176" s="2" t="s">
        <v>1471</v>
      </c>
      <c r="D176" t="s">
        <v>6148</v>
      </c>
      <c r="E176" s="2">
        <v>6</v>
      </c>
      <c r="F176" s="2" t="str">
        <f>_xlfn.XLOOKUP(C176,customers!$A$1:$A$1001,customers!$B$1:$B$1001,0)</f>
        <v>Elysee Sketch</v>
      </c>
      <c r="G176" s="2" t="str">
        <f>IF(_xlfn.XLOOKUP(C176,customers!$A$1:$A$1001,customers!$C$1:$C$1001,0) = 0, "NONE", _xlfn.XLOOKUP(C176,customers!$A$1:$A$1001,customers!$C$1:$C$1001,0) )</f>
        <v>NONE</v>
      </c>
      <c r="H176" s="2" t="str">
        <f>_xlfn.XLOOKUP(C176,customers!$A$1:$A$1001,customers!$G$1:$G$1001,0)</f>
        <v>United States</v>
      </c>
      <c r="I176" s="2" t="e" vm="121">
        <v>#VALUE!</v>
      </c>
      <c r="J176" s="2" t="str">
        <f>_xlfn.XLOOKUP(Table1[[#This Row],[Customer ID]],customers!A175:A1175,customers!F175:F1175,FALSE)</f>
        <v>Sparks</v>
      </c>
      <c r="K176" s="2" t="str">
        <f>VLOOKUP(M176,'coffee (more)'!$A$1:$B$5,2,FALSE)</f>
        <v>Excelsa</v>
      </c>
      <c r="L176" s="2" t="str">
        <f>VLOOKUP(N176,'coffee (more)'!$A$7:$B$10,2,FALSE)</f>
        <v>Light</v>
      </c>
      <c r="M176" t="str">
        <f>INDEX(products!$A$1:$G$49,MATCH(orders!$D176,products!$A$1:$A$49,0),MATCH(orders!M$1,products!$A$1:$G$1,0))</f>
        <v>Exc</v>
      </c>
      <c r="N176" t="str">
        <f>INDEX(products!$A$1:$G$49,MATCH(orders!$D176,products!$A$1:$A$49,0),MATCH(orders!N$1,products!$A$1:$G$1,0))</f>
        <v>L</v>
      </c>
      <c r="O176" s="10">
        <f>INDEX(products!$A$1:$G$49,MATCH(orders!$D176,products!$A$1:$A$49,0),MATCH(orders!O$1,products!$A$1:$G$1,0))</f>
        <v>2.5</v>
      </c>
      <c r="P176" s="5">
        <f>INDEX(products!$A$1:$G$49,MATCH(orders!$D176,products!$A$1:$A$49,0),MATCH(orders!P$1,products!$A$1:$G$1,0))</f>
        <v>34.154999999999994</v>
      </c>
      <c r="Q176" s="5">
        <f>INDEX(products!$A$1:$G$49,MATCH(orders!$D176,products!$A$1:$A$49,0),MATCH(orders!Q$1,products!$A$1:$G$1,0))</f>
        <v>3.7570499999999996</v>
      </c>
      <c r="R176" s="12">
        <f t="shared" si="5"/>
        <v>204.92999999999995</v>
      </c>
      <c r="S176" s="12">
        <f t="shared" si="4"/>
        <v>22.542299999999997</v>
      </c>
      <c r="T176" t="str">
        <f>_xlfn.XLOOKUP(C176,customers!A175:A1175,customers!I175:I1175,FALSE)</f>
        <v>Yes</v>
      </c>
    </row>
    <row r="177" spans="1:20" x14ac:dyDescent="0.2">
      <c r="A177" s="2" t="s">
        <v>1475</v>
      </c>
      <c r="B177" s="3">
        <v>44296</v>
      </c>
      <c r="C177" s="2" t="s">
        <v>1476</v>
      </c>
      <c r="D177" t="s">
        <v>6166</v>
      </c>
      <c r="E177" s="2">
        <v>2</v>
      </c>
      <c r="F177" s="2" t="str">
        <f>_xlfn.XLOOKUP(C177,customers!$A$1:$A$1001,customers!$B$1:$B$1001,0)</f>
        <v>Ethelda Hobbing</v>
      </c>
      <c r="G177" s="2" t="str">
        <f>IF(_xlfn.XLOOKUP(C177,customers!$A$1:$A$1001,customers!$C$1:$C$1001,0) = 0, "NONE", _xlfn.XLOOKUP(C177,customers!$A$1:$A$1001,customers!$C$1:$C$1001,0) )</f>
        <v>ehobbing4v@nsw.gov.au</v>
      </c>
      <c r="H177" s="2" t="str">
        <f>_xlfn.XLOOKUP(C177,customers!$A$1:$A$1001,customers!$G$1:$G$1001,0)</f>
        <v>United States</v>
      </c>
      <c r="I177" s="2" t="e" vm="122">
        <v>#VALUE!</v>
      </c>
      <c r="J177" s="2" t="str">
        <f>_xlfn.XLOOKUP(Table1[[#This Row],[Customer ID]],customers!A176:A1176,customers!F176:F1176,FALSE)</f>
        <v>Macon</v>
      </c>
      <c r="K177" s="2" t="str">
        <f>VLOOKUP(M177,'coffee (more)'!$A$1:$B$5,2,FALSE)</f>
        <v>Excelsa</v>
      </c>
      <c r="L177" s="2" t="str">
        <f>VLOOKUP(N177,'coffee (more)'!$A$7:$B$10,2,FALSE)</f>
        <v>Medium</v>
      </c>
      <c r="M177" t="str">
        <f>INDEX(products!$A$1:$G$49,MATCH(orders!$D177,products!$A$1:$A$49,0),MATCH(orders!M$1,products!$A$1:$G$1,0))</f>
        <v>Exc</v>
      </c>
      <c r="N177" t="str">
        <f>INDEX(products!$A$1:$G$49,MATCH(orders!$D177,products!$A$1:$A$49,0),MATCH(orders!N$1,products!$A$1:$G$1,0))</f>
        <v>M</v>
      </c>
      <c r="O177" s="10">
        <f>INDEX(products!$A$1:$G$49,MATCH(orders!$D177,products!$A$1:$A$49,0),MATCH(orders!O$1,products!$A$1:$G$1,0))</f>
        <v>2.5</v>
      </c>
      <c r="P177" s="5">
        <f>INDEX(products!$A$1:$G$49,MATCH(orders!$D177,products!$A$1:$A$49,0),MATCH(orders!P$1,products!$A$1:$G$1,0))</f>
        <v>31.624999999999996</v>
      </c>
      <c r="Q177" s="5">
        <f>INDEX(products!$A$1:$G$49,MATCH(orders!$D177,products!$A$1:$A$49,0),MATCH(orders!Q$1,products!$A$1:$G$1,0))</f>
        <v>3.4787499999999998</v>
      </c>
      <c r="R177" s="12">
        <f t="shared" si="5"/>
        <v>63.249999999999993</v>
      </c>
      <c r="S177" s="12">
        <f t="shared" si="4"/>
        <v>6.9574999999999996</v>
      </c>
      <c r="T177" t="str">
        <f>_xlfn.XLOOKUP(C177,customers!A176:A1176,customers!I176:I1176,FALSE)</f>
        <v>Yes</v>
      </c>
    </row>
    <row r="178" spans="1:20" x14ac:dyDescent="0.2">
      <c r="A178" s="2" t="s">
        <v>1481</v>
      </c>
      <c r="B178" s="3">
        <v>43900</v>
      </c>
      <c r="C178" s="2" t="s">
        <v>1482</v>
      </c>
      <c r="D178" t="s">
        <v>6148</v>
      </c>
      <c r="E178" s="2">
        <v>1</v>
      </c>
      <c r="F178" s="2" t="str">
        <f>_xlfn.XLOOKUP(C178,customers!$A$1:$A$1001,customers!$B$1:$B$1001,0)</f>
        <v>Odille Thynne</v>
      </c>
      <c r="G178" s="2" t="str">
        <f>IF(_xlfn.XLOOKUP(C178,customers!$A$1:$A$1001,customers!$C$1:$C$1001,0) = 0, "NONE", _xlfn.XLOOKUP(C178,customers!$A$1:$A$1001,customers!$C$1:$C$1001,0) )</f>
        <v>othynne4w@auda.org.au</v>
      </c>
      <c r="H178" s="2" t="str">
        <f>_xlfn.XLOOKUP(C178,customers!$A$1:$A$1001,customers!$G$1:$G$1001,0)</f>
        <v>United States</v>
      </c>
      <c r="I178" s="2" t="e" vm="123">
        <v>#VALUE!</v>
      </c>
      <c r="J178" s="2" t="str">
        <f>_xlfn.XLOOKUP(Table1[[#This Row],[Customer ID]],customers!A177:A1177,customers!F177:F1177,FALSE)</f>
        <v>Whittier</v>
      </c>
      <c r="K178" s="2" t="str">
        <f>VLOOKUP(M178,'coffee (more)'!$A$1:$B$5,2,FALSE)</f>
        <v>Excelsa</v>
      </c>
      <c r="L178" s="2" t="str">
        <f>VLOOKUP(N178,'coffee (more)'!$A$7:$B$10,2,FALSE)</f>
        <v>Light</v>
      </c>
      <c r="M178" t="str">
        <f>INDEX(products!$A$1:$G$49,MATCH(orders!$D178,products!$A$1:$A$49,0),MATCH(orders!M$1,products!$A$1:$G$1,0))</f>
        <v>Exc</v>
      </c>
      <c r="N178" t="str">
        <f>INDEX(products!$A$1:$G$49,MATCH(orders!$D178,products!$A$1:$A$49,0),MATCH(orders!N$1,products!$A$1:$G$1,0))</f>
        <v>L</v>
      </c>
      <c r="O178" s="10">
        <f>INDEX(products!$A$1:$G$49,MATCH(orders!$D178,products!$A$1:$A$49,0),MATCH(orders!O$1,products!$A$1:$G$1,0))</f>
        <v>2.5</v>
      </c>
      <c r="P178" s="5">
        <f>INDEX(products!$A$1:$G$49,MATCH(orders!$D178,products!$A$1:$A$49,0),MATCH(orders!P$1,products!$A$1:$G$1,0))</f>
        <v>34.154999999999994</v>
      </c>
      <c r="Q178" s="5">
        <f>INDEX(products!$A$1:$G$49,MATCH(orders!$D178,products!$A$1:$A$49,0),MATCH(orders!Q$1,products!$A$1:$G$1,0))</f>
        <v>3.7570499999999996</v>
      </c>
      <c r="R178" s="12">
        <f t="shared" si="5"/>
        <v>34.154999999999994</v>
      </c>
      <c r="S178" s="12">
        <f t="shared" si="4"/>
        <v>3.7570499999999996</v>
      </c>
      <c r="T178" t="str">
        <f>_xlfn.XLOOKUP(C178,customers!A177:A1177,customers!I177:I1177,FALSE)</f>
        <v>Yes</v>
      </c>
    </row>
    <row r="179" spans="1:20" x14ac:dyDescent="0.2">
      <c r="A179" s="2" t="s">
        <v>1487</v>
      </c>
      <c r="B179" s="3">
        <v>44120</v>
      </c>
      <c r="C179" s="2" t="s">
        <v>1488</v>
      </c>
      <c r="D179" t="s">
        <v>6142</v>
      </c>
      <c r="E179" s="2">
        <v>4</v>
      </c>
      <c r="F179" s="2" t="str">
        <f>_xlfn.XLOOKUP(C179,customers!$A$1:$A$1001,customers!$B$1:$B$1001,0)</f>
        <v>Emlynne Heining</v>
      </c>
      <c r="G179" s="2" t="str">
        <f>IF(_xlfn.XLOOKUP(C179,customers!$A$1:$A$1001,customers!$C$1:$C$1001,0) = 0, "NONE", _xlfn.XLOOKUP(C179,customers!$A$1:$A$1001,customers!$C$1:$C$1001,0) )</f>
        <v>eheining4x@flickr.com</v>
      </c>
      <c r="H179" s="2" t="str">
        <f>_xlfn.XLOOKUP(C179,customers!$A$1:$A$1001,customers!$G$1:$G$1001,0)</f>
        <v>United States</v>
      </c>
      <c r="I179" s="2" t="e" vm="124">
        <v>#VALUE!</v>
      </c>
      <c r="J179" s="2" t="str">
        <f>_xlfn.XLOOKUP(Table1[[#This Row],[Customer ID]],customers!A178:A1178,customers!F178:F1178,FALSE)</f>
        <v>Johnson City</v>
      </c>
      <c r="K179" s="2" t="str">
        <f>VLOOKUP(M179,'coffee (more)'!$A$1:$B$5,2,FALSE)</f>
        <v>Robusta</v>
      </c>
      <c r="L179" s="2" t="str">
        <f>VLOOKUP(N179,'coffee (more)'!$A$7:$B$10,2,FALSE)</f>
        <v>Light</v>
      </c>
      <c r="M179" t="str">
        <f>INDEX(products!$A$1:$G$49,MATCH(orders!$D179,products!$A$1:$A$49,0),MATCH(orders!M$1,products!$A$1:$G$1,0))</f>
        <v>Rob</v>
      </c>
      <c r="N179" t="str">
        <f>INDEX(products!$A$1:$G$49,MATCH(orders!$D179,products!$A$1:$A$49,0),MATCH(orders!N$1,products!$A$1:$G$1,0))</f>
        <v>L</v>
      </c>
      <c r="O179" s="10">
        <f>INDEX(products!$A$1:$G$49,MATCH(orders!$D179,products!$A$1:$A$49,0),MATCH(orders!O$1,products!$A$1:$G$1,0))</f>
        <v>2.5</v>
      </c>
      <c r="P179" s="5">
        <f>INDEX(products!$A$1:$G$49,MATCH(orders!$D179,products!$A$1:$A$49,0),MATCH(orders!P$1,products!$A$1:$G$1,0))</f>
        <v>27.484999999999996</v>
      </c>
      <c r="Q179" s="5">
        <f>INDEX(products!$A$1:$G$49,MATCH(orders!$D179,products!$A$1:$A$49,0),MATCH(orders!Q$1,products!$A$1:$G$1,0))</f>
        <v>1.6490999999999998</v>
      </c>
      <c r="R179" s="12">
        <f t="shared" si="5"/>
        <v>109.93999999999998</v>
      </c>
      <c r="S179" s="12">
        <f t="shared" si="4"/>
        <v>6.5963999999999992</v>
      </c>
      <c r="T179" t="str">
        <f>_xlfn.XLOOKUP(C179,customers!A178:A1178,customers!I178:I1178,FALSE)</f>
        <v>Yes</v>
      </c>
    </row>
    <row r="180" spans="1:20" x14ac:dyDescent="0.2">
      <c r="A180" s="2" t="s">
        <v>1492</v>
      </c>
      <c r="B180" s="3">
        <v>43746</v>
      </c>
      <c r="C180" s="2" t="s">
        <v>1493</v>
      </c>
      <c r="D180" t="s">
        <v>6140</v>
      </c>
      <c r="E180" s="2">
        <v>2</v>
      </c>
      <c r="F180" s="2" t="str">
        <f>_xlfn.XLOOKUP(C180,customers!$A$1:$A$1001,customers!$B$1:$B$1001,0)</f>
        <v>Katerina Melloi</v>
      </c>
      <c r="G180" s="2" t="str">
        <f>IF(_xlfn.XLOOKUP(C180,customers!$A$1:$A$1001,customers!$C$1:$C$1001,0) = 0, "NONE", _xlfn.XLOOKUP(C180,customers!$A$1:$A$1001,customers!$C$1:$C$1001,0) )</f>
        <v>kmelloi4y@imdb.com</v>
      </c>
      <c r="H180" s="2" t="str">
        <f>_xlfn.XLOOKUP(C180,customers!$A$1:$A$1001,customers!$G$1:$G$1001,0)</f>
        <v>United States</v>
      </c>
      <c r="I180" s="2" t="e" vm="34">
        <v>#VALUE!</v>
      </c>
      <c r="J180" s="2" t="str">
        <f>_xlfn.XLOOKUP(Table1[[#This Row],[Customer ID]],customers!A179:A1179,customers!F179:F1179,FALSE)</f>
        <v>Rochester</v>
      </c>
      <c r="K180" s="2" t="str">
        <f>VLOOKUP(M180,'coffee (more)'!$A$1:$B$5,2,FALSE)</f>
        <v>Arbica</v>
      </c>
      <c r="L180" s="2" t="str">
        <f>VLOOKUP(N180,'coffee (more)'!$A$7:$B$10,2,FALSE)</f>
        <v>Light</v>
      </c>
      <c r="M180" t="str">
        <f>INDEX(products!$A$1:$G$49,MATCH(orders!$D180,products!$A$1:$A$49,0),MATCH(orders!M$1,products!$A$1:$G$1,0))</f>
        <v>Ara</v>
      </c>
      <c r="N180" t="str">
        <f>INDEX(products!$A$1:$G$49,MATCH(orders!$D180,products!$A$1:$A$49,0),MATCH(orders!N$1,products!$A$1:$G$1,0))</f>
        <v>L</v>
      </c>
      <c r="O180" s="10">
        <f>INDEX(products!$A$1:$G$49,MATCH(orders!$D180,products!$A$1:$A$49,0),MATCH(orders!O$1,products!$A$1:$G$1,0))</f>
        <v>1</v>
      </c>
      <c r="P180" s="5">
        <f>INDEX(products!$A$1:$G$49,MATCH(orders!$D180,products!$A$1:$A$49,0),MATCH(orders!P$1,products!$A$1:$G$1,0))</f>
        <v>12.95</v>
      </c>
      <c r="Q180" s="5">
        <f>INDEX(products!$A$1:$G$49,MATCH(orders!$D180,products!$A$1:$A$49,0),MATCH(orders!Q$1,products!$A$1:$G$1,0))</f>
        <v>1.1655</v>
      </c>
      <c r="R180" s="12">
        <f t="shared" si="5"/>
        <v>25.9</v>
      </c>
      <c r="S180" s="12">
        <f t="shared" si="4"/>
        <v>2.331</v>
      </c>
      <c r="T180" t="str">
        <f>_xlfn.XLOOKUP(C180,customers!A179:A1179,customers!I179:I1179,FALSE)</f>
        <v>No</v>
      </c>
    </row>
    <row r="181" spans="1:20"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 = 0, "NONE", _xlfn.XLOOKUP(C181,customers!$A$1:$A$1001,customers!$C$1:$C$1001,0) )</f>
        <v>NONE</v>
      </c>
      <c r="H181" s="2" t="str">
        <f>_xlfn.XLOOKUP(C181,customers!$A$1:$A$1001,customers!$G$1:$G$1001,0)</f>
        <v>Ireland</v>
      </c>
      <c r="I181" s="2" t="s">
        <v>362</v>
      </c>
      <c r="J181" s="2" t="str">
        <f>_xlfn.XLOOKUP(Table1[[#This Row],[Customer ID]],customers!A180:A1180,customers!F180:F1180,FALSE)</f>
        <v>Portarlington</v>
      </c>
      <c r="K181" s="2" t="str">
        <f>VLOOKUP(M181,'coffee (more)'!$A$1:$B$5,2,FALSE)</f>
        <v>Arbica</v>
      </c>
      <c r="L181" s="2" t="str">
        <f>VLOOKUP(N181,'coffee (more)'!$A$7:$B$10,2,FALSE)</f>
        <v>Dark</v>
      </c>
      <c r="M181" t="str">
        <f>INDEX(products!$A$1:$G$49,MATCH(orders!$D181,products!$A$1:$A$49,0),MATCH(orders!M$1,products!$A$1:$G$1,0))</f>
        <v>Ara</v>
      </c>
      <c r="N181" t="str">
        <f>INDEX(products!$A$1:$G$49,MATCH(orders!$D181,products!$A$1:$A$49,0),MATCH(orders!N$1,products!$A$1:$G$1,0))</f>
        <v>D</v>
      </c>
      <c r="O181" s="10">
        <f>INDEX(products!$A$1:$G$49,MATCH(orders!$D181,products!$A$1:$A$49,0),MATCH(orders!O$1,products!$A$1:$G$1,0))</f>
        <v>0.2</v>
      </c>
      <c r="P181" s="5">
        <f>INDEX(products!$A$1:$G$49,MATCH(orders!$D181,products!$A$1:$A$49,0),MATCH(orders!P$1,products!$A$1:$G$1,0))</f>
        <v>2.9849999999999999</v>
      </c>
      <c r="Q181" s="5">
        <f>INDEX(products!$A$1:$G$49,MATCH(orders!$D181,products!$A$1:$A$49,0),MATCH(orders!Q$1,products!$A$1:$G$1,0))</f>
        <v>0.26865</v>
      </c>
      <c r="R181" s="12">
        <f t="shared" si="5"/>
        <v>2.9849999999999999</v>
      </c>
      <c r="S181" s="12">
        <f t="shared" si="4"/>
        <v>0.26865</v>
      </c>
      <c r="T181" t="str">
        <f>_xlfn.XLOOKUP(C181,customers!A180:A1180,customers!I180:I1180,FALSE)</f>
        <v>No</v>
      </c>
    </row>
    <row r="182" spans="1:20" x14ac:dyDescent="0.2">
      <c r="A182" s="2" t="s">
        <v>1503</v>
      </c>
      <c r="B182" s="3">
        <v>43910</v>
      </c>
      <c r="C182" s="2" t="s">
        <v>1504</v>
      </c>
      <c r="D182" t="s">
        <v>6184</v>
      </c>
      <c r="E182" s="2">
        <v>5</v>
      </c>
      <c r="F182" s="2" t="str">
        <f>_xlfn.XLOOKUP(C182,customers!$A$1:$A$1001,customers!$B$1:$B$1001,0)</f>
        <v>Abrahan Mussen</v>
      </c>
      <c r="G182" s="2" t="str">
        <f>IF(_xlfn.XLOOKUP(C182,customers!$A$1:$A$1001,customers!$C$1:$C$1001,0) = 0, "NONE", _xlfn.XLOOKUP(C182,customers!$A$1:$A$1001,customers!$C$1:$C$1001,0) )</f>
        <v>amussen50@51.la</v>
      </c>
      <c r="H182" s="2" t="str">
        <f>_xlfn.XLOOKUP(C182,customers!$A$1:$A$1001,customers!$G$1:$G$1001,0)</f>
        <v>United States</v>
      </c>
      <c r="I182" s="2" t="e" vm="125">
        <v>#VALUE!</v>
      </c>
      <c r="J182" s="2" t="str">
        <f>_xlfn.XLOOKUP(Table1[[#This Row],[Customer ID]],customers!A181:A1181,customers!F181:F1181,FALSE)</f>
        <v>Brooklyn</v>
      </c>
      <c r="K182" s="2" t="str">
        <f>VLOOKUP(M182,'coffee (more)'!$A$1:$B$5,2,FALSE)</f>
        <v>Excelsa</v>
      </c>
      <c r="L182" s="2" t="str">
        <f>VLOOKUP(N182,'coffee (more)'!$A$7:$B$10,2,FALSE)</f>
        <v>Light</v>
      </c>
      <c r="M182" t="str">
        <f>INDEX(products!$A$1:$G$49,MATCH(orders!$D182,products!$A$1:$A$49,0),MATCH(orders!M$1,products!$A$1:$G$1,0))</f>
        <v>Exc</v>
      </c>
      <c r="N182" t="str">
        <f>INDEX(products!$A$1:$G$49,MATCH(orders!$D182,products!$A$1:$A$49,0),MATCH(orders!N$1,products!$A$1:$G$1,0))</f>
        <v>L</v>
      </c>
      <c r="O182" s="10">
        <f>INDEX(products!$A$1:$G$49,MATCH(orders!$D182,products!$A$1:$A$49,0),MATCH(orders!O$1,products!$A$1:$G$1,0))</f>
        <v>0.2</v>
      </c>
      <c r="P182" s="5">
        <f>INDEX(products!$A$1:$G$49,MATCH(orders!$D182,products!$A$1:$A$49,0),MATCH(orders!P$1,products!$A$1:$G$1,0))</f>
        <v>4.4550000000000001</v>
      </c>
      <c r="Q182" s="5">
        <f>INDEX(products!$A$1:$G$49,MATCH(orders!$D182,products!$A$1:$A$49,0),MATCH(orders!Q$1,products!$A$1:$G$1,0))</f>
        <v>0.49004999999999999</v>
      </c>
      <c r="R182" s="12">
        <f t="shared" si="5"/>
        <v>22.274999999999999</v>
      </c>
      <c r="S182" s="12">
        <f t="shared" si="4"/>
        <v>2.45025</v>
      </c>
      <c r="T182" t="str">
        <f>_xlfn.XLOOKUP(C182,customers!A181:A1181,customers!I181:I1181,FALSE)</f>
        <v>No</v>
      </c>
    </row>
    <row r="183" spans="1:20" x14ac:dyDescent="0.2">
      <c r="A183" s="2" t="s">
        <v>1503</v>
      </c>
      <c r="B183" s="3">
        <v>43910</v>
      </c>
      <c r="C183" s="2" t="s">
        <v>1504</v>
      </c>
      <c r="D183" t="s">
        <v>6158</v>
      </c>
      <c r="E183" s="2">
        <v>5</v>
      </c>
      <c r="F183" s="2" t="str">
        <f>_xlfn.XLOOKUP(C183,customers!$A$1:$A$1001,customers!$B$1:$B$1001,0)</f>
        <v>Abrahan Mussen</v>
      </c>
      <c r="G183" s="2" t="str">
        <f>IF(_xlfn.XLOOKUP(C183,customers!$A$1:$A$1001,customers!$C$1:$C$1001,0) = 0, "NONE", _xlfn.XLOOKUP(C183,customers!$A$1:$A$1001,customers!$C$1:$C$1001,0) )</f>
        <v>amussen50@51.la</v>
      </c>
      <c r="H183" s="2" t="str">
        <f>_xlfn.XLOOKUP(C183,customers!$A$1:$A$1001,customers!$G$1:$G$1001,0)</f>
        <v>United States</v>
      </c>
      <c r="I183" s="2" t="e" vm="125">
        <v>#VALUE!</v>
      </c>
      <c r="J183" s="2" t="str">
        <f>_xlfn.XLOOKUP(Table1[[#This Row],[Customer ID]],customers!A182:A1182,customers!F182:F1182,FALSE)</f>
        <v>Brooklyn</v>
      </c>
      <c r="K183" s="2" t="str">
        <f>VLOOKUP(M183,'coffee (more)'!$A$1:$B$5,2,FALSE)</f>
        <v>Arbica</v>
      </c>
      <c r="L183" s="2" t="str">
        <f>VLOOKUP(N183,'coffee (more)'!$A$7:$B$10,2,FALSE)</f>
        <v>Dark</v>
      </c>
      <c r="M183" t="str">
        <f>INDEX(products!$A$1:$G$49,MATCH(orders!$D183,products!$A$1:$A$49,0),MATCH(orders!M$1,products!$A$1:$G$1,0))</f>
        <v>Ara</v>
      </c>
      <c r="N183" t="str">
        <f>INDEX(products!$A$1:$G$49,MATCH(orders!$D183,products!$A$1:$A$49,0),MATCH(orders!N$1,products!$A$1:$G$1,0))</f>
        <v>D</v>
      </c>
      <c r="O183" s="10">
        <f>INDEX(products!$A$1:$G$49,MATCH(orders!$D183,products!$A$1:$A$49,0),MATCH(orders!O$1,products!$A$1:$G$1,0))</f>
        <v>0.5</v>
      </c>
      <c r="P183" s="5">
        <f>INDEX(products!$A$1:$G$49,MATCH(orders!$D183,products!$A$1:$A$49,0),MATCH(orders!P$1,products!$A$1:$G$1,0))</f>
        <v>5.97</v>
      </c>
      <c r="Q183" s="5">
        <f>INDEX(products!$A$1:$G$49,MATCH(orders!$D183,products!$A$1:$A$49,0),MATCH(orders!Q$1,products!$A$1:$G$1,0))</f>
        <v>0.5373</v>
      </c>
      <c r="R183" s="12">
        <f t="shared" si="5"/>
        <v>29.849999999999998</v>
      </c>
      <c r="S183" s="12">
        <f t="shared" si="4"/>
        <v>2.6865000000000001</v>
      </c>
      <c r="T183" t="str">
        <f>_xlfn.XLOOKUP(C183,customers!A182:A1182,customers!I182:I1182,FALSE)</f>
        <v>No</v>
      </c>
    </row>
    <row r="184" spans="1:20" x14ac:dyDescent="0.2">
      <c r="A184" s="2" t="s">
        <v>1514</v>
      </c>
      <c r="B184" s="3">
        <v>44284</v>
      </c>
      <c r="C184" s="2" t="s">
        <v>1515</v>
      </c>
      <c r="D184" t="s">
        <v>6172</v>
      </c>
      <c r="E184" s="2">
        <v>6</v>
      </c>
      <c r="F184" s="2" t="str">
        <f>_xlfn.XLOOKUP(C184,customers!$A$1:$A$1001,customers!$B$1:$B$1001,0)</f>
        <v>Anny Mundford</v>
      </c>
      <c r="G184" s="2" t="str">
        <f>IF(_xlfn.XLOOKUP(C184,customers!$A$1:$A$1001,customers!$C$1:$C$1001,0) = 0, "NONE", _xlfn.XLOOKUP(C184,customers!$A$1:$A$1001,customers!$C$1:$C$1001,0) )</f>
        <v>amundford52@nbcnews.com</v>
      </c>
      <c r="H184" s="2" t="str">
        <f>_xlfn.XLOOKUP(C184,customers!$A$1:$A$1001,customers!$G$1:$G$1001,0)</f>
        <v>United States</v>
      </c>
      <c r="I184" s="2" t="e" vm="126">
        <v>#VALUE!</v>
      </c>
      <c r="J184" s="2" t="str">
        <f>_xlfn.XLOOKUP(Table1[[#This Row],[Customer ID]],customers!A183:A1183,customers!F183:F1183,FALSE)</f>
        <v>Charlottesville</v>
      </c>
      <c r="K184" s="2" t="str">
        <f>VLOOKUP(M184,'coffee (more)'!$A$1:$B$5,2,FALSE)</f>
        <v>Robusta</v>
      </c>
      <c r="L184" s="2" t="str">
        <f>VLOOKUP(N184,'coffee (more)'!$A$7:$B$10,2,FALSE)</f>
        <v>Dark</v>
      </c>
      <c r="M184" t="str">
        <f>INDEX(products!$A$1:$G$49,MATCH(orders!$D184,products!$A$1:$A$49,0),MATCH(orders!M$1,products!$A$1:$G$1,0))</f>
        <v>Rob</v>
      </c>
      <c r="N184" t="str">
        <f>INDEX(products!$A$1:$G$49,MATCH(orders!$D184,products!$A$1:$A$49,0),MATCH(orders!N$1,products!$A$1:$G$1,0))</f>
        <v>D</v>
      </c>
      <c r="O184" s="10">
        <f>INDEX(products!$A$1:$G$49,MATCH(orders!$D184,products!$A$1:$A$49,0),MATCH(orders!O$1,products!$A$1:$G$1,0))</f>
        <v>0.5</v>
      </c>
      <c r="P184" s="5">
        <f>INDEX(products!$A$1:$G$49,MATCH(orders!$D184,products!$A$1:$A$49,0),MATCH(orders!P$1,products!$A$1:$G$1,0))</f>
        <v>5.3699999999999992</v>
      </c>
      <c r="Q184" s="5">
        <f>INDEX(products!$A$1:$G$49,MATCH(orders!$D184,products!$A$1:$A$49,0),MATCH(orders!Q$1,products!$A$1:$G$1,0))</f>
        <v>0.32219999999999993</v>
      </c>
      <c r="R184" s="12">
        <f t="shared" si="5"/>
        <v>32.22</v>
      </c>
      <c r="S184" s="12">
        <f t="shared" si="4"/>
        <v>1.9331999999999996</v>
      </c>
      <c r="T184" t="str">
        <f>_xlfn.XLOOKUP(C184,customers!A183:A1183,customers!I183:I1183,FALSE)</f>
        <v>No</v>
      </c>
    </row>
    <row r="185" spans="1:20" x14ac:dyDescent="0.2">
      <c r="A185" s="2" t="s">
        <v>1520</v>
      </c>
      <c r="B185" s="3">
        <v>44512</v>
      </c>
      <c r="C185" s="2" t="s">
        <v>1521</v>
      </c>
      <c r="D185" t="s">
        <v>6156</v>
      </c>
      <c r="E185" s="2">
        <v>2</v>
      </c>
      <c r="F185" s="2" t="str">
        <f>_xlfn.XLOOKUP(C185,customers!$A$1:$A$1001,customers!$B$1:$B$1001,0)</f>
        <v>Tory Walas</v>
      </c>
      <c r="G185" s="2" t="str">
        <f>IF(_xlfn.XLOOKUP(C185,customers!$A$1:$A$1001,customers!$C$1:$C$1001,0) = 0, "NONE", _xlfn.XLOOKUP(C185,customers!$A$1:$A$1001,customers!$C$1:$C$1001,0) )</f>
        <v>twalas53@google.ca</v>
      </c>
      <c r="H185" s="2" t="str">
        <f>_xlfn.XLOOKUP(C185,customers!$A$1:$A$1001,customers!$G$1:$G$1001,0)</f>
        <v>United States</v>
      </c>
      <c r="I185" s="2" t="e" vm="127">
        <v>#VALUE!</v>
      </c>
      <c r="J185" s="2" t="str">
        <f>_xlfn.XLOOKUP(Table1[[#This Row],[Customer ID]],customers!A184:A1184,customers!F184:F1184,FALSE)</f>
        <v>Garland</v>
      </c>
      <c r="K185" s="2" t="str">
        <f>VLOOKUP(M185,'coffee (more)'!$A$1:$B$5,2,FALSE)</f>
        <v>Excelsa</v>
      </c>
      <c r="L185" s="2" t="str">
        <f>VLOOKUP(N185,'coffee (more)'!$A$7:$B$10,2,FALSE)</f>
        <v>Medium</v>
      </c>
      <c r="M185" t="str">
        <f>INDEX(products!$A$1:$G$49,MATCH(orders!$D185,products!$A$1:$A$49,0),MATCH(orders!M$1,products!$A$1:$G$1,0))</f>
        <v>Exc</v>
      </c>
      <c r="N185" t="str">
        <f>INDEX(products!$A$1:$G$49,MATCH(orders!$D185,products!$A$1:$A$49,0),MATCH(orders!N$1,products!$A$1:$G$1,0))</f>
        <v>M</v>
      </c>
      <c r="O185" s="10">
        <f>INDEX(products!$A$1:$G$49,MATCH(orders!$D185,products!$A$1:$A$49,0),MATCH(orders!O$1,products!$A$1:$G$1,0))</f>
        <v>0.2</v>
      </c>
      <c r="P185" s="5">
        <f>INDEX(products!$A$1:$G$49,MATCH(orders!$D185,products!$A$1:$A$49,0),MATCH(orders!P$1,products!$A$1:$G$1,0))</f>
        <v>4.125</v>
      </c>
      <c r="Q185" s="5">
        <f>INDEX(products!$A$1:$G$49,MATCH(orders!$D185,products!$A$1:$A$49,0),MATCH(orders!Q$1,products!$A$1:$G$1,0))</f>
        <v>0.45374999999999999</v>
      </c>
      <c r="R185" s="12">
        <f t="shared" si="5"/>
        <v>8.25</v>
      </c>
      <c r="S185" s="12">
        <f t="shared" si="4"/>
        <v>0.90749999999999997</v>
      </c>
      <c r="T185" t="str">
        <f>_xlfn.XLOOKUP(C185,customers!A184:A1184,customers!I184:I1184,FALSE)</f>
        <v>No</v>
      </c>
    </row>
    <row r="186" spans="1:20" x14ac:dyDescent="0.2">
      <c r="A186" s="2" t="s">
        <v>1526</v>
      </c>
      <c r="B186" s="3">
        <v>44397</v>
      </c>
      <c r="C186" s="2" t="s">
        <v>1527</v>
      </c>
      <c r="D186" t="s">
        <v>6180</v>
      </c>
      <c r="E186" s="2">
        <v>4</v>
      </c>
      <c r="F186" s="2" t="str">
        <f>_xlfn.XLOOKUP(C186,customers!$A$1:$A$1001,customers!$B$1:$B$1001,0)</f>
        <v>Isa Blazewicz</v>
      </c>
      <c r="G186" s="2" t="str">
        <f>IF(_xlfn.XLOOKUP(C186,customers!$A$1:$A$1001,customers!$C$1:$C$1001,0) = 0, "NONE", _xlfn.XLOOKUP(C186,customers!$A$1:$A$1001,customers!$C$1:$C$1001,0) )</f>
        <v>iblazewicz54@thetimes.co.uk</v>
      </c>
      <c r="H186" s="2" t="str">
        <f>_xlfn.XLOOKUP(C186,customers!$A$1:$A$1001,customers!$G$1:$G$1001,0)</f>
        <v>United States</v>
      </c>
      <c r="I186" s="2" t="e" vm="28">
        <v>#VALUE!</v>
      </c>
      <c r="J186" s="2" t="str">
        <f>_xlfn.XLOOKUP(Table1[[#This Row],[Customer ID]],customers!A185:A1185,customers!F185:F1185,FALSE)</f>
        <v>Minneapolis</v>
      </c>
      <c r="K186" s="2" t="str">
        <f>VLOOKUP(M186,'coffee (more)'!$A$1:$B$5,2,FALSE)</f>
        <v>Arbica</v>
      </c>
      <c r="L186" s="2" t="str">
        <f>VLOOKUP(N186,'coffee (more)'!$A$7:$B$10,2,FALSE)</f>
        <v>Light</v>
      </c>
      <c r="M186" t="str">
        <f>INDEX(products!$A$1:$G$49,MATCH(orders!$D186,products!$A$1:$A$49,0),MATCH(orders!M$1,products!$A$1:$G$1,0))</f>
        <v>Ara</v>
      </c>
      <c r="N186" t="str">
        <f>INDEX(products!$A$1:$G$49,MATCH(orders!$D186,products!$A$1:$A$49,0),MATCH(orders!N$1,products!$A$1:$G$1,0))</f>
        <v>L</v>
      </c>
      <c r="O186" s="10">
        <f>INDEX(products!$A$1:$G$49,MATCH(orders!$D186,products!$A$1:$A$49,0),MATCH(orders!O$1,products!$A$1:$G$1,0))</f>
        <v>0.5</v>
      </c>
      <c r="P186" s="5">
        <f>INDEX(products!$A$1:$G$49,MATCH(orders!$D186,products!$A$1:$A$49,0),MATCH(orders!P$1,products!$A$1:$G$1,0))</f>
        <v>7.77</v>
      </c>
      <c r="Q186" s="5">
        <f>INDEX(products!$A$1:$G$49,MATCH(orders!$D186,products!$A$1:$A$49,0),MATCH(orders!Q$1,products!$A$1:$G$1,0))</f>
        <v>0.69929999999999992</v>
      </c>
      <c r="R186" s="12">
        <f t="shared" si="5"/>
        <v>31.08</v>
      </c>
      <c r="S186" s="12">
        <f t="shared" si="4"/>
        <v>2.7971999999999997</v>
      </c>
      <c r="T186" t="str">
        <f>_xlfn.XLOOKUP(C186,customers!A185:A1185,customers!I185:I1185,FALSE)</f>
        <v>No</v>
      </c>
    </row>
    <row r="187" spans="1:20" x14ac:dyDescent="0.2">
      <c r="A187" s="2" t="s">
        <v>1532</v>
      </c>
      <c r="B187" s="3">
        <v>43483</v>
      </c>
      <c r="C187" s="2" t="s">
        <v>1533</v>
      </c>
      <c r="D187" t="s">
        <v>6144</v>
      </c>
      <c r="E187" s="2">
        <v>5</v>
      </c>
      <c r="F187" s="2" t="str">
        <f>_xlfn.XLOOKUP(C187,customers!$A$1:$A$1001,customers!$B$1:$B$1001,0)</f>
        <v>Angie Rizzetti</v>
      </c>
      <c r="G187" s="2" t="str">
        <f>IF(_xlfn.XLOOKUP(C187,customers!$A$1:$A$1001,customers!$C$1:$C$1001,0) = 0, "NONE", _xlfn.XLOOKUP(C187,customers!$A$1:$A$1001,customers!$C$1:$C$1001,0) )</f>
        <v>arizzetti55@naver.com</v>
      </c>
      <c r="H187" s="2" t="str">
        <f>_xlfn.XLOOKUP(C187,customers!$A$1:$A$1001,customers!$G$1:$G$1001,0)</f>
        <v>United States</v>
      </c>
      <c r="I187" s="2" t="e" vm="128">
        <v>#VALUE!</v>
      </c>
      <c r="J187" s="2" t="str">
        <f>_xlfn.XLOOKUP(Table1[[#This Row],[Customer ID]],customers!A186:A1186,customers!F186:F1186,FALSE)</f>
        <v>Lansing</v>
      </c>
      <c r="K187" s="2" t="str">
        <f>VLOOKUP(M187,'coffee (more)'!$A$1:$B$5,2,FALSE)</f>
        <v>Excelsa</v>
      </c>
      <c r="L187" s="2" t="str">
        <f>VLOOKUP(N187,'coffee (more)'!$A$7:$B$10,2,FALSE)</f>
        <v>Dark</v>
      </c>
      <c r="M187" t="str">
        <f>INDEX(products!$A$1:$G$49,MATCH(orders!$D187,products!$A$1:$A$49,0),MATCH(orders!M$1,products!$A$1:$G$1,0))</f>
        <v>Exc</v>
      </c>
      <c r="N187" t="str">
        <f>INDEX(products!$A$1:$G$49,MATCH(orders!$D187,products!$A$1:$A$49,0),MATCH(orders!N$1,products!$A$1:$G$1,0))</f>
        <v>D</v>
      </c>
      <c r="O187" s="10">
        <f>INDEX(products!$A$1:$G$49,MATCH(orders!$D187,products!$A$1:$A$49,0),MATCH(orders!O$1,products!$A$1:$G$1,0))</f>
        <v>0.5</v>
      </c>
      <c r="P187" s="5">
        <f>INDEX(products!$A$1:$G$49,MATCH(orders!$D187,products!$A$1:$A$49,0),MATCH(orders!P$1,products!$A$1:$G$1,0))</f>
        <v>7.29</v>
      </c>
      <c r="Q187" s="5">
        <f>INDEX(products!$A$1:$G$49,MATCH(orders!$D187,products!$A$1:$A$49,0),MATCH(orders!Q$1,products!$A$1:$G$1,0))</f>
        <v>0.80190000000000006</v>
      </c>
      <c r="R187" s="12">
        <f t="shared" si="5"/>
        <v>36.450000000000003</v>
      </c>
      <c r="S187" s="12">
        <f t="shared" si="4"/>
        <v>4.0095000000000001</v>
      </c>
      <c r="T187" t="str">
        <f>_xlfn.XLOOKUP(C187,customers!A186:A1186,customers!I186:I1186,FALSE)</f>
        <v>Yes</v>
      </c>
    </row>
    <row r="188" spans="1:20" x14ac:dyDescent="0.2">
      <c r="A188" s="2" t="s">
        <v>1538</v>
      </c>
      <c r="B188" s="3">
        <v>43684</v>
      </c>
      <c r="C188" s="2" t="s">
        <v>1539</v>
      </c>
      <c r="D188" t="s">
        <v>6151</v>
      </c>
      <c r="E188" s="2">
        <v>3</v>
      </c>
      <c r="F188" s="2" t="str">
        <f>_xlfn.XLOOKUP(C188,customers!$A$1:$A$1001,customers!$B$1:$B$1001,0)</f>
        <v>Mord Meriet</v>
      </c>
      <c r="G188" s="2" t="str">
        <f>IF(_xlfn.XLOOKUP(C188,customers!$A$1:$A$1001,customers!$C$1:$C$1001,0) = 0, "NONE", _xlfn.XLOOKUP(C188,customers!$A$1:$A$1001,customers!$C$1:$C$1001,0) )</f>
        <v>mmeriet56@noaa.gov</v>
      </c>
      <c r="H188" s="2" t="str">
        <f>_xlfn.XLOOKUP(C188,customers!$A$1:$A$1001,customers!$G$1:$G$1001,0)</f>
        <v>United States</v>
      </c>
      <c r="I188" s="2" t="e" vm="24">
        <v>#VALUE!</v>
      </c>
      <c r="J188" s="2" t="str">
        <f>_xlfn.XLOOKUP(Table1[[#This Row],[Customer ID]],customers!A187:A1187,customers!F187:F1187,FALSE)</f>
        <v>Grand Forks</v>
      </c>
      <c r="K188" s="2" t="str">
        <f>VLOOKUP(M188,'coffee (more)'!$A$1:$B$5,2,FALSE)</f>
        <v>Robusta</v>
      </c>
      <c r="L188" s="2" t="str">
        <f>VLOOKUP(N188,'coffee (more)'!$A$7:$B$10,2,FALSE)</f>
        <v>Medium</v>
      </c>
      <c r="M188" t="str">
        <f>INDEX(products!$A$1:$G$49,MATCH(orders!$D188,products!$A$1:$A$49,0),MATCH(orders!M$1,products!$A$1:$G$1,0))</f>
        <v>Rob</v>
      </c>
      <c r="N188" t="str">
        <f>INDEX(products!$A$1:$G$49,MATCH(orders!$D188,products!$A$1:$A$49,0),MATCH(orders!N$1,products!$A$1:$G$1,0))</f>
        <v>M</v>
      </c>
      <c r="O188" s="10">
        <f>INDEX(products!$A$1:$G$49,MATCH(orders!$D188,products!$A$1:$A$49,0),MATCH(orders!O$1,products!$A$1:$G$1,0))</f>
        <v>2.5</v>
      </c>
      <c r="P188" s="5">
        <f>INDEX(products!$A$1:$G$49,MATCH(orders!$D188,products!$A$1:$A$49,0),MATCH(orders!P$1,products!$A$1:$G$1,0))</f>
        <v>22.884999999999998</v>
      </c>
      <c r="Q188" s="5">
        <f>INDEX(products!$A$1:$G$49,MATCH(orders!$D188,products!$A$1:$A$49,0),MATCH(orders!Q$1,products!$A$1:$G$1,0))</f>
        <v>1.3730999999999998</v>
      </c>
      <c r="R188" s="12">
        <f t="shared" si="5"/>
        <v>68.655000000000001</v>
      </c>
      <c r="S188" s="12">
        <f t="shared" si="4"/>
        <v>4.1192999999999991</v>
      </c>
      <c r="T188" t="str">
        <f>_xlfn.XLOOKUP(C188,customers!A187:A1187,customers!I187:I1187,FALSE)</f>
        <v>No</v>
      </c>
    </row>
    <row r="189" spans="1:20" x14ac:dyDescent="0.2">
      <c r="A189" s="2" t="s">
        <v>1544</v>
      </c>
      <c r="B189" s="3">
        <v>44633</v>
      </c>
      <c r="C189" s="2" t="s">
        <v>1545</v>
      </c>
      <c r="D189" t="s">
        <v>6160</v>
      </c>
      <c r="E189" s="2">
        <v>5</v>
      </c>
      <c r="F189" s="2" t="str">
        <f>_xlfn.XLOOKUP(C189,customers!$A$1:$A$1001,customers!$B$1:$B$1001,0)</f>
        <v>Lawrence Pratt</v>
      </c>
      <c r="G189" s="2" t="str">
        <f>IF(_xlfn.XLOOKUP(C189,customers!$A$1:$A$1001,customers!$C$1:$C$1001,0) = 0, "NONE", _xlfn.XLOOKUP(C189,customers!$A$1:$A$1001,customers!$C$1:$C$1001,0) )</f>
        <v>lpratt57@netvibes.com</v>
      </c>
      <c r="H189" s="2" t="str">
        <f>_xlfn.XLOOKUP(C189,customers!$A$1:$A$1001,customers!$G$1:$G$1001,0)</f>
        <v>United States</v>
      </c>
      <c r="I189" s="2" t="e" vm="87">
        <v>#VALUE!</v>
      </c>
      <c r="J189" s="2" t="str">
        <f>_xlfn.XLOOKUP(Table1[[#This Row],[Customer ID]],customers!A188:A1188,customers!F188:F1188,FALSE)</f>
        <v>Anchorage</v>
      </c>
      <c r="K189" s="2" t="str">
        <f>VLOOKUP(M189,'coffee (more)'!$A$1:$B$5,2,FALSE)</f>
        <v>Liberica</v>
      </c>
      <c r="L189" s="2" t="str">
        <f>VLOOKUP(N189,'coffee (more)'!$A$7:$B$10,2,FALSE)</f>
        <v>Medium</v>
      </c>
      <c r="M189" t="str">
        <f>INDEX(products!$A$1:$G$49,MATCH(orders!$D189,products!$A$1:$A$49,0),MATCH(orders!M$1,products!$A$1:$G$1,0))</f>
        <v>Lib</v>
      </c>
      <c r="N189" t="str">
        <f>INDEX(products!$A$1:$G$49,MATCH(orders!$D189,products!$A$1:$A$49,0),MATCH(orders!N$1,products!$A$1:$G$1,0))</f>
        <v>M</v>
      </c>
      <c r="O189" s="10">
        <f>INDEX(products!$A$1:$G$49,MATCH(orders!$D189,products!$A$1:$A$49,0),MATCH(orders!O$1,products!$A$1:$G$1,0))</f>
        <v>0.5</v>
      </c>
      <c r="P189" s="5">
        <f>INDEX(products!$A$1:$G$49,MATCH(orders!$D189,products!$A$1:$A$49,0),MATCH(orders!P$1,products!$A$1:$G$1,0))</f>
        <v>8.73</v>
      </c>
      <c r="Q189" s="5">
        <f>INDEX(products!$A$1:$G$49,MATCH(orders!$D189,products!$A$1:$A$49,0),MATCH(orders!Q$1,products!$A$1:$G$1,0))</f>
        <v>1.1349</v>
      </c>
      <c r="R189" s="12">
        <f t="shared" si="5"/>
        <v>43.650000000000006</v>
      </c>
      <c r="S189" s="12">
        <f t="shared" si="4"/>
        <v>5.6745000000000001</v>
      </c>
      <c r="T189" t="str">
        <f>_xlfn.XLOOKUP(C189,customers!A188:A1188,customers!I188:I1188,FALSE)</f>
        <v>Yes</v>
      </c>
    </row>
    <row r="190" spans="1:20"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 = 0, "NONE", _xlfn.XLOOKUP(C190,customers!$A$1:$A$1001,customers!$C$1:$C$1001,0) )</f>
        <v>akitchingham58@com.com</v>
      </c>
      <c r="H190" s="2" t="str">
        <f>_xlfn.XLOOKUP(C190,customers!$A$1:$A$1001,customers!$G$1:$G$1001,0)</f>
        <v>United States</v>
      </c>
      <c r="I190" s="2" t="e" vm="111">
        <v>#VALUE!</v>
      </c>
      <c r="J190" s="2" t="str">
        <f>_xlfn.XLOOKUP(Table1[[#This Row],[Customer ID]],customers!A189:A1189,customers!F189:F1189,FALSE)</f>
        <v>Oklahoma City</v>
      </c>
      <c r="K190" s="2" t="str">
        <f>VLOOKUP(M190,'coffee (more)'!$A$1:$B$5,2,FALSE)</f>
        <v>Excelsa</v>
      </c>
      <c r="L190" s="2" t="str">
        <f>VLOOKUP(N190,'coffee (more)'!$A$7:$B$10,2,FALSE)</f>
        <v>Light</v>
      </c>
      <c r="M190" t="str">
        <f>INDEX(products!$A$1:$G$49,MATCH(orders!$D190,products!$A$1:$A$49,0),MATCH(orders!M$1,products!$A$1:$G$1,0))</f>
        <v>Exc</v>
      </c>
      <c r="N190" t="str">
        <f>INDEX(products!$A$1:$G$49,MATCH(orders!$D190,products!$A$1:$A$49,0),MATCH(orders!N$1,products!$A$1:$G$1,0))</f>
        <v>L</v>
      </c>
      <c r="O190" s="10">
        <f>INDEX(products!$A$1:$G$49,MATCH(orders!$D190,products!$A$1:$A$49,0),MATCH(orders!O$1,products!$A$1:$G$1,0))</f>
        <v>0.2</v>
      </c>
      <c r="P190" s="5">
        <f>INDEX(products!$A$1:$G$49,MATCH(orders!$D190,products!$A$1:$A$49,0),MATCH(orders!P$1,products!$A$1:$G$1,0))</f>
        <v>4.4550000000000001</v>
      </c>
      <c r="Q190" s="5">
        <f>INDEX(products!$A$1:$G$49,MATCH(orders!$D190,products!$A$1:$A$49,0),MATCH(orders!Q$1,products!$A$1:$G$1,0))</f>
        <v>0.49004999999999999</v>
      </c>
      <c r="R190" s="12">
        <f t="shared" si="5"/>
        <v>4.4550000000000001</v>
      </c>
      <c r="S190" s="12">
        <f t="shared" si="4"/>
        <v>0.49004999999999999</v>
      </c>
      <c r="T190" t="str">
        <f>_xlfn.XLOOKUP(C190,customers!A189:A1189,customers!I189:I1189,FALSE)</f>
        <v>Yes</v>
      </c>
    </row>
    <row r="191" spans="1:20"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 = 0, "NONE", _xlfn.XLOOKUP(C191,customers!$A$1:$A$1001,customers!$C$1:$C$1001,0) )</f>
        <v>bbartholin59@xinhuanet.com</v>
      </c>
      <c r="H191" s="2" t="str">
        <f>_xlfn.XLOOKUP(C191,customers!$A$1:$A$1001,customers!$G$1:$G$1001,0)</f>
        <v>United States</v>
      </c>
      <c r="I191" s="2" t="e" vm="129">
        <v>#VALUE!</v>
      </c>
      <c r="J191" s="2" t="str">
        <f>_xlfn.XLOOKUP(Table1[[#This Row],[Customer ID]],customers!A190:A1190,customers!F190:F1190,FALSE)</f>
        <v>Tulsa</v>
      </c>
      <c r="K191" s="2" t="str">
        <f>VLOOKUP(M191,'coffee (more)'!$A$1:$B$5,2,FALSE)</f>
        <v>Liberica</v>
      </c>
      <c r="L191" s="2" t="str">
        <f>VLOOKUP(N191,'coffee (more)'!$A$7:$B$10,2,FALSE)</f>
        <v>Medium</v>
      </c>
      <c r="M191" t="str">
        <f>INDEX(products!$A$1:$G$49,MATCH(orders!$D191,products!$A$1:$A$49,0),MATCH(orders!M$1,products!$A$1:$G$1,0))</f>
        <v>Lib</v>
      </c>
      <c r="N191" t="str">
        <f>INDEX(products!$A$1:$G$49,MATCH(orders!$D191,products!$A$1:$A$49,0),MATCH(orders!N$1,products!$A$1:$G$1,0))</f>
        <v>M</v>
      </c>
      <c r="O191" s="10">
        <f>INDEX(products!$A$1:$G$49,MATCH(orders!$D191,products!$A$1:$A$49,0),MATCH(orders!O$1,products!$A$1:$G$1,0))</f>
        <v>1</v>
      </c>
      <c r="P191" s="5">
        <f>INDEX(products!$A$1:$G$49,MATCH(orders!$D191,products!$A$1:$A$49,0),MATCH(orders!P$1,products!$A$1:$G$1,0))</f>
        <v>14.55</v>
      </c>
      <c r="Q191" s="5">
        <f>INDEX(products!$A$1:$G$49,MATCH(orders!$D191,products!$A$1:$A$49,0),MATCH(orders!Q$1,products!$A$1:$G$1,0))</f>
        <v>1.8915000000000002</v>
      </c>
      <c r="R191" s="12">
        <f t="shared" si="5"/>
        <v>43.650000000000006</v>
      </c>
      <c r="S191" s="12">
        <f t="shared" si="4"/>
        <v>5.6745000000000001</v>
      </c>
      <c r="T191" t="str">
        <f>_xlfn.XLOOKUP(C191,customers!A190:A1190,customers!I190:I1190,FALSE)</f>
        <v>Yes</v>
      </c>
    </row>
    <row r="192" spans="1:20" x14ac:dyDescent="0.2">
      <c r="A192" s="2" t="s">
        <v>1561</v>
      </c>
      <c r="B192" s="3">
        <v>43845</v>
      </c>
      <c r="C192" s="2" t="s">
        <v>1562</v>
      </c>
      <c r="D192" t="s">
        <v>6181</v>
      </c>
      <c r="E192" s="2">
        <v>1</v>
      </c>
      <c r="F192" s="2" t="str">
        <f>_xlfn.XLOOKUP(C192,customers!$A$1:$A$1001,customers!$B$1:$B$1001,0)</f>
        <v>Madelene Prinn</v>
      </c>
      <c r="G192" s="2" t="str">
        <f>IF(_xlfn.XLOOKUP(C192,customers!$A$1:$A$1001,customers!$C$1:$C$1001,0) = 0, "NONE", _xlfn.XLOOKUP(C192,customers!$A$1:$A$1001,customers!$C$1:$C$1001,0) )</f>
        <v>mprinn5a@usa.gov</v>
      </c>
      <c r="H192" s="2" t="str">
        <f>_xlfn.XLOOKUP(C192,customers!$A$1:$A$1001,customers!$G$1:$G$1001,0)</f>
        <v>United States</v>
      </c>
      <c r="I192" s="2" t="e" vm="130">
        <v>#VALUE!</v>
      </c>
      <c r="J192" s="2" t="str">
        <f>_xlfn.XLOOKUP(Table1[[#This Row],[Customer ID]],customers!A191:A1191,customers!F191:F1191,FALSE)</f>
        <v>Detroit</v>
      </c>
      <c r="K192" s="2" t="str">
        <f>VLOOKUP(M192,'coffee (more)'!$A$1:$B$5,2,FALSE)</f>
        <v>Liberica</v>
      </c>
      <c r="L192" s="2" t="str">
        <f>VLOOKUP(N192,'coffee (more)'!$A$7:$B$10,2,FALSE)</f>
        <v>Medium</v>
      </c>
      <c r="M192" t="str">
        <f>INDEX(products!$A$1:$G$49,MATCH(orders!$D192,products!$A$1:$A$49,0),MATCH(orders!M$1,products!$A$1:$G$1,0))</f>
        <v>Lib</v>
      </c>
      <c r="N192" t="str">
        <f>INDEX(products!$A$1:$G$49,MATCH(orders!$D192,products!$A$1:$A$49,0),MATCH(orders!N$1,products!$A$1:$G$1,0))</f>
        <v>M</v>
      </c>
      <c r="O192" s="10">
        <f>INDEX(products!$A$1:$G$49,MATCH(orders!$D192,products!$A$1:$A$49,0),MATCH(orders!O$1,products!$A$1:$G$1,0))</f>
        <v>2.5</v>
      </c>
      <c r="P192" s="5">
        <f>INDEX(products!$A$1:$G$49,MATCH(orders!$D192,products!$A$1:$A$49,0),MATCH(orders!P$1,products!$A$1:$G$1,0))</f>
        <v>33.464999999999996</v>
      </c>
      <c r="Q192" s="5">
        <f>INDEX(products!$A$1:$G$49,MATCH(orders!$D192,products!$A$1:$A$49,0),MATCH(orders!Q$1,products!$A$1:$G$1,0))</f>
        <v>4.3504499999999995</v>
      </c>
      <c r="R192" s="12">
        <f t="shared" si="5"/>
        <v>33.464999999999996</v>
      </c>
      <c r="S192" s="12">
        <f t="shared" si="4"/>
        <v>4.3504499999999995</v>
      </c>
      <c r="T192" t="str">
        <f>_xlfn.XLOOKUP(C192,customers!A191:A1191,customers!I191:I1191,FALSE)</f>
        <v>Yes</v>
      </c>
    </row>
    <row r="193" spans="1:20" x14ac:dyDescent="0.2">
      <c r="A193" s="2" t="s">
        <v>1567</v>
      </c>
      <c r="B193" s="3">
        <v>43567</v>
      </c>
      <c r="C193" s="2" t="s">
        <v>1568</v>
      </c>
      <c r="D193" t="s">
        <v>6150</v>
      </c>
      <c r="E193" s="2">
        <v>5</v>
      </c>
      <c r="F193" s="2" t="str">
        <f>_xlfn.XLOOKUP(C193,customers!$A$1:$A$1001,customers!$B$1:$B$1001,0)</f>
        <v>Alisun Baudino</v>
      </c>
      <c r="G193" s="2" t="str">
        <f>IF(_xlfn.XLOOKUP(C193,customers!$A$1:$A$1001,customers!$C$1:$C$1001,0) = 0, "NONE", _xlfn.XLOOKUP(C193,customers!$A$1:$A$1001,customers!$C$1:$C$1001,0) )</f>
        <v>abaudino5b@netvibes.com</v>
      </c>
      <c r="H193" s="2" t="str">
        <f>_xlfn.XLOOKUP(C193,customers!$A$1:$A$1001,customers!$G$1:$G$1001,0)</f>
        <v>United States</v>
      </c>
      <c r="I193" s="2" t="e" vm="39">
        <v>#VALUE!</v>
      </c>
      <c r="J193" s="2" t="str">
        <f>_xlfn.XLOOKUP(Table1[[#This Row],[Customer ID]],customers!A192:A1192,customers!F192:F1192,FALSE)</f>
        <v>Washington</v>
      </c>
      <c r="K193" s="2" t="str">
        <f>VLOOKUP(M193,'coffee (more)'!$A$1:$B$5,2,FALSE)</f>
        <v>Liberica</v>
      </c>
      <c r="L193" s="2" t="str">
        <f>VLOOKUP(N193,'coffee (more)'!$A$7:$B$10,2,FALSE)</f>
        <v>Dark</v>
      </c>
      <c r="M193" t="str">
        <f>INDEX(products!$A$1:$G$49,MATCH(orders!$D193,products!$A$1:$A$49,0),MATCH(orders!M$1,products!$A$1:$G$1,0))</f>
        <v>Lib</v>
      </c>
      <c r="N193" t="str">
        <f>INDEX(products!$A$1:$G$49,MATCH(orders!$D193,products!$A$1:$A$49,0),MATCH(orders!N$1,products!$A$1:$G$1,0))</f>
        <v>D</v>
      </c>
      <c r="O193" s="10">
        <f>INDEX(products!$A$1:$G$49,MATCH(orders!$D193,products!$A$1:$A$49,0),MATCH(orders!O$1,products!$A$1:$G$1,0))</f>
        <v>0.2</v>
      </c>
      <c r="P193" s="5">
        <f>INDEX(products!$A$1:$G$49,MATCH(orders!$D193,products!$A$1:$A$49,0),MATCH(orders!P$1,products!$A$1:$G$1,0))</f>
        <v>3.8849999999999998</v>
      </c>
      <c r="Q193" s="5">
        <f>INDEX(products!$A$1:$G$49,MATCH(orders!$D193,products!$A$1:$A$49,0),MATCH(orders!Q$1,products!$A$1:$G$1,0))</f>
        <v>0.50505</v>
      </c>
      <c r="R193" s="12">
        <f t="shared" si="5"/>
        <v>19.424999999999997</v>
      </c>
      <c r="S193" s="12">
        <f t="shared" si="4"/>
        <v>2.5252499999999998</v>
      </c>
      <c r="T193" t="str">
        <f>_xlfn.XLOOKUP(C193,customers!A192:A1192,customers!I192:I1192,FALSE)</f>
        <v>Yes</v>
      </c>
    </row>
    <row r="194" spans="1:20"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 = 0, "NONE", _xlfn.XLOOKUP(C194,customers!$A$1:$A$1001,customers!$C$1:$C$1001,0) )</f>
        <v>ppetrushanko5c@blinklist.com</v>
      </c>
      <c r="H194" s="2" t="str">
        <f>_xlfn.XLOOKUP(C194,customers!$A$1:$A$1001,customers!$G$1:$G$1001,0)</f>
        <v>Ireland</v>
      </c>
      <c r="I194" s="2" t="e" vm="131">
        <v>#VALUE!</v>
      </c>
      <c r="J194" s="2" t="str">
        <f>_xlfn.XLOOKUP(Table1[[#This Row],[Customer ID]],customers!A193:A1193,customers!F193:F1193,FALSE)</f>
        <v>Nenagh</v>
      </c>
      <c r="K194" s="2" t="str">
        <f>VLOOKUP(M194,'coffee (more)'!$A$1:$B$5,2,FALSE)</f>
        <v>Excelsa</v>
      </c>
      <c r="L194" s="2" t="str">
        <f>VLOOKUP(N194,'coffee (more)'!$A$7:$B$10,2,FALSE)</f>
        <v>Dark</v>
      </c>
      <c r="M194" t="str">
        <f>INDEX(products!$A$1:$G$49,MATCH(orders!$D194,products!$A$1:$A$49,0),MATCH(orders!M$1,products!$A$1:$G$1,0))</f>
        <v>Exc</v>
      </c>
      <c r="N194" t="str">
        <f>INDEX(products!$A$1:$G$49,MATCH(orders!$D194,products!$A$1:$A$49,0),MATCH(orders!N$1,products!$A$1:$G$1,0))</f>
        <v>D</v>
      </c>
      <c r="O194" s="10">
        <f>INDEX(products!$A$1:$G$49,MATCH(orders!$D194,products!$A$1:$A$49,0),MATCH(orders!O$1,products!$A$1:$G$1,0))</f>
        <v>1</v>
      </c>
      <c r="P194" s="5">
        <f>INDEX(products!$A$1:$G$49,MATCH(orders!$D194,products!$A$1:$A$49,0),MATCH(orders!P$1,products!$A$1:$G$1,0))</f>
        <v>12.15</v>
      </c>
      <c r="Q194" s="5">
        <f>INDEX(products!$A$1:$G$49,MATCH(orders!$D194,products!$A$1:$A$49,0),MATCH(orders!Q$1,products!$A$1:$G$1,0))</f>
        <v>1.3365</v>
      </c>
      <c r="R194" s="12">
        <f t="shared" si="5"/>
        <v>72.900000000000006</v>
      </c>
      <c r="S194" s="12">
        <f t="shared" ref="S194:S257" si="6" xml:space="preserve"> Q194*E194</f>
        <v>8.0190000000000001</v>
      </c>
      <c r="T194" t="str">
        <f>_xlfn.XLOOKUP(C194,customers!A193:A1193,customers!I193:I1193,FALSE)</f>
        <v>Yes</v>
      </c>
    </row>
    <row r="195" spans="1:20"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 = 0, "NONE", _xlfn.XLOOKUP(C195,customers!$A$1:$A$1001,customers!$C$1:$C$1001,0) )</f>
        <v>NONE</v>
      </c>
      <c r="H195" s="2" t="str">
        <f>_xlfn.XLOOKUP(C195,customers!$A$1:$A$1001,customers!$G$1:$G$1001,0)</f>
        <v>United States</v>
      </c>
      <c r="I195" s="2" t="e" vm="132">
        <v>#VALUE!</v>
      </c>
      <c r="J195" s="2" t="str">
        <f>_xlfn.XLOOKUP(Table1[[#This Row],[Customer ID]],customers!A194:A1194,customers!F194:F1194,FALSE)</f>
        <v>Mesa</v>
      </c>
      <c r="K195" s="2" t="str">
        <f>VLOOKUP(M195,'coffee (more)'!$A$1:$B$5,2,FALSE)</f>
        <v>Excelsa</v>
      </c>
      <c r="L195" s="2" t="str">
        <f>VLOOKUP(N195,'coffee (more)'!$A$7:$B$10,2,FALSE)</f>
        <v>Light</v>
      </c>
      <c r="M195" t="str">
        <f>INDEX(products!$A$1:$G$49,MATCH(orders!$D195,products!$A$1:$A$49,0),MATCH(orders!M$1,products!$A$1:$G$1,0))</f>
        <v>Exc</v>
      </c>
      <c r="N195" t="str">
        <f>INDEX(products!$A$1:$G$49,MATCH(orders!$D195,products!$A$1:$A$49,0),MATCH(orders!N$1,products!$A$1:$G$1,0))</f>
        <v>L</v>
      </c>
      <c r="O195" s="10">
        <f>INDEX(products!$A$1:$G$49,MATCH(orders!$D195,products!$A$1:$A$49,0),MATCH(orders!O$1,products!$A$1:$G$1,0))</f>
        <v>1</v>
      </c>
      <c r="P195" s="5">
        <f>INDEX(products!$A$1:$G$49,MATCH(orders!$D195,products!$A$1:$A$49,0),MATCH(orders!P$1,products!$A$1:$G$1,0))</f>
        <v>14.85</v>
      </c>
      <c r="Q195" s="5">
        <f>INDEX(products!$A$1:$G$49,MATCH(orders!$D195,products!$A$1:$A$49,0),MATCH(orders!Q$1,products!$A$1:$G$1,0))</f>
        <v>1.6335</v>
      </c>
      <c r="R195" s="12">
        <f t="shared" ref="R195:R258" si="7">E195*P195</f>
        <v>44.55</v>
      </c>
      <c r="S195" s="12">
        <f t="shared" si="6"/>
        <v>4.9005000000000001</v>
      </c>
      <c r="T195" t="str">
        <f>_xlfn.XLOOKUP(C195,customers!A194:A1194,customers!I194:I1194,FALSE)</f>
        <v>No</v>
      </c>
    </row>
    <row r="196" spans="1:20" x14ac:dyDescent="0.2">
      <c r="A196" s="2" t="s">
        <v>1584</v>
      </c>
      <c r="B196" s="3">
        <v>44398</v>
      </c>
      <c r="C196" s="2" t="s">
        <v>1585</v>
      </c>
      <c r="D196" t="s">
        <v>6144</v>
      </c>
      <c r="E196" s="2">
        <v>5</v>
      </c>
      <c r="F196" s="2" t="str">
        <f>_xlfn.XLOOKUP(C196,customers!$A$1:$A$1001,customers!$B$1:$B$1001,0)</f>
        <v>Emlynne Laird</v>
      </c>
      <c r="G196" s="2" t="str">
        <f>IF(_xlfn.XLOOKUP(C196,customers!$A$1:$A$1001,customers!$C$1:$C$1001,0) = 0, "NONE", _xlfn.XLOOKUP(C196,customers!$A$1:$A$1001,customers!$C$1:$C$1001,0) )</f>
        <v>elaird5e@bing.com</v>
      </c>
      <c r="H196" s="2" t="str">
        <f>_xlfn.XLOOKUP(C196,customers!$A$1:$A$1001,customers!$G$1:$G$1001,0)</f>
        <v>United States</v>
      </c>
      <c r="I196" s="2" t="e" vm="133">
        <v>#VALUE!</v>
      </c>
      <c r="J196" s="2" t="str">
        <f>_xlfn.XLOOKUP(Table1[[#This Row],[Customer ID]],customers!A195:A1195,customers!F195:F1195,FALSE)</f>
        <v>Warren</v>
      </c>
      <c r="K196" s="2" t="str">
        <f>VLOOKUP(M196,'coffee (more)'!$A$1:$B$5,2,FALSE)</f>
        <v>Excelsa</v>
      </c>
      <c r="L196" s="2" t="str">
        <f>VLOOKUP(N196,'coffee (more)'!$A$7:$B$10,2,FALSE)</f>
        <v>Dark</v>
      </c>
      <c r="M196" t="str">
        <f>INDEX(products!$A$1:$G$49,MATCH(orders!$D196,products!$A$1:$A$49,0),MATCH(orders!M$1,products!$A$1:$G$1,0))</f>
        <v>Exc</v>
      </c>
      <c r="N196" t="str">
        <f>INDEX(products!$A$1:$G$49,MATCH(orders!$D196,products!$A$1:$A$49,0),MATCH(orders!N$1,products!$A$1:$G$1,0))</f>
        <v>D</v>
      </c>
      <c r="O196" s="10">
        <f>INDEX(products!$A$1:$G$49,MATCH(orders!$D196,products!$A$1:$A$49,0),MATCH(orders!O$1,products!$A$1:$G$1,0))</f>
        <v>0.5</v>
      </c>
      <c r="P196" s="5">
        <f>INDEX(products!$A$1:$G$49,MATCH(orders!$D196,products!$A$1:$A$49,0),MATCH(orders!P$1,products!$A$1:$G$1,0))</f>
        <v>7.29</v>
      </c>
      <c r="Q196" s="5">
        <f>INDEX(products!$A$1:$G$49,MATCH(orders!$D196,products!$A$1:$A$49,0),MATCH(orders!Q$1,products!$A$1:$G$1,0))</f>
        <v>0.80190000000000006</v>
      </c>
      <c r="R196" s="12">
        <f t="shared" si="7"/>
        <v>36.450000000000003</v>
      </c>
      <c r="S196" s="12">
        <f t="shared" si="6"/>
        <v>4.0095000000000001</v>
      </c>
      <c r="T196" t="str">
        <f>_xlfn.XLOOKUP(C196,customers!A195:A1195,customers!I195:I1195,FALSE)</f>
        <v>No</v>
      </c>
    </row>
    <row r="197" spans="1:20" x14ac:dyDescent="0.2">
      <c r="A197" s="2" t="s">
        <v>1590</v>
      </c>
      <c r="B197" s="3">
        <v>43683</v>
      </c>
      <c r="C197" s="2" t="s">
        <v>1591</v>
      </c>
      <c r="D197" t="s">
        <v>6140</v>
      </c>
      <c r="E197" s="2">
        <v>3</v>
      </c>
      <c r="F197" s="2" t="str">
        <f>_xlfn.XLOOKUP(C197,customers!$A$1:$A$1001,customers!$B$1:$B$1001,0)</f>
        <v>Marlena Howsden</v>
      </c>
      <c r="G197" s="2" t="str">
        <f>IF(_xlfn.XLOOKUP(C197,customers!$A$1:$A$1001,customers!$C$1:$C$1001,0) = 0, "NONE", _xlfn.XLOOKUP(C197,customers!$A$1:$A$1001,customers!$C$1:$C$1001,0) )</f>
        <v>mhowsden5f@infoseek.co.jp</v>
      </c>
      <c r="H197" s="2" t="str">
        <f>_xlfn.XLOOKUP(C197,customers!$A$1:$A$1001,customers!$G$1:$G$1001,0)</f>
        <v>United States</v>
      </c>
      <c r="I197" s="2" t="e" vm="134">
        <v>#VALUE!</v>
      </c>
      <c r="J197" s="2" t="str">
        <f>_xlfn.XLOOKUP(Table1[[#This Row],[Customer ID]],customers!A196:A1196,customers!F196:F1196,FALSE)</f>
        <v>Memphis</v>
      </c>
      <c r="K197" s="2" t="str">
        <f>VLOOKUP(M197,'coffee (more)'!$A$1:$B$5,2,FALSE)</f>
        <v>Arbica</v>
      </c>
      <c r="L197" s="2" t="str">
        <f>VLOOKUP(N197,'coffee (more)'!$A$7:$B$10,2,FALSE)</f>
        <v>Light</v>
      </c>
      <c r="M197" t="str">
        <f>INDEX(products!$A$1:$G$49,MATCH(orders!$D197,products!$A$1:$A$49,0),MATCH(orders!M$1,products!$A$1:$G$1,0))</f>
        <v>Ara</v>
      </c>
      <c r="N197" t="str">
        <f>INDEX(products!$A$1:$G$49,MATCH(orders!$D197,products!$A$1:$A$49,0),MATCH(orders!N$1,products!$A$1:$G$1,0))</f>
        <v>L</v>
      </c>
      <c r="O197" s="10">
        <f>INDEX(products!$A$1:$G$49,MATCH(orders!$D197,products!$A$1:$A$49,0),MATCH(orders!O$1,products!$A$1:$G$1,0))</f>
        <v>1</v>
      </c>
      <c r="P197" s="5">
        <f>INDEX(products!$A$1:$G$49,MATCH(orders!$D197,products!$A$1:$A$49,0),MATCH(orders!P$1,products!$A$1:$G$1,0))</f>
        <v>12.95</v>
      </c>
      <c r="Q197" s="5">
        <f>INDEX(products!$A$1:$G$49,MATCH(orders!$D197,products!$A$1:$A$49,0),MATCH(orders!Q$1,products!$A$1:$G$1,0))</f>
        <v>1.1655</v>
      </c>
      <c r="R197" s="12">
        <f t="shared" si="7"/>
        <v>38.849999999999994</v>
      </c>
      <c r="S197" s="12">
        <f t="shared" si="6"/>
        <v>3.4965000000000002</v>
      </c>
      <c r="T197" t="str">
        <f>_xlfn.XLOOKUP(C197,customers!A196:A1196,customers!I196:I1196,FALSE)</f>
        <v>No</v>
      </c>
    </row>
    <row r="198" spans="1:20" x14ac:dyDescent="0.2">
      <c r="A198" s="2" t="s">
        <v>1596</v>
      </c>
      <c r="B198" s="3">
        <v>44339</v>
      </c>
      <c r="C198" s="2" t="s">
        <v>1597</v>
      </c>
      <c r="D198" t="s">
        <v>6176</v>
      </c>
      <c r="E198" s="2">
        <v>6</v>
      </c>
      <c r="F198" s="2" t="str">
        <f>_xlfn.XLOOKUP(C198,customers!$A$1:$A$1001,customers!$B$1:$B$1001,0)</f>
        <v>Nealson Cuttler</v>
      </c>
      <c r="G198" s="2" t="str">
        <f>IF(_xlfn.XLOOKUP(C198,customers!$A$1:$A$1001,customers!$C$1:$C$1001,0) = 0, "NONE", _xlfn.XLOOKUP(C198,customers!$A$1:$A$1001,customers!$C$1:$C$1001,0) )</f>
        <v>ncuttler5g@parallels.com</v>
      </c>
      <c r="H198" s="2" t="str">
        <f>_xlfn.XLOOKUP(C198,customers!$A$1:$A$1001,customers!$G$1:$G$1001,0)</f>
        <v>United States</v>
      </c>
      <c r="I198" s="2" t="e" vm="39">
        <v>#VALUE!</v>
      </c>
      <c r="J198" s="2" t="str">
        <f>_xlfn.XLOOKUP(Table1[[#This Row],[Customer ID]],customers!A197:A1197,customers!F197:F1197,FALSE)</f>
        <v>Washington</v>
      </c>
      <c r="K198" s="2" t="str">
        <f>VLOOKUP(M198,'coffee (more)'!$A$1:$B$5,2,FALSE)</f>
        <v>Excelsa</v>
      </c>
      <c r="L198" s="2" t="str">
        <f>VLOOKUP(N198,'coffee (more)'!$A$7:$B$10,2,FALSE)</f>
        <v>Light</v>
      </c>
      <c r="M198" t="str">
        <f>INDEX(products!$A$1:$G$49,MATCH(orders!$D198,products!$A$1:$A$49,0),MATCH(orders!M$1,products!$A$1:$G$1,0))</f>
        <v>Exc</v>
      </c>
      <c r="N198" t="str">
        <f>INDEX(products!$A$1:$G$49,MATCH(orders!$D198,products!$A$1:$A$49,0),MATCH(orders!N$1,products!$A$1:$G$1,0))</f>
        <v>L</v>
      </c>
      <c r="O198" s="10">
        <f>INDEX(products!$A$1:$G$49,MATCH(orders!$D198,products!$A$1:$A$49,0),MATCH(orders!O$1,products!$A$1:$G$1,0))</f>
        <v>0.5</v>
      </c>
      <c r="P198" s="5">
        <f>INDEX(products!$A$1:$G$49,MATCH(orders!$D198,products!$A$1:$A$49,0),MATCH(orders!P$1,products!$A$1:$G$1,0))</f>
        <v>8.91</v>
      </c>
      <c r="Q198" s="5">
        <f>INDEX(products!$A$1:$G$49,MATCH(orders!$D198,products!$A$1:$A$49,0),MATCH(orders!Q$1,products!$A$1:$G$1,0))</f>
        <v>0.98009999999999997</v>
      </c>
      <c r="R198" s="12">
        <f t="shared" si="7"/>
        <v>53.46</v>
      </c>
      <c r="S198" s="12">
        <f t="shared" si="6"/>
        <v>5.8805999999999994</v>
      </c>
      <c r="T198" t="str">
        <f>_xlfn.XLOOKUP(C198,customers!A197:A1197,customers!I197:I1197,FALSE)</f>
        <v>No</v>
      </c>
    </row>
    <row r="199" spans="1:20" x14ac:dyDescent="0.2">
      <c r="A199" s="2" t="s">
        <v>1596</v>
      </c>
      <c r="B199" s="3">
        <v>44339</v>
      </c>
      <c r="C199" s="2" t="s">
        <v>1597</v>
      </c>
      <c r="D199" t="s">
        <v>6165</v>
      </c>
      <c r="E199" s="2">
        <v>2</v>
      </c>
      <c r="F199" s="2" t="str">
        <f>_xlfn.XLOOKUP(C199,customers!$A$1:$A$1001,customers!$B$1:$B$1001,0)</f>
        <v>Nealson Cuttler</v>
      </c>
      <c r="G199" s="2" t="str">
        <f>IF(_xlfn.XLOOKUP(C199,customers!$A$1:$A$1001,customers!$C$1:$C$1001,0) = 0, "NONE", _xlfn.XLOOKUP(C199,customers!$A$1:$A$1001,customers!$C$1:$C$1001,0) )</f>
        <v>ncuttler5g@parallels.com</v>
      </c>
      <c r="H199" s="2" t="str">
        <f>_xlfn.XLOOKUP(C199,customers!$A$1:$A$1001,customers!$G$1:$G$1001,0)</f>
        <v>United States</v>
      </c>
      <c r="I199" s="2" t="e" vm="39">
        <v>#VALUE!</v>
      </c>
      <c r="J199" s="2" t="str">
        <f>_xlfn.XLOOKUP(Table1[[#This Row],[Customer ID]],customers!A198:A1198,customers!F198:F1198,FALSE)</f>
        <v>Washington</v>
      </c>
      <c r="K199" s="2" t="str">
        <f>VLOOKUP(M199,'coffee (more)'!$A$1:$B$5,2,FALSE)</f>
        <v>Liberica</v>
      </c>
      <c r="L199" s="2" t="str">
        <f>VLOOKUP(N199,'coffee (more)'!$A$7:$B$10,2,FALSE)</f>
        <v>Dark</v>
      </c>
      <c r="M199" t="str">
        <f>INDEX(products!$A$1:$G$49,MATCH(orders!$D199,products!$A$1:$A$49,0),MATCH(orders!M$1,products!$A$1:$G$1,0))</f>
        <v>Lib</v>
      </c>
      <c r="N199" t="str">
        <f>INDEX(products!$A$1:$G$49,MATCH(orders!$D199,products!$A$1:$A$49,0),MATCH(orders!N$1,products!$A$1:$G$1,0))</f>
        <v>D</v>
      </c>
      <c r="O199" s="10">
        <f>INDEX(products!$A$1:$G$49,MATCH(orders!$D199,products!$A$1:$A$49,0),MATCH(orders!O$1,products!$A$1:$G$1,0))</f>
        <v>2.5</v>
      </c>
      <c r="P199" s="5">
        <f>INDEX(products!$A$1:$G$49,MATCH(orders!$D199,products!$A$1:$A$49,0),MATCH(orders!P$1,products!$A$1:$G$1,0))</f>
        <v>29.784999999999997</v>
      </c>
      <c r="Q199" s="5">
        <f>INDEX(products!$A$1:$G$49,MATCH(orders!$D199,products!$A$1:$A$49,0),MATCH(orders!Q$1,products!$A$1:$G$1,0))</f>
        <v>3.8720499999999998</v>
      </c>
      <c r="R199" s="12">
        <f t="shared" si="7"/>
        <v>59.569999999999993</v>
      </c>
      <c r="S199" s="12">
        <f t="shared" si="6"/>
        <v>7.7440999999999995</v>
      </c>
      <c r="T199" t="str">
        <f>_xlfn.XLOOKUP(C199,customers!A198:A1198,customers!I198:I1198,FALSE)</f>
        <v>No</v>
      </c>
    </row>
    <row r="200" spans="1:20" x14ac:dyDescent="0.2">
      <c r="A200" s="2" t="s">
        <v>1596</v>
      </c>
      <c r="B200" s="3">
        <v>44339</v>
      </c>
      <c r="C200" s="2" t="s">
        <v>1597</v>
      </c>
      <c r="D200" t="s">
        <v>6165</v>
      </c>
      <c r="E200" s="2">
        <v>3</v>
      </c>
      <c r="F200" s="2" t="str">
        <f>_xlfn.XLOOKUP(C200,customers!$A$1:$A$1001,customers!$B$1:$B$1001,0)</f>
        <v>Nealson Cuttler</v>
      </c>
      <c r="G200" s="2" t="str">
        <f>IF(_xlfn.XLOOKUP(C200,customers!$A$1:$A$1001,customers!$C$1:$C$1001,0) = 0, "NONE", _xlfn.XLOOKUP(C200,customers!$A$1:$A$1001,customers!$C$1:$C$1001,0) )</f>
        <v>ncuttler5g@parallels.com</v>
      </c>
      <c r="H200" s="2" t="str">
        <f>_xlfn.XLOOKUP(C200,customers!$A$1:$A$1001,customers!$G$1:$G$1001,0)</f>
        <v>United States</v>
      </c>
      <c r="I200" s="2" t="b">
        <v>0</v>
      </c>
      <c r="J200" s="2" t="b">
        <f>_xlfn.XLOOKUP(Table1[[#This Row],[Customer ID]],customers!A199:A1199,customers!F199:F1199,FALSE)</f>
        <v>0</v>
      </c>
      <c r="K200" s="2" t="str">
        <f>VLOOKUP(M200,'coffee (more)'!$A$1:$B$5,2,FALSE)</f>
        <v>Liberica</v>
      </c>
      <c r="L200" s="2" t="str">
        <f>VLOOKUP(N200,'coffee (more)'!$A$7:$B$10,2,FALSE)</f>
        <v>Dark</v>
      </c>
      <c r="M200" t="str">
        <f>INDEX(products!$A$1:$G$49,MATCH(orders!$D200,products!$A$1:$A$49,0),MATCH(orders!M$1,products!$A$1:$G$1,0))</f>
        <v>Lib</v>
      </c>
      <c r="N200" t="str">
        <f>INDEX(products!$A$1:$G$49,MATCH(orders!$D200,products!$A$1:$A$49,0),MATCH(orders!N$1,products!$A$1:$G$1,0))</f>
        <v>D</v>
      </c>
      <c r="O200" s="10">
        <f>INDEX(products!$A$1:$G$49,MATCH(orders!$D200,products!$A$1:$A$49,0),MATCH(orders!O$1,products!$A$1:$G$1,0))</f>
        <v>2.5</v>
      </c>
      <c r="P200" s="5">
        <f>INDEX(products!$A$1:$G$49,MATCH(orders!$D200,products!$A$1:$A$49,0),MATCH(orders!P$1,products!$A$1:$G$1,0))</f>
        <v>29.784999999999997</v>
      </c>
      <c r="Q200" s="5">
        <f>INDEX(products!$A$1:$G$49,MATCH(orders!$D200,products!$A$1:$A$49,0),MATCH(orders!Q$1,products!$A$1:$G$1,0))</f>
        <v>3.8720499999999998</v>
      </c>
      <c r="R200" s="12">
        <f t="shared" si="7"/>
        <v>89.35499999999999</v>
      </c>
      <c r="S200" s="12">
        <f t="shared" si="6"/>
        <v>11.616149999999999</v>
      </c>
      <c r="T200" t="b">
        <f>_xlfn.XLOOKUP(C200,customers!A199:A1199,customers!I199:I1199,FALSE)</f>
        <v>0</v>
      </c>
    </row>
    <row r="201" spans="1:20" x14ac:dyDescent="0.2">
      <c r="A201" s="2" t="s">
        <v>1596</v>
      </c>
      <c r="B201" s="3">
        <v>44339</v>
      </c>
      <c r="C201" s="2" t="s">
        <v>1597</v>
      </c>
      <c r="D201" t="s">
        <v>6161</v>
      </c>
      <c r="E201" s="2">
        <v>4</v>
      </c>
      <c r="F201" s="2" t="str">
        <f>_xlfn.XLOOKUP(C201,customers!$A$1:$A$1001,customers!$B$1:$B$1001,0)</f>
        <v>Nealson Cuttler</v>
      </c>
      <c r="G201" s="2" t="str">
        <f>IF(_xlfn.XLOOKUP(C201,customers!$A$1:$A$1001,customers!$C$1:$C$1001,0) = 0, "NONE", _xlfn.XLOOKUP(C201,customers!$A$1:$A$1001,customers!$C$1:$C$1001,0) )</f>
        <v>ncuttler5g@parallels.com</v>
      </c>
      <c r="H201" s="2" t="str">
        <f>_xlfn.XLOOKUP(C201,customers!$A$1:$A$1001,customers!$G$1:$G$1001,0)</f>
        <v>United States</v>
      </c>
      <c r="I201" s="2" t="b">
        <v>0</v>
      </c>
      <c r="J201" s="2" t="b">
        <f>_xlfn.XLOOKUP(Table1[[#This Row],[Customer ID]],customers!A200:A1200,customers!F200:F1200,FALSE)</f>
        <v>0</v>
      </c>
      <c r="K201" s="2" t="str">
        <f>VLOOKUP(M201,'coffee (more)'!$A$1:$B$5,2,FALSE)</f>
        <v>Liberica</v>
      </c>
      <c r="L201" s="2" t="str">
        <f>VLOOKUP(N201,'coffee (more)'!$A$7:$B$10,2,FALSE)</f>
        <v>Light</v>
      </c>
      <c r="M201" t="str">
        <f>INDEX(products!$A$1:$G$49,MATCH(orders!$D201,products!$A$1:$A$49,0),MATCH(orders!M$1,products!$A$1:$G$1,0))</f>
        <v>Lib</v>
      </c>
      <c r="N201" t="str">
        <f>INDEX(products!$A$1:$G$49,MATCH(orders!$D201,products!$A$1:$A$49,0),MATCH(orders!N$1,products!$A$1:$G$1,0))</f>
        <v>L</v>
      </c>
      <c r="O201" s="10">
        <f>INDEX(products!$A$1:$G$49,MATCH(orders!$D201,products!$A$1:$A$49,0),MATCH(orders!O$1,products!$A$1:$G$1,0))</f>
        <v>0.5</v>
      </c>
      <c r="P201" s="5">
        <f>INDEX(products!$A$1:$G$49,MATCH(orders!$D201,products!$A$1:$A$49,0),MATCH(orders!P$1,products!$A$1:$G$1,0))</f>
        <v>9.51</v>
      </c>
      <c r="Q201" s="5">
        <f>INDEX(products!$A$1:$G$49,MATCH(orders!$D201,products!$A$1:$A$49,0),MATCH(orders!Q$1,products!$A$1:$G$1,0))</f>
        <v>1.2363</v>
      </c>
      <c r="R201" s="12">
        <f t="shared" si="7"/>
        <v>38.04</v>
      </c>
      <c r="S201" s="12">
        <f t="shared" si="6"/>
        <v>4.9451999999999998</v>
      </c>
      <c r="T201" t="b">
        <f>_xlfn.XLOOKUP(C201,customers!A200:A1200,customers!I200:I1200,FALSE)</f>
        <v>0</v>
      </c>
    </row>
    <row r="202" spans="1:20" x14ac:dyDescent="0.2">
      <c r="A202" s="2" t="s">
        <v>1596</v>
      </c>
      <c r="B202" s="3">
        <v>44339</v>
      </c>
      <c r="C202" s="2" t="s">
        <v>1597</v>
      </c>
      <c r="D202" t="s">
        <v>6141</v>
      </c>
      <c r="E202" s="2">
        <v>3</v>
      </c>
      <c r="F202" s="2" t="str">
        <f>_xlfn.XLOOKUP(C202,customers!$A$1:$A$1001,customers!$B$1:$B$1001,0)</f>
        <v>Nealson Cuttler</v>
      </c>
      <c r="G202" s="2" t="str">
        <f>IF(_xlfn.XLOOKUP(C202,customers!$A$1:$A$1001,customers!$C$1:$C$1001,0) = 0, "NONE", _xlfn.XLOOKUP(C202,customers!$A$1:$A$1001,customers!$C$1:$C$1001,0) )</f>
        <v>ncuttler5g@parallels.com</v>
      </c>
      <c r="H202" s="2" t="str">
        <f>_xlfn.XLOOKUP(C202,customers!$A$1:$A$1001,customers!$G$1:$G$1001,0)</f>
        <v>United States</v>
      </c>
      <c r="I202" s="2" t="b">
        <v>0</v>
      </c>
      <c r="J202" s="2" t="b">
        <f>_xlfn.XLOOKUP(Table1[[#This Row],[Customer ID]],customers!A201:A1201,customers!F201:F1201,FALSE)</f>
        <v>0</v>
      </c>
      <c r="K202" s="2" t="str">
        <f>VLOOKUP(M202,'coffee (more)'!$A$1:$B$5,2,FALSE)</f>
        <v>Excelsa</v>
      </c>
      <c r="L202" s="2" t="str">
        <f>VLOOKUP(N202,'coffee (more)'!$A$7:$B$10,2,FALSE)</f>
        <v>Medium</v>
      </c>
      <c r="M202" t="str">
        <f>INDEX(products!$A$1:$G$49,MATCH(orders!$D202,products!$A$1:$A$49,0),MATCH(orders!M$1,products!$A$1:$G$1,0))</f>
        <v>Exc</v>
      </c>
      <c r="N202" t="str">
        <f>INDEX(products!$A$1:$G$49,MATCH(orders!$D202,products!$A$1:$A$49,0),MATCH(orders!N$1,products!$A$1:$G$1,0))</f>
        <v>M</v>
      </c>
      <c r="O202" s="10">
        <f>INDEX(products!$A$1:$G$49,MATCH(orders!$D202,products!$A$1:$A$49,0),MATCH(orders!O$1,products!$A$1:$G$1,0))</f>
        <v>1</v>
      </c>
      <c r="P202" s="5">
        <f>INDEX(products!$A$1:$G$49,MATCH(orders!$D202,products!$A$1:$A$49,0),MATCH(orders!P$1,products!$A$1:$G$1,0))</f>
        <v>13.75</v>
      </c>
      <c r="Q202" s="5">
        <f>INDEX(products!$A$1:$G$49,MATCH(orders!$D202,products!$A$1:$A$49,0),MATCH(orders!Q$1,products!$A$1:$G$1,0))</f>
        <v>1.5125</v>
      </c>
      <c r="R202" s="12">
        <f t="shared" si="7"/>
        <v>41.25</v>
      </c>
      <c r="S202" s="12">
        <f t="shared" si="6"/>
        <v>4.5374999999999996</v>
      </c>
      <c r="T202" t="b">
        <f>_xlfn.XLOOKUP(C202,customers!A201:A1201,customers!I201:I1201,FALSE)</f>
        <v>0</v>
      </c>
    </row>
    <row r="203" spans="1:20" x14ac:dyDescent="0.2">
      <c r="A203" s="2" t="s">
        <v>1621</v>
      </c>
      <c r="B203" s="3">
        <v>44294</v>
      </c>
      <c r="C203" s="2" t="s">
        <v>1622</v>
      </c>
      <c r="D203" t="s">
        <v>6161</v>
      </c>
      <c r="E203" s="2">
        <v>6</v>
      </c>
      <c r="F203" s="2" t="str">
        <f>_xlfn.XLOOKUP(C203,customers!$A$1:$A$1001,customers!$B$1:$B$1001,0)</f>
        <v>Adriana Lazarus</v>
      </c>
      <c r="G203" s="2" t="str">
        <f>IF(_xlfn.XLOOKUP(C203,customers!$A$1:$A$1001,customers!$C$1:$C$1001,0) = 0, "NONE", _xlfn.XLOOKUP(C203,customers!$A$1:$A$1001,customers!$C$1:$C$1001,0) )</f>
        <v>NONE</v>
      </c>
      <c r="H203" s="2" t="str">
        <f>_xlfn.XLOOKUP(C203,customers!$A$1:$A$1001,customers!$G$1:$G$1001,0)</f>
        <v>United States</v>
      </c>
      <c r="I203" s="2" t="e" vm="32">
        <v>#VALUE!</v>
      </c>
      <c r="J203" s="2" t="str">
        <f>_xlfn.XLOOKUP(Table1[[#This Row],[Customer ID]],customers!A202:A1202,customers!F202:F1202,FALSE)</f>
        <v>Ogden</v>
      </c>
      <c r="K203" s="2" t="str">
        <f>VLOOKUP(M203,'coffee (more)'!$A$1:$B$5,2,FALSE)</f>
        <v>Liberica</v>
      </c>
      <c r="L203" s="2" t="str">
        <f>VLOOKUP(N203,'coffee (more)'!$A$7:$B$10,2,FALSE)</f>
        <v>Light</v>
      </c>
      <c r="M203" t="str">
        <f>INDEX(products!$A$1:$G$49,MATCH(orders!$D203,products!$A$1:$A$49,0),MATCH(orders!M$1,products!$A$1:$G$1,0))</f>
        <v>Lib</v>
      </c>
      <c r="N203" t="str">
        <f>INDEX(products!$A$1:$G$49,MATCH(orders!$D203,products!$A$1:$A$49,0),MATCH(orders!N$1,products!$A$1:$G$1,0))</f>
        <v>L</v>
      </c>
      <c r="O203" s="10">
        <f>INDEX(products!$A$1:$G$49,MATCH(orders!$D203,products!$A$1:$A$49,0),MATCH(orders!O$1,products!$A$1:$G$1,0))</f>
        <v>0.5</v>
      </c>
      <c r="P203" s="5">
        <f>INDEX(products!$A$1:$G$49,MATCH(orders!$D203,products!$A$1:$A$49,0),MATCH(orders!P$1,products!$A$1:$G$1,0))</f>
        <v>9.51</v>
      </c>
      <c r="Q203" s="5">
        <f>INDEX(products!$A$1:$G$49,MATCH(orders!$D203,products!$A$1:$A$49,0),MATCH(orders!Q$1,products!$A$1:$G$1,0))</f>
        <v>1.2363</v>
      </c>
      <c r="R203" s="12">
        <f t="shared" si="7"/>
        <v>57.06</v>
      </c>
      <c r="S203" s="12">
        <f t="shared" si="6"/>
        <v>7.4177999999999997</v>
      </c>
      <c r="T203" t="str">
        <f>_xlfn.XLOOKUP(C203,customers!A202:A1202,customers!I202:I1202,FALSE)</f>
        <v>No</v>
      </c>
    </row>
    <row r="204" spans="1:20" x14ac:dyDescent="0.2">
      <c r="A204" s="2" t="s">
        <v>1626</v>
      </c>
      <c r="B204" s="3">
        <v>44486</v>
      </c>
      <c r="C204" s="2" t="s">
        <v>1627</v>
      </c>
      <c r="D204" t="s">
        <v>6165</v>
      </c>
      <c r="E204" s="2">
        <v>6</v>
      </c>
      <c r="F204" s="2" t="str">
        <f>_xlfn.XLOOKUP(C204,customers!$A$1:$A$1001,customers!$B$1:$B$1001,0)</f>
        <v>Tallie felip</v>
      </c>
      <c r="G204" s="2" t="str">
        <f>IF(_xlfn.XLOOKUP(C204,customers!$A$1:$A$1001,customers!$C$1:$C$1001,0) = 0, "NONE", _xlfn.XLOOKUP(C204,customers!$A$1:$A$1001,customers!$C$1:$C$1001,0) )</f>
        <v>tfelip5m@typepad.com</v>
      </c>
      <c r="H204" s="2" t="str">
        <f>_xlfn.XLOOKUP(C204,customers!$A$1:$A$1001,customers!$G$1:$G$1001,0)</f>
        <v>United States</v>
      </c>
      <c r="I204" s="2" t="e" vm="135">
        <v>#VALUE!</v>
      </c>
      <c r="J204" s="2" t="str">
        <f>_xlfn.XLOOKUP(Table1[[#This Row],[Customer ID]],customers!A203:A1203,customers!F203:F1203,FALSE)</f>
        <v>Albany</v>
      </c>
      <c r="K204" s="2" t="str">
        <f>VLOOKUP(M204,'coffee (more)'!$A$1:$B$5,2,FALSE)</f>
        <v>Liberica</v>
      </c>
      <c r="L204" s="2" t="str">
        <f>VLOOKUP(N204,'coffee (more)'!$A$7:$B$10,2,FALSE)</f>
        <v>Dark</v>
      </c>
      <c r="M204" t="str">
        <f>INDEX(products!$A$1:$G$49,MATCH(orders!$D204,products!$A$1:$A$49,0),MATCH(orders!M$1,products!$A$1:$G$1,0))</f>
        <v>Lib</v>
      </c>
      <c r="N204" t="str">
        <f>INDEX(products!$A$1:$G$49,MATCH(orders!$D204,products!$A$1:$A$49,0),MATCH(orders!N$1,products!$A$1:$G$1,0))</f>
        <v>D</v>
      </c>
      <c r="O204" s="10">
        <f>INDEX(products!$A$1:$G$49,MATCH(orders!$D204,products!$A$1:$A$49,0),MATCH(orders!O$1,products!$A$1:$G$1,0))</f>
        <v>2.5</v>
      </c>
      <c r="P204" s="5">
        <f>INDEX(products!$A$1:$G$49,MATCH(orders!$D204,products!$A$1:$A$49,0),MATCH(orders!P$1,products!$A$1:$G$1,0))</f>
        <v>29.784999999999997</v>
      </c>
      <c r="Q204" s="5">
        <f>INDEX(products!$A$1:$G$49,MATCH(orders!$D204,products!$A$1:$A$49,0),MATCH(orders!Q$1,products!$A$1:$G$1,0))</f>
        <v>3.8720499999999998</v>
      </c>
      <c r="R204" s="12">
        <f t="shared" si="7"/>
        <v>178.70999999999998</v>
      </c>
      <c r="S204" s="12">
        <f t="shared" si="6"/>
        <v>23.232299999999999</v>
      </c>
      <c r="T204" t="str">
        <f>_xlfn.XLOOKUP(C204,customers!A203:A1203,customers!I203:I1203,FALSE)</f>
        <v>Yes</v>
      </c>
    </row>
    <row r="205" spans="1:20" x14ac:dyDescent="0.2">
      <c r="A205" s="2" t="s">
        <v>1632</v>
      </c>
      <c r="B205" s="3">
        <v>44608</v>
      </c>
      <c r="C205" s="2" t="s">
        <v>1633</v>
      </c>
      <c r="D205" t="s">
        <v>6145</v>
      </c>
      <c r="E205" s="2">
        <v>1</v>
      </c>
      <c r="F205" s="2" t="str">
        <f>_xlfn.XLOOKUP(C205,customers!$A$1:$A$1001,customers!$B$1:$B$1001,0)</f>
        <v>Vanna Le - Count</v>
      </c>
      <c r="G205" s="2" t="str">
        <f>IF(_xlfn.XLOOKUP(C205,customers!$A$1:$A$1001,customers!$C$1:$C$1001,0) = 0, "NONE", _xlfn.XLOOKUP(C205,customers!$A$1:$A$1001,customers!$C$1:$C$1001,0) )</f>
        <v>vle5n@disqus.com</v>
      </c>
      <c r="H205" s="2" t="str">
        <f>_xlfn.XLOOKUP(C205,customers!$A$1:$A$1001,customers!$G$1:$G$1001,0)</f>
        <v>United States</v>
      </c>
      <c r="I205" s="2" t="e" vm="136">
        <v>#VALUE!</v>
      </c>
      <c r="J205" s="2" t="str">
        <f>_xlfn.XLOOKUP(Table1[[#This Row],[Customer ID]],customers!A204:A1204,customers!F204:F1204,FALSE)</f>
        <v>Spartanburg</v>
      </c>
      <c r="K205" s="2" t="str">
        <f>VLOOKUP(M205,'coffee (more)'!$A$1:$B$5,2,FALSE)</f>
        <v>Liberica</v>
      </c>
      <c r="L205" s="2" t="str">
        <f>VLOOKUP(N205,'coffee (more)'!$A$7:$B$10,2,FALSE)</f>
        <v>Light</v>
      </c>
      <c r="M205" t="str">
        <f>INDEX(products!$A$1:$G$49,MATCH(orders!$D205,products!$A$1:$A$49,0),MATCH(orders!M$1,products!$A$1:$G$1,0))</f>
        <v>Lib</v>
      </c>
      <c r="N205" t="str">
        <f>INDEX(products!$A$1:$G$49,MATCH(orders!$D205,products!$A$1:$A$49,0),MATCH(orders!N$1,products!$A$1:$G$1,0))</f>
        <v>L</v>
      </c>
      <c r="O205" s="10">
        <f>INDEX(products!$A$1:$G$49,MATCH(orders!$D205,products!$A$1:$A$49,0),MATCH(orders!O$1,products!$A$1:$G$1,0))</f>
        <v>0.2</v>
      </c>
      <c r="P205" s="5">
        <f>INDEX(products!$A$1:$G$49,MATCH(orders!$D205,products!$A$1:$A$49,0),MATCH(orders!P$1,products!$A$1:$G$1,0))</f>
        <v>4.7549999999999999</v>
      </c>
      <c r="Q205" s="5">
        <f>INDEX(products!$A$1:$G$49,MATCH(orders!$D205,products!$A$1:$A$49,0),MATCH(orders!Q$1,products!$A$1:$G$1,0))</f>
        <v>0.61814999999999998</v>
      </c>
      <c r="R205" s="12">
        <f t="shared" si="7"/>
        <v>4.7549999999999999</v>
      </c>
      <c r="S205" s="12">
        <f t="shared" si="6"/>
        <v>0.61814999999999998</v>
      </c>
      <c r="T205" t="str">
        <f>_xlfn.XLOOKUP(C205,customers!A204:A1204,customers!I204:I1204,FALSE)</f>
        <v>No</v>
      </c>
    </row>
    <row r="206" spans="1:20" x14ac:dyDescent="0.2">
      <c r="A206" s="2" t="s">
        <v>1638</v>
      </c>
      <c r="B206" s="3">
        <v>44027</v>
      </c>
      <c r="C206" s="2" t="s">
        <v>1639</v>
      </c>
      <c r="D206" t="s">
        <v>6141</v>
      </c>
      <c r="E206" s="2">
        <v>6</v>
      </c>
      <c r="F206" s="2" t="str">
        <f>_xlfn.XLOOKUP(C206,customers!$A$1:$A$1001,customers!$B$1:$B$1001,0)</f>
        <v>Sarette Ducarel</v>
      </c>
      <c r="G206" s="2" t="str">
        <f>IF(_xlfn.XLOOKUP(C206,customers!$A$1:$A$1001,customers!$C$1:$C$1001,0) = 0, "NONE", _xlfn.XLOOKUP(C206,customers!$A$1:$A$1001,customers!$C$1:$C$1001,0) )</f>
        <v>NONE</v>
      </c>
      <c r="H206" s="2" t="str">
        <f>_xlfn.XLOOKUP(C206,customers!$A$1:$A$1001,customers!$G$1:$G$1001,0)</f>
        <v>United States</v>
      </c>
      <c r="I206" s="2" t="e" vm="137">
        <v>#VALUE!</v>
      </c>
      <c r="J206" s="2" t="str">
        <f>_xlfn.XLOOKUP(Table1[[#This Row],[Customer ID]],customers!A205:A1205,customers!F205:F1205,FALSE)</f>
        <v>Staten Island</v>
      </c>
      <c r="K206" s="2" t="str">
        <f>VLOOKUP(M206,'coffee (more)'!$A$1:$B$5,2,FALSE)</f>
        <v>Excelsa</v>
      </c>
      <c r="L206" s="2" t="str">
        <f>VLOOKUP(N206,'coffee (more)'!$A$7:$B$10,2,FALSE)</f>
        <v>Medium</v>
      </c>
      <c r="M206" t="str">
        <f>INDEX(products!$A$1:$G$49,MATCH(orders!$D206,products!$A$1:$A$49,0),MATCH(orders!M$1,products!$A$1:$G$1,0))</f>
        <v>Exc</v>
      </c>
      <c r="N206" t="str">
        <f>INDEX(products!$A$1:$G$49,MATCH(orders!$D206,products!$A$1:$A$49,0),MATCH(orders!N$1,products!$A$1:$G$1,0))</f>
        <v>M</v>
      </c>
      <c r="O206" s="10">
        <f>INDEX(products!$A$1:$G$49,MATCH(orders!$D206,products!$A$1:$A$49,0),MATCH(orders!O$1,products!$A$1:$G$1,0))</f>
        <v>1</v>
      </c>
      <c r="P206" s="5">
        <f>INDEX(products!$A$1:$G$49,MATCH(orders!$D206,products!$A$1:$A$49,0),MATCH(orders!P$1,products!$A$1:$G$1,0))</f>
        <v>13.75</v>
      </c>
      <c r="Q206" s="5">
        <f>INDEX(products!$A$1:$G$49,MATCH(orders!$D206,products!$A$1:$A$49,0),MATCH(orders!Q$1,products!$A$1:$G$1,0))</f>
        <v>1.5125</v>
      </c>
      <c r="R206" s="12">
        <f t="shared" si="7"/>
        <v>82.5</v>
      </c>
      <c r="S206" s="12">
        <f t="shared" si="6"/>
        <v>9.0749999999999993</v>
      </c>
      <c r="T206" t="str">
        <f>_xlfn.XLOOKUP(C206,customers!A205:A1205,customers!I205:I1205,FALSE)</f>
        <v>No</v>
      </c>
    </row>
    <row r="207" spans="1:20" x14ac:dyDescent="0.2">
      <c r="A207" s="2" t="s">
        <v>1643</v>
      </c>
      <c r="B207" s="3">
        <v>43883</v>
      </c>
      <c r="C207" s="2" t="s">
        <v>1644</v>
      </c>
      <c r="D207" t="s">
        <v>6163</v>
      </c>
      <c r="E207" s="2">
        <v>3</v>
      </c>
      <c r="F207" s="2" t="str">
        <f>_xlfn.XLOOKUP(C207,customers!$A$1:$A$1001,customers!$B$1:$B$1001,0)</f>
        <v>Kendra Glison</v>
      </c>
      <c r="G207" s="2" t="str">
        <f>IF(_xlfn.XLOOKUP(C207,customers!$A$1:$A$1001,customers!$C$1:$C$1001,0) = 0, "NONE", _xlfn.XLOOKUP(C207,customers!$A$1:$A$1001,customers!$C$1:$C$1001,0) )</f>
        <v>NONE</v>
      </c>
      <c r="H207" s="2" t="str">
        <f>_xlfn.XLOOKUP(C207,customers!$A$1:$A$1001,customers!$G$1:$G$1001,0)</f>
        <v>United States</v>
      </c>
      <c r="I207" s="2" t="e" vm="39">
        <v>#VALUE!</v>
      </c>
      <c r="J207" s="2" t="str">
        <f>_xlfn.XLOOKUP(Table1[[#This Row],[Customer ID]],customers!A206:A1206,customers!F206:F1206,FALSE)</f>
        <v>Washington</v>
      </c>
      <c r="K207" s="2" t="str">
        <f>VLOOKUP(M207,'coffee (more)'!$A$1:$B$5,2,FALSE)</f>
        <v>Robusta</v>
      </c>
      <c r="L207" s="2" t="str">
        <f>VLOOKUP(N207,'coffee (more)'!$A$7:$B$10,2,FALSE)</f>
        <v>Dark</v>
      </c>
      <c r="M207" t="str">
        <f>INDEX(products!$A$1:$G$49,MATCH(orders!$D207,products!$A$1:$A$49,0),MATCH(orders!M$1,products!$A$1:$G$1,0))</f>
        <v>Rob</v>
      </c>
      <c r="N207" t="str">
        <f>INDEX(products!$A$1:$G$49,MATCH(orders!$D207,products!$A$1:$A$49,0),MATCH(orders!N$1,products!$A$1:$G$1,0))</f>
        <v>D</v>
      </c>
      <c r="O207" s="10">
        <f>INDEX(products!$A$1:$G$49,MATCH(orders!$D207,products!$A$1:$A$49,0),MATCH(orders!O$1,products!$A$1:$G$1,0))</f>
        <v>0.2</v>
      </c>
      <c r="P207" s="5">
        <f>INDEX(products!$A$1:$G$49,MATCH(orders!$D207,products!$A$1:$A$49,0),MATCH(orders!P$1,products!$A$1:$G$1,0))</f>
        <v>2.6849999999999996</v>
      </c>
      <c r="Q207" s="5">
        <f>INDEX(products!$A$1:$G$49,MATCH(orders!$D207,products!$A$1:$A$49,0),MATCH(orders!Q$1,products!$A$1:$G$1,0))</f>
        <v>0.16109999999999997</v>
      </c>
      <c r="R207" s="12">
        <f t="shared" si="7"/>
        <v>8.0549999999999997</v>
      </c>
      <c r="S207" s="12">
        <f t="shared" si="6"/>
        <v>0.4832999999999999</v>
      </c>
      <c r="T207" t="str">
        <f>_xlfn.XLOOKUP(C207,customers!A206:A1206,customers!I206:I1206,FALSE)</f>
        <v>Yes</v>
      </c>
    </row>
    <row r="208" spans="1:20" x14ac:dyDescent="0.2">
      <c r="A208" s="2" t="s">
        <v>1648</v>
      </c>
      <c r="B208" s="3">
        <v>44211</v>
      </c>
      <c r="C208" s="2" t="s">
        <v>1649</v>
      </c>
      <c r="D208" t="s">
        <v>6155</v>
      </c>
      <c r="E208" s="2">
        <v>2</v>
      </c>
      <c r="F208" s="2" t="str">
        <f>_xlfn.XLOOKUP(C208,customers!$A$1:$A$1001,customers!$B$1:$B$1001,0)</f>
        <v>Nertie Poolman</v>
      </c>
      <c r="G208" s="2" t="str">
        <f>IF(_xlfn.XLOOKUP(C208,customers!$A$1:$A$1001,customers!$C$1:$C$1001,0) = 0, "NONE", _xlfn.XLOOKUP(C208,customers!$A$1:$A$1001,customers!$C$1:$C$1001,0) )</f>
        <v>npoolman5q@howstuffworks.com</v>
      </c>
      <c r="H208" s="2" t="str">
        <f>_xlfn.XLOOKUP(C208,customers!$A$1:$A$1001,customers!$G$1:$G$1001,0)</f>
        <v>United States</v>
      </c>
      <c r="I208" s="2" t="e" vm="60">
        <v>#VALUE!</v>
      </c>
      <c r="J208" s="2" t="str">
        <f>_xlfn.XLOOKUP(Table1[[#This Row],[Customer ID]],customers!A207:A1207,customers!F207:F1207,FALSE)</f>
        <v>Charlotte</v>
      </c>
      <c r="K208" s="2" t="str">
        <f>VLOOKUP(M208,'coffee (more)'!$A$1:$B$5,2,FALSE)</f>
        <v>Arbica</v>
      </c>
      <c r="L208" s="2" t="str">
        <f>VLOOKUP(N208,'coffee (more)'!$A$7:$B$10,2,FALSE)</f>
        <v>Medium</v>
      </c>
      <c r="M208" t="str">
        <f>INDEX(products!$A$1:$G$49,MATCH(orders!$D208,products!$A$1:$A$49,0),MATCH(orders!M$1,products!$A$1:$G$1,0))</f>
        <v>Ara</v>
      </c>
      <c r="N208" t="str">
        <f>INDEX(products!$A$1:$G$49,MATCH(orders!$D208,products!$A$1:$A$49,0),MATCH(orders!N$1,products!$A$1:$G$1,0))</f>
        <v>M</v>
      </c>
      <c r="O208" s="10">
        <f>INDEX(products!$A$1:$G$49,MATCH(orders!$D208,products!$A$1:$A$49,0),MATCH(orders!O$1,products!$A$1:$G$1,0))</f>
        <v>1</v>
      </c>
      <c r="P208" s="5">
        <f>INDEX(products!$A$1:$G$49,MATCH(orders!$D208,products!$A$1:$A$49,0),MATCH(orders!P$1,products!$A$1:$G$1,0))</f>
        <v>11.25</v>
      </c>
      <c r="Q208" s="5">
        <f>INDEX(products!$A$1:$G$49,MATCH(orders!$D208,products!$A$1:$A$49,0),MATCH(orders!Q$1,products!$A$1:$G$1,0))</f>
        <v>1.0125</v>
      </c>
      <c r="R208" s="12">
        <f t="shared" si="7"/>
        <v>22.5</v>
      </c>
      <c r="S208" s="12">
        <f t="shared" si="6"/>
        <v>2.0249999999999999</v>
      </c>
      <c r="T208" t="str">
        <f>_xlfn.XLOOKUP(C208,customers!A207:A1207,customers!I207:I1207,FALSE)</f>
        <v>No</v>
      </c>
    </row>
    <row r="209" spans="1:20" x14ac:dyDescent="0.2">
      <c r="A209" s="2" t="s">
        <v>1653</v>
      </c>
      <c r="B209" s="3">
        <v>44207</v>
      </c>
      <c r="C209" s="2" t="s">
        <v>1654</v>
      </c>
      <c r="D209" t="s">
        <v>6157</v>
      </c>
      <c r="E209" s="2">
        <v>6</v>
      </c>
      <c r="F209" s="2" t="str">
        <f>_xlfn.XLOOKUP(C209,customers!$A$1:$A$1001,customers!$B$1:$B$1001,0)</f>
        <v>Orbadiah Duny</v>
      </c>
      <c r="G209" s="2" t="str">
        <f>IF(_xlfn.XLOOKUP(C209,customers!$A$1:$A$1001,customers!$C$1:$C$1001,0) = 0, "NONE", _xlfn.XLOOKUP(C209,customers!$A$1:$A$1001,customers!$C$1:$C$1001,0) )</f>
        <v>oduny5r@constantcontact.com</v>
      </c>
      <c r="H209" s="2" t="str">
        <f>_xlfn.XLOOKUP(C209,customers!$A$1:$A$1001,customers!$G$1:$G$1001,0)</f>
        <v>United States</v>
      </c>
      <c r="I209" s="2" t="e" vm="138">
        <v>#VALUE!</v>
      </c>
      <c r="J209" s="2" t="str">
        <f>_xlfn.XLOOKUP(Table1[[#This Row],[Customer ID]],customers!A208:A1208,customers!F208:F1208,FALSE)</f>
        <v>Lubbock</v>
      </c>
      <c r="K209" s="2" t="str">
        <f>VLOOKUP(M209,'coffee (more)'!$A$1:$B$5,2,FALSE)</f>
        <v>Arbica</v>
      </c>
      <c r="L209" s="2" t="str">
        <f>VLOOKUP(N209,'coffee (more)'!$A$7:$B$10,2,FALSE)</f>
        <v>Medium</v>
      </c>
      <c r="M209" t="str">
        <f>INDEX(products!$A$1:$G$49,MATCH(orders!$D209,products!$A$1:$A$49,0),MATCH(orders!M$1,products!$A$1:$G$1,0))</f>
        <v>Ara</v>
      </c>
      <c r="N209" t="str">
        <f>INDEX(products!$A$1:$G$49,MATCH(orders!$D209,products!$A$1:$A$49,0),MATCH(orders!N$1,products!$A$1:$G$1,0))</f>
        <v>M</v>
      </c>
      <c r="O209" s="10">
        <f>INDEX(products!$A$1:$G$49,MATCH(orders!$D209,products!$A$1:$A$49,0),MATCH(orders!O$1,products!$A$1:$G$1,0))</f>
        <v>0.5</v>
      </c>
      <c r="P209" s="5">
        <f>INDEX(products!$A$1:$G$49,MATCH(orders!$D209,products!$A$1:$A$49,0),MATCH(orders!P$1,products!$A$1:$G$1,0))</f>
        <v>6.75</v>
      </c>
      <c r="Q209" s="5">
        <f>INDEX(products!$A$1:$G$49,MATCH(orders!$D209,products!$A$1:$A$49,0),MATCH(orders!Q$1,products!$A$1:$G$1,0))</f>
        <v>0.60749999999999993</v>
      </c>
      <c r="R209" s="12">
        <f t="shared" si="7"/>
        <v>40.5</v>
      </c>
      <c r="S209" s="12">
        <f t="shared" si="6"/>
        <v>3.6449999999999996</v>
      </c>
      <c r="T209" t="str">
        <f>_xlfn.XLOOKUP(C209,customers!A208:A1208,customers!I208:I1208,FALSE)</f>
        <v>Yes</v>
      </c>
    </row>
    <row r="210" spans="1:20"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 = 0, "NONE", _xlfn.XLOOKUP(C210,customers!$A$1:$A$1001,customers!$C$1:$C$1001,0) )</f>
        <v>chalfhide5s@google.ru</v>
      </c>
      <c r="H210" s="2" t="str">
        <f>_xlfn.XLOOKUP(C210,customers!$A$1:$A$1001,customers!$G$1:$G$1001,0)</f>
        <v>Ireland</v>
      </c>
      <c r="I210" s="2" t="e" vm="139">
        <v>#VALUE!</v>
      </c>
      <c r="J210" s="2" t="str">
        <f>_xlfn.XLOOKUP(Table1[[#This Row],[Customer ID]],customers!A209:A1209,customers!F209:F1209,FALSE)</f>
        <v>Fermoy</v>
      </c>
      <c r="K210" s="2" t="str">
        <f>VLOOKUP(M210,'coffee (more)'!$A$1:$B$5,2,FALSE)</f>
        <v>Excelsa</v>
      </c>
      <c r="L210" s="2" t="str">
        <f>VLOOKUP(N210,'coffee (more)'!$A$7:$B$10,2,FALSE)</f>
        <v>Dark</v>
      </c>
      <c r="M210" t="str">
        <f>INDEX(products!$A$1:$G$49,MATCH(orders!$D210,products!$A$1:$A$49,0),MATCH(orders!M$1,products!$A$1:$G$1,0))</f>
        <v>Exc</v>
      </c>
      <c r="N210" t="str">
        <f>INDEX(products!$A$1:$G$49,MATCH(orders!$D210,products!$A$1:$A$49,0),MATCH(orders!N$1,products!$A$1:$G$1,0))</f>
        <v>D</v>
      </c>
      <c r="O210" s="10">
        <f>INDEX(products!$A$1:$G$49,MATCH(orders!$D210,products!$A$1:$A$49,0),MATCH(orders!O$1,products!$A$1:$G$1,0))</f>
        <v>0.5</v>
      </c>
      <c r="P210" s="5">
        <f>INDEX(products!$A$1:$G$49,MATCH(orders!$D210,products!$A$1:$A$49,0),MATCH(orders!P$1,products!$A$1:$G$1,0))</f>
        <v>7.29</v>
      </c>
      <c r="Q210" s="5">
        <f>INDEX(products!$A$1:$G$49,MATCH(orders!$D210,products!$A$1:$A$49,0),MATCH(orders!Q$1,products!$A$1:$G$1,0))</f>
        <v>0.80190000000000006</v>
      </c>
      <c r="R210" s="12">
        <f t="shared" si="7"/>
        <v>29.16</v>
      </c>
      <c r="S210" s="12">
        <f t="shared" si="6"/>
        <v>3.2076000000000002</v>
      </c>
      <c r="T210" t="str">
        <f>_xlfn.XLOOKUP(C210,customers!A209:A1209,customers!I209:I1209,FALSE)</f>
        <v>Yes</v>
      </c>
    </row>
    <row r="211" spans="1:20"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 = 0, "NONE", _xlfn.XLOOKUP(C211,customers!$A$1:$A$1001,customers!$C$1:$C$1001,0) )</f>
        <v>fmalecky5t@list-manage.com</v>
      </c>
      <c r="H211" s="2" t="str">
        <f>_xlfn.XLOOKUP(C211,customers!$A$1:$A$1001,customers!$G$1:$G$1001,0)</f>
        <v>United Kingdom</v>
      </c>
      <c r="I211" s="2" t="e" vm="140">
        <v>#VALUE!</v>
      </c>
      <c r="J211" s="2" t="str">
        <f>_xlfn.XLOOKUP(Table1[[#This Row],[Customer ID]],customers!A210:A1210,customers!F210:F1210,FALSE)</f>
        <v>Whitwell</v>
      </c>
      <c r="K211" s="2" t="str">
        <f>VLOOKUP(M211,'coffee (more)'!$A$1:$B$5,2,FALSE)</f>
        <v>Arbica</v>
      </c>
      <c r="L211" s="2" t="str">
        <f>VLOOKUP(N211,'coffee (more)'!$A$7:$B$10,2,FALSE)</f>
        <v>Medium</v>
      </c>
      <c r="M211" t="str">
        <f>INDEX(products!$A$1:$G$49,MATCH(orders!$D211,products!$A$1:$A$49,0),MATCH(orders!M$1,products!$A$1:$G$1,0))</f>
        <v>Ara</v>
      </c>
      <c r="N211" t="str">
        <f>INDEX(products!$A$1:$G$49,MATCH(orders!$D211,products!$A$1:$A$49,0),MATCH(orders!N$1,products!$A$1:$G$1,0))</f>
        <v>M</v>
      </c>
      <c r="O211" s="10">
        <f>INDEX(products!$A$1:$G$49,MATCH(orders!$D211,products!$A$1:$A$49,0),MATCH(orders!O$1,products!$A$1:$G$1,0))</f>
        <v>0.5</v>
      </c>
      <c r="P211" s="5">
        <f>INDEX(products!$A$1:$G$49,MATCH(orders!$D211,products!$A$1:$A$49,0),MATCH(orders!P$1,products!$A$1:$G$1,0))</f>
        <v>6.75</v>
      </c>
      <c r="Q211" s="5">
        <f>INDEX(products!$A$1:$G$49,MATCH(orders!$D211,products!$A$1:$A$49,0),MATCH(orders!Q$1,products!$A$1:$G$1,0))</f>
        <v>0.60749999999999993</v>
      </c>
      <c r="R211" s="12">
        <f t="shared" si="7"/>
        <v>6.75</v>
      </c>
      <c r="S211" s="12">
        <f t="shared" si="6"/>
        <v>0.60749999999999993</v>
      </c>
      <c r="T211" t="str">
        <f>_xlfn.XLOOKUP(C211,customers!A210:A1210,customers!I210:I1210,FALSE)</f>
        <v>No</v>
      </c>
    </row>
    <row r="212" spans="1:20" x14ac:dyDescent="0.2">
      <c r="A212" s="2" t="s">
        <v>1671</v>
      </c>
      <c r="B212" s="3">
        <v>43766</v>
      </c>
      <c r="C212" s="2" t="s">
        <v>1672</v>
      </c>
      <c r="D212" t="s">
        <v>6143</v>
      </c>
      <c r="E212" s="2">
        <v>4</v>
      </c>
      <c r="F212" s="2" t="str">
        <f>_xlfn.XLOOKUP(C212,customers!$A$1:$A$1001,customers!$B$1:$B$1001,0)</f>
        <v>Anselma Attwater</v>
      </c>
      <c r="G212" s="2" t="str">
        <f>IF(_xlfn.XLOOKUP(C212,customers!$A$1:$A$1001,customers!$C$1:$C$1001,0) = 0, "NONE", _xlfn.XLOOKUP(C212,customers!$A$1:$A$1001,customers!$C$1:$C$1001,0) )</f>
        <v>aattwater5u@wikia.com</v>
      </c>
      <c r="H212" s="2" t="str">
        <f>_xlfn.XLOOKUP(C212,customers!$A$1:$A$1001,customers!$G$1:$G$1001,0)</f>
        <v>United States</v>
      </c>
      <c r="I212" s="2" t="e" vm="126">
        <v>#VALUE!</v>
      </c>
      <c r="J212" s="2" t="str">
        <f>_xlfn.XLOOKUP(Table1[[#This Row],[Customer ID]],customers!A211:A1211,customers!F211:F1211,FALSE)</f>
        <v>Charlottesville</v>
      </c>
      <c r="K212" s="2" t="str">
        <f>VLOOKUP(M212,'coffee (more)'!$A$1:$B$5,2,FALSE)</f>
        <v>Liberica</v>
      </c>
      <c r="L212" s="2" t="str">
        <f>VLOOKUP(N212,'coffee (more)'!$A$7:$B$10,2,FALSE)</f>
        <v>Dark</v>
      </c>
      <c r="M212" t="str">
        <f>INDEX(products!$A$1:$G$49,MATCH(orders!$D212,products!$A$1:$A$49,0),MATCH(orders!M$1,products!$A$1:$G$1,0))</f>
        <v>Lib</v>
      </c>
      <c r="N212" t="str">
        <f>INDEX(products!$A$1:$G$49,MATCH(orders!$D212,products!$A$1:$A$49,0),MATCH(orders!N$1,products!$A$1:$G$1,0))</f>
        <v>D</v>
      </c>
      <c r="O212" s="10">
        <f>INDEX(products!$A$1:$G$49,MATCH(orders!$D212,products!$A$1:$A$49,0),MATCH(orders!O$1,products!$A$1:$G$1,0))</f>
        <v>1</v>
      </c>
      <c r="P212" s="5">
        <f>INDEX(products!$A$1:$G$49,MATCH(orders!$D212,products!$A$1:$A$49,0),MATCH(orders!P$1,products!$A$1:$G$1,0))</f>
        <v>12.95</v>
      </c>
      <c r="Q212" s="5">
        <f>INDEX(products!$A$1:$G$49,MATCH(orders!$D212,products!$A$1:$A$49,0),MATCH(orders!Q$1,products!$A$1:$G$1,0))</f>
        <v>1.6835</v>
      </c>
      <c r="R212" s="12">
        <f t="shared" si="7"/>
        <v>51.8</v>
      </c>
      <c r="S212" s="12">
        <f t="shared" si="6"/>
        <v>6.734</v>
      </c>
      <c r="T212" t="str">
        <f>_xlfn.XLOOKUP(C212,customers!A211:A1211,customers!I211:I1211,FALSE)</f>
        <v>Yes</v>
      </c>
    </row>
    <row r="213" spans="1:20" x14ac:dyDescent="0.2">
      <c r="A213" s="2" t="s">
        <v>1677</v>
      </c>
      <c r="B213" s="3">
        <v>44283</v>
      </c>
      <c r="C213" s="2" t="s">
        <v>1678</v>
      </c>
      <c r="D213" t="s">
        <v>6176</v>
      </c>
      <c r="E213" s="2">
        <v>6</v>
      </c>
      <c r="F213" s="2" t="str">
        <f>_xlfn.XLOOKUP(C213,customers!$A$1:$A$1001,customers!$B$1:$B$1001,0)</f>
        <v>Minette Whellans</v>
      </c>
      <c r="G213" s="2" t="str">
        <f>IF(_xlfn.XLOOKUP(C213,customers!$A$1:$A$1001,customers!$C$1:$C$1001,0) = 0, "NONE", _xlfn.XLOOKUP(C213,customers!$A$1:$A$1001,customers!$C$1:$C$1001,0) )</f>
        <v>mwhellans5v@mapquest.com</v>
      </c>
      <c r="H213" s="2" t="str">
        <f>_xlfn.XLOOKUP(C213,customers!$A$1:$A$1001,customers!$G$1:$G$1001,0)</f>
        <v>United States</v>
      </c>
      <c r="I213" s="2" t="e" vm="15">
        <v>#VALUE!</v>
      </c>
      <c r="J213" s="2" t="str">
        <f>_xlfn.XLOOKUP(Table1[[#This Row],[Customer ID]],customers!A212:A1212,customers!F212:F1212,FALSE)</f>
        <v>New York City</v>
      </c>
      <c r="K213" s="2" t="str">
        <f>VLOOKUP(M213,'coffee (more)'!$A$1:$B$5,2,FALSE)</f>
        <v>Excelsa</v>
      </c>
      <c r="L213" s="2" t="str">
        <f>VLOOKUP(N213,'coffee (more)'!$A$7:$B$10,2,FALSE)</f>
        <v>Light</v>
      </c>
      <c r="M213" t="str">
        <f>INDEX(products!$A$1:$G$49,MATCH(orders!$D213,products!$A$1:$A$49,0),MATCH(orders!M$1,products!$A$1:$G$1,0))</f>
        <v>Exc</v>
      </c>
      <c r="N213" t="str">
        <f>INDEX(products!$A$1:$G$49,MATCH(orders!$D213,products!$A$1:$A$49,0),MATCH(orders!N$1,products!$A$1:$G$1,0))</f>
        <v>L</v>
      </c>
      <c r="O213" s="10">
        <f>INDEX(products!$A$1:$G$49,MATCH(orders!$D213,products!$A$1:$A$49,0),MATCH(orders!O$1,products!$A$1:$G$1,0))</f>
        <v>0.5</v>
      </c>
      <c r="P213" s="5">
        <f>INDEX(products!$A$1:$G$49,MATCH(orders!$D213,products!$A$1:$A$49,0),MATCH(orders!P$1,products!$A$1:$G$1,0))</f>
        <v>8.91</v>
      </c>
      <c r="Q213" s="5">
        <f>INDEX(products!$A$1:$G$49,MATCH(orders!$D213,products!$A$1:$A$49,0),MATCH(orders!Q$1,products!$A$1:$G$1,0))</f>
        <v>0.98009999999999997</v>
      </c>
      <c r="R213" s="12">
        <f t="shared" si="7"/>
        <v>53.46</v>
      </c>
      <c r="S213" s="12">
        <f t="shared" si="6"/>
        <v>5.8805999999999994</v>
      </c>
      <c r="T213" t="str">
        <f>_xlfn.XLOOKUP(C213,customers!A212:A1212,customers!I212:I1212,FALSE)</f>
        <v>No</v>
      </c>
    </row>
    <row r="214" spans="1:20" x14ac:dyDescent="0.2">
      <c r="A214" s="2" t="s">
        <v>1682</v>
      </c>
      <c r="B214" s="3">
        <v>43921</v>
      </c>
      <c r="C214" s="2" t="s">
        <v>1683</v>
      </c>
      <c r="D214" t="s">
        <v>6153</v>
      </c>
      <c r="E214" s="2">
        <v>4</v>
      </c>
      <c r="F214" s="2" t="str">
        <f>_xlfn.XLOOKUP(C214,customers!$A$1:$A$1001,customers!$B$1:$B$1001,0)</f>
        <v>Dael Camilletti</v>
      </c>
      <c r="G214" s="2" t="str">
        <f>IF(_xlfn.XLOOKUP(C214,customers!$A$1:$A$1001,customers!$C$1:$C$1001,0) = 0, "NONE", _xlfn.XLOOKUP(C214,customers!$A$1:$A$1001,customers!$C$1:$C$1001,0) )</f>
        <v>dcamilletti5w@businesswire.com</v>
      </c>
      <c r="H214" s="2" t="str">
        <f>_xlfn.XLOOKUP(C214,customers!$A$1:$A$1001,customers!$G$1:$G$1001,0)</f>
        <v>United States</v>
      </c>
      <c r="I214" s="2" t="e" vm="105">
        <v>#VALUE!</v>
      </c>
      <c r="J214" s="2" t="str">
        <f>_xlfn.XLOOKUP(Table1[[#This Row],[Customer ID]],customers!A213:A1213,customers!F213:F1213,FALSE)</f>
        <v>Roanoke</v>
      </c>
      <c r="K214" s="2" t="str">
        <f>VLOOKUP(M214,'coffee (more)'!$A$1:$B$5,2,FALSE)</f>
        <v>Excelsa</v>
      </c>
      <c r="L214" s="2" t="str">
        <f>VLOOKUP(N214,'coffee (more)'!$A$7:$B$10,2,FALSE)</f>
        <v>Dark</v>
      </c>
      <c r="M214" t="str">
        <f>INDEX(products!$A$1:$G$49,MATCH(orders!$D214,products!$A$1:$A$49,0),MATCH(orders!M$1,products!$A$1:$G$1,0))</f>
        <v>Exc</v>
      </c>
      <c r="N214" t="str">
        <f>INDEX(products!$A$1:$G$49,MATCH(orders!$D214,products!$A$1:$A$49,0),MATCH(orders!N$1,products!$A$1:$G$1,0))</f>
        <v>D</v>
      </c>
      <c r="O214" s="10">
        <f>INDEX(products!$A$1:$G$49,MATCH(orders!$D214,products!$A$1:$A$49,0),MATCH(orders!O$1,products!$A$1:$G$1,0))</f>
        <v>0.2</v>
      </c>
      <c r="P214" s="5">
        <f>INDEX(products!$A$1:$G$49,MATCH(orders!$D214,products!$A$1:$A$49,0),MATCH(orders!P$1,products!$A$1:$G$1,0))</f>
        <v>3.645</v>
      </c>
      <c r="Q214" s="5">
        <f>INDEX(products!$A$1:$G$49,MATCH(orders!$D214,products!$A$1:$A$49,0),MATCH(orders!Q$1,products!$A$1:$G$1,0))</f>
        <v>0.40095000000000003</v>
      </c>
      <c r="R214" s="12">
        <f t="shared" si="7"/>
        <v>14.58</v>
      </c>
      <c r="S214" s="12">
        <f t="shared" si="6"/>
        <v>1.6038000000000001</v>
      </c>
      <c r="T214" t="str">
        <f>_xlfn.XLOOKUP(C214,customers!A213:A1213,customers!I213:I1213,FALSE)</f>
        <v>Yes</v>
      </c>
    </row>
    <row r="215" spans="1:20" x14ac:dyDescent="0.2">
      <c r="A215" s="2" t="s">
        <v>1688</v>
      </c>
      <c r="B215" s="3">
        <v>44646</v>
      </c>
      <c r="C215" s="2" t="s">
        <v>1689</v>
      </c>
      <c r="D215" t="s">
        <v>6149</v>
      </c>
      <c r="E215" s="2">
        <v>1</v>
      </c>
      <c r="F215" s="2" t="str">
        <f>_xlfn.XLOOKUP(C215,customers!$A$1:$A$1001,customers!$B$1:$B$1001,0)</f>
        <v>Emiline Galgey</v>
      </c>
      <c r="G215" s="2" t="str">
        <f>IF(_xlfn.XLOOKUP(C215,customers!$A$1:$A$1001,customers!$C$1:$C$1001,0) = 0, "NONE", _xlfn.XLOOKUP(C215,customers!$A$1:$A$1001,customers!$C$1:$C$1001,0) )</f>
        <v>egalgey5x@wufoo.com</v>
      </c>
      <c r="H215" s="2" t="str">
        <f>_xlfn.XLOOKUP(C215,customers!$A$1:$A$1001,customers!$G$1:$G$1001,0)</f>
        <v>United States</v>
      </c>
      <c r="I215" s="2" t="e" vm="15">
        <v>#VALUE!</v>
      </c>
      <c r="J215" s="2" t="str">
        <f>_xlfn.XLOOKUP(Table1[[#This Row],[Customer ID]],customers!A214:A1214,customers!F214:F1214,FALSE)</f>
        <v>New York City</v>
      </c>
      <c r="K215" s="2" t="str">
        <f>VLOOKUP(M215,'coffee (more)'!$A$1:$B$5,2,FALSE)</f>
        <v>Robusta</v>
      </c>
      <c r="L215" s="2" t="str">
        <f>VLOOKUP(N215,'coffee (more)'!$A$7:$B$10,2,FALSE)</f>
        <v>Dark</v>
      </c>
      <c r="M215" t="str">
        <f>INDEX(products!$A$1:$G$49,MATCH(orders!$D215,products!$A$1:$A$49,0),MATCH(orders!M$1,products!$A$1:$G$1,0))</f>
        <v>Rob</v>
      </c>
      <c r="N215" t="str">
        <f>INDEX(products!$A$1:$G$49,MATCH(orders!$D215,products!$A$1:$A$49,0),MATCH(orders!N$1,products!$A$1:$G$1,0))</f>
        <v>D</v>
      </c>
      <c r="O215" s="10">
        <f>INDEX(products!$A$1:$G$49,MATCH(orders!$D215,products!$A$1:$A$49,0),MATCH(orders!O$1,products!$A$1:$G$1,0))</f>
        <v>2.5</v>
      </c>
      <c r="P215" s="5">
        <f>INDEX(products!$A$1:$G$49,MATCH(orders!$D215,products!$A$1:$A$49,0),MATCH(orders!P$1,products!$A$1:$G$1,0))</f>
        <v>20.584999999999997</v>
      </c>
      <c r="Q215" s="5">
        <f>INDEX(products!$A$1:$G$49,MATCH(orders!$D215,products!$A$1:$A$49,0),MATCH(orders!Q$1,products!$A$1:$G$1,0))</f>
        <v>1.2350999999999999</v>
      </c>
      <c r="R215" s="12">
        <f t="shared" si="7"/>
        <v>20.584999999999997</v>
      </c>
      <c r="S215" s="12">
        <f t="shared" si="6"/>
        <v>1.2350999999999999</v>
      </c>
      <c r="T215" t="str">
        <f>_xlfn.XLOOKUP(C215,customers!A214:A1214,customers!I214:I1214,FALSE)</f>
        <v>No</v>
      </c>
    </row>
    <row r="216" spans="1:20" x14ac:dyDescent="0.2">
      <c r="A216" s="2" t="s">
        <v>1694</v>
      </c>
      <c r="B216" s="3">
        <v>43775</v>
      </c>
      <c r="C216" s="2" t="s">
        <v>1695</v>
      </c>
      <c r="D216" t="s">
        <v>6170</v>
      </c>
      <c r="E216" s="2">
        <v>2</v>
      </c>
      <c r="F216" s="2" t="str">
        <f>_xlfn.XLOOKUP(C216,customers!$A$1:$A$1001,customers!$B$1:$B$1001,0)</f>
        <v>Murdock Hame</v>
      </c>
      <c r="G216" s="2" t="str">
        <f>IF(_xlfn.XLOOKUP(C216,customers!$A$1:$A$1001,customers!$C$1:$C$1001,0) = 0, "NONE", _xlfn.XLOOKUP(C216,customers!$A$1:$A$1001,customers!$C$1:$C$1001,0) )</f>
        <v>mhame5y@newsvine.com</v>
      </c>
      <c r="H216" s="2" t="str">
        <f>_xlfn.XLOOKUP(C216,customers!$A$1:$A$1001,customers!$G$1:$G$1001,0)</f>
        <v>Ireland</v>
      </c>
      <c r="I216" s="2" t="e" vm="141">
        <v>#VALUE!</v>
      </c>
      <c r="J216" s="2" t="str">
        <f>_xlfn.XLOOKUP(Table1[[#This Row],[Customer ID]],customers!A215:A1215,customers!F215:F1215,FALSE)</f>
        <v>Balally</v>
      </c>
      <c r="K216" s="2" t="str">
        <f>VLOOKUP(M216,'coffee (more)'!$A$1:$B$5,2,FALSE)</f>
        <v>Liberica</v>
      </c>
      <c r="L216" s="2" t="str">
        <f>VLOOKUP(N216,'coffee (more)'!$A$7:$B$10,2,FALSE)</f>
        <v>Light</v>
      </c>
      <c r="M216" t="str">
        <f>INDEX(products!$A$1:$G$49,MATCH(orders!$D216,products!$A$1:$A$49,0),MATCH(orders!M$1,products!$A$1:$G$1,0))</f>
        <v>Lib</v>
      </c>
      <c r="N216" t="str">
        <f>INDEX(products!$A$1:$G$49,MATCH(orders!$D216,products!$A$1:$A$49,0),MATCH(orders!N$1,products!$A$1:$G$1,0))</f>
        <v>L</v>
      </c>
      <c r="O216" s="10">
        <f>INDEX(products!$A$1:$G$49,MATCH(orders!$D216,products!$A$1:$A$49,0),MATCH(orders!O$1,products!$A$1:$G$1,0))</f>
        <v>1</v>
      </c>
      <c r="P216" s="5">
        <f>INDEX(products!$A$1:$G$49,MATCH(orders!$D216,products!$A$1:$A$49,0),MATCH(orders!P$1,products!$A$1:$G$1,0))</f>
        <v>15.85</v>
      </c>
      <c r="Q216" s="5">
        <f>INDEX(products!$A$1:$G$49,MATCH(orders!$D216,products!$A$1:$A$49,0),MATCH(orders!Q$1,products!$A$1:$G$1,0))</f>
        <v>2.0605000000000002</v>
      </c>
      <c r="R216" s="12">
        <f t="shared" si="7"/>
        <v>31.7</v>
      </c>
      <c r="S216" s="12">
        <f t="shared" si="6"/>
        <v>4.1210000000000004</v>
      </c>
      <c r="T216" t="str">
        <f>_xlfn.XLOOKUP(C216,customers!A215:A1215,customers!I215:I1215,FALSE)</f>
        <v>No</v>
      </c>
    </row>
    <row r="217" spans="1:20" x14ac:dyDescent="0.2">
      <c r="A217" s="2" t="s">
        <v>1701</v>
      </c>
      <c r="B217" s="3">
        <v>43829</v>
      </c>
      <c r="C217" s="2" t="s">
        <v>1702</v>
      </c>
      <c r="D217" t="s">
        <v>6150</v>
      </c>
      <c r="E217" s="2">
        <v>6</v>
      </c>
      <c r="F217" s="2" t="str">
        <f>_xlfn.XLOOKUP(C217,customers!$A$1:$A$1001,customers!$B$1:$B$1001,0)</f>
        <v>Ilka Gurnee</v>
      </c>
      <c r="G217" s="2" t="str">
        <f>IF(_xlfn.XLOOKUP(C217,customers!$A$1:$A$1001,customers!$C$1:$C$1001,0) = 0, "NONE", _xlfn.XLOOKUP(C217,customers!$A$1:$A$1001,customers!$C$1:$C$1001,0) )</f>
        <v>igurnee5z@usnews.com</v>
      </c>
      <c r="H217" s="2" t="str">
        <f>_xlfn.XLOOKUP(C217,customers!$A$1:$A$1001,customers!$G$1:$G$1001,0)</f>
        <v>United States</v>
      </c>
      <c r="I217" s="2" t="e" vm="142">
        <v>#VALUE!</v>
      </c>
      <c r="J217" s="2" t="str">
        <f>_xlfn.XLOOKUP(Table1[[#This Row],[Customer ID]],customers!A216:A1216,customers!F216:F1216,FALSE)</f>
        <v>Salt Lake City</v>
      </c>
      <c r="K217" s="2" t="str">
        <f>VLOOKUP(M217,'coffee (more)'!$A$1:$B$5,2,FALSE)</f>
        <v>Liberica</v>
      </c>
      <c r="L217" s="2" t="str">
        <f>VLOOKUP(N217,'coffee (more)'!$A$7:$B$10,2,FALSE)</f>
        <v>Dark</v>
      </c>
      <c r="M217" t="str">
        <f>INDEX(products!$A$1:$G$49,MATCH(orders!$D217,products!$A$1:$A$49,0),MATCH(orders!M$1,products!$A$1:$G$1,0))</f>
        <v>Lib</v>
      </c>
      <c r="N217" t="str">
        <f>INDEX(products!$A$1:$G$49,MATCH(orders!$D217,products!$A$1:$A$49,0),MATCH(orders!N$1,products!$A$1:$G$1,0))</f>
        <v>D</v>
      </c>
      <c r="O217" s="10">
        <f>INDEX(products!$A$1:$G$49,MATCH(orders!$D217,products!$A$1:$A$49,0),MATCH(orders!O$1,products!$A$1:$G$1,0))</f>
        <v>0.2</v>
      </c>
      <c r="P217" s="5">
        <f>INDEX(products!$A$1:$G$49,MATCH(orders!$D217,products!$A$1:$A$49,0),MATCH(orders!P$1,products!$A$1:$G$1,0))</f>
        <v>3.8849999999999998</v>
      </c>
      <c r="Q217" s="5">
        <f>INDEX(products!$A$1:$G$49,MATCH(orders!$D217,products!$A$1:$A$49,0),MATCH(orders!Q$1,products!$A$1:$G$1,0))</f>
        <v>0.50505</v>
      </c>
      <c r="R217" s="12">
        <f t="shared" si="7"/>
        <v>23.31</v>
      </c>
      <c r="S217" s="12">
        <f t="shared" si="6"/>
        <v>3.0303</v>
      </c>
      <c r="T217" t="str">
        <f>_xlfn.XLOOKUP(C217,customers!A216:A1216,customers!I216:I1216,FALSE)</f>
        <v>No</v>
      </c>
    </row>
    <row r="218" spans="1:20" x14ac:dyDescent="0.2">
      <c r="A218" s="2" t="s">
        <v>1707</v>
      </c>
      <c r="B218" s="3">
        <v>44470</v>
      </c>
      <c r="C218" s="2" t="s">
        <v>1708</v>
      </c>
      <c r="D218" t="s">
        <v>6162</v>
      </c>
      <c r="E218" s="2">
        <v>4</v>
      </c>
      <c r="F218" s="2" t="str">
        <f>_xlfn.XLOOKUP(C218,customers!$A$1:$A$1001,customers!$B$1:$B$1001,0)</f>
        <v>Alfy Snowding</v>
      </c>
      <c r="G218" s="2" t="str">
        <f>IF(_xlfn.XLOOKUP(C218,customers!$A$1:$A$1001,customers!$C$1:$C$1001,0) = 0, "NONE", _xlfn.XLOOKUP(C218,customers!$A$1:$A$1001,customers!$C$1:$C$1001,0) )</f>
        <v>asnowding60@comsenz.com</v>
      </c>
      <c r="H218" s="2" t="str">
        <f>_xlfn.XLOOKUP(C218,customers!$A$1:$A$1001,customers!$G$1:$G$1001,0)</f>
        <v>United States</v>
      </c>
      <c r="I218" s="2" t="e" vm="43">
        <v>#VALUE!</v>
      </c>
      <c r="J218" s="2" t="str">
        <f>_xlfn.XLOOKUP(Table1[[#This Row],[Customer ID]],customers!A217:A1217,customers!F217:F1217,FALSE)</f>
        <v>Toledo</v>
      </c>
      <c r="K218" s="2" t="str">
        <f>VLOOKUP(M218,'coffee (more)'!$A$1:$B$5,2,FALSE)</f>
        <v>Liberica</v>
      </c>
      <c r="L218" s="2" t="str">
        <f>VLOOKUP(N218,'coffee (more)'!$A$7:$B$10,2,FALSE)</f>
        <v>Medium</v>
      </c>
      <c r="M218" t="str">
        <f>INDEX(products!$A$1:$G$49,MATCH(orders!$D218,products!$A$1:$A$49,0),MATCH(orders!M$1,products!$A$1:$G$1,0))</f>
        <v>Lib</v>
      </c>
      <c r="N218" t="str">
        <f>INDEX(products!$A$1:$G$49,MATCH(orders!$D218,products!$A$1:$A$49,0),MATCH(orders!N$1,products!$A$1:$G$1,0))</f>
        <v>M</v>
      </c>
      <c r="O218" s="10">
        <f>INDEX(products!$A$1:$G$49,MATCH(orders!$D218,products!$A$1:$A$49,0),MATCH(orders!O$1,products!$A$1:$G$1,0))</f>
        <v>1</v>
      </c>
      <c r="P218" s="5">
        <f>INDEX(products!$A$1:$G$49,MATCH(orders!$D218,products!$A$1:$A$49,0),MATCH(orders!P$1,products!$A$1:$G$1,0))</f>
        <v>14.55</v>
      </c>
      <c r="Q218" s="5">
        <f>INDEX(products!$A$1:$G$49,MATCH(orders!$D218,products!$A$1:$A$49,0),MATCH(orders!Q$1,products!$A$1:$G$1,0))</f>
        <v>1.8915000000000002</v>
      </c>
      <c r="R218" s="12">
        <f t="shared" si="7"/>
        <v>58.2</v>
      </c>
      <c r="S218" s="12">
        <f t="shared" si="6"/>
        <v>7.5660000000000007</v>
      </c>
      <c r="T218" t="str">
        <f>_xlfn.XLOOKUP(C218,customers!A217:A1217,customers!I217:I1217,FALSE)</f>
        <v>Yes</v>
      </c>
    </row>
    <row r="219" spans="1:20" x14ac:dyDescent="0.2">
      <c r="A219" s="2" t="s">
        <v>1713</v>
      </c>
      <c r="B219" s="3">
        <v>44174</v>
      </c>
      <c r="C219" s="2" t="s">
        <v>1714</v>
      </c>
      <c r="D219" t="s">
        <v>6176</v>
      </c>
      <c r="E219" s="2">
        <v>4</v>
      </c>
      <c r="F219" s="2" t="str">
        <f>_xlfn.XLOOKUP(C219,customers!$A$1:$A$1001,customers!$B$1:$B$1001,0)</f>
        <v>Godfry Poinsett</v>
      </c>
      <c r="G219" s="2" t="str">
        <f>IF(_xlfn.XLOOKUP(C219,customers!$A$1:$A$1001,customers!$C$1:$C$1001,0) = 0, "NONE", _xlfn.XLOOKUP(C219,customers!$A$1:$A$1001,customers!$C$1:$C$1001,0) )</f>
        <v>gpoinsett61@berkeley.edu</v>
      </c>
      <c r="H219" s="2" t="str">
        <f>_xlfn.XLOOKUP(C219,customers!$A$1:$A$1001,customers!$G$1:$G$1001,0)</f>
        <v>United States</v>
      </c>
      <c r="I219" s="2" t="e" vm="143">
        <v>#VALUE!</v>
      </c>
      <c r="J219" s="2" t="str">
        <f>_xlfn.XLOOKUP(Table1[[#This Row],[Customer ID]],customers!A218:A1218,customers!F218:F1218,FALSE)</f>
        <v>Pasadena</v>
      </c>
      <c r="K219" s="2" t="str">
        <f>VLOOKUP(M219,'coffee (more)'!$A$1:$B$5,2,FALSE)</f>
        <v>Excelsa</v>
      </c>
      <c r="L219" s="2" t="str">
        <f>VLOOKUP(N219,'coffee (more)'!$A$7:$B$10,2,FALSE)</f>
        <v>Light</v>
      </c>
      <c r="M219" t="str">
        <f>INDEX(products!$A$1:$G$49,MATCH(orders!$D219,products!$A$1:$A$49,0),MATCH(orders!M$1,products!$A$1:$G$1,0))</f>
        <v>Exc</v>
      </c>
      <c r="N219" t="str">
        <f>INDEX(products!$A$1:$G$49,MATCH(orders!$D219,products!$A$1:$A$49,0),MATCH(orders!N$1,products!$A$1:$G$1,0))</f>
        <v>L</v>
      </c>
      <c r="O219" s="10">
        <f>INDEX(products!$A$1:$G$49,MATCH(orders!$D219,products!$A$1:$A$49,0),MATCH(orders!O$1,products!$A$1:$G$1,0))</f>
        <v>0.5</v>
      </c>
      <c r="P219" s="5">
        <f>INDEX(products!$A$1:$G$49,MATCH(orders!$D219,products!$A$1:$A$49,0),MATCH(orders!P$1,products!$A$1:$G$1,0))</f>
        <v>8.91</v>
      </c>
      <c r="Q219" s="5">
        <f>INDEX(products!$A$1:$G$49,MATCH(orders!$D219,products!$A$1:$A$49,0),MATCH(orders!Q$1,products!$A$1:$G$1,0))</f>
        <v>0.98009999999999997</v>
      </c>
      <c r="R219" s="12">
        <f t="shared" si="7"/>
        <v>35.64</v>
      </c>
      <c r="S219" s="12">
        <f t="shared" si="6"/>
        <v>3.9203999999999999</v>
      </c>
      <c r="T219" t="str">
        <f>_xlfn.XLOOKUP(C219,customers!A218:A1218,customers!I218:I1218,FALSE)</f>
        <v>No</v>
      </c>
    </row>
    <row r="220" spans="1:20" x14ac:dyDescent="0.2">
      <c r="A220" s="2" t="s">
        <v>1719</v>
      </c>
      <c r="B220" s="3">
        <v>44317</v>
      </c>
      <c r="C220" s="2" t="s">
        <v>1720</v>
      </c>
      <c r="D220" t="s">
        <v>6155</v>
      </c>
      <c r="E220" s="2">
        <v>5</v>
      </c>
      <c r="F220" s="2" t="str">
        <f>_xlfn.XLOOKUP(C220,customers!$A$1:$A$1001,customers!$B$1:$B$1001,0)</f>
        <v>Rem Furman</v>
      </c>
      <c r="G220" s="2" t="str">
        <f>IF(_xlfn.XLOOKUP(C220,customers!$A$1:$A$1001,customers!$C$1:$C$1001,0) = 0, "NONE", _xlfn.XLOOKUP(C220,customers!$A$1:$A$1001,customers!$C$1:$C$1001,0) )</f>
        <v>rfurman62@t.co</v>
      </c>
      <c r="H220" s="2" t="str">
        <f>_xlfn.XLOOKUP(C220,customers!$A$1:$A$1001,customers!$G$1:$G$1001,0)</f>
        <v>Ireland</v>
      </c>
      <c r="I220" s="2" t="e" vm="144">
        <v>#VALUE!</v>
      </c>
      <c r="J220" s="2" t="str">
        <f>_xlfn.XLOOKUP(Table1[[#This Row],[Customer ID]],customers!A219:A1219,customers!F219:F1219,FALSE)</f>
        <v>Kinsale</v>
      </c>
      <c r="K220" s="2" t="str">
        <f>VLOOKUP(M220,'coffee (more)'!$A$1:$B$5,2,FALSE)</f>
        <v>Arbica</v>
      </c>
      <c r="L220" s="2" t="str">
        <f>VLOOKUP(N220,'coffee (more)'!$A$7:$B$10,2,FALSE)</f>
        <v>Medium</v>
      </c>
      <c r="M220" t="str">
        <f>INDEX(products!$A$1:$G$49,MATCH(orders!$D220,products!$A$1:$A$49,0),MATCH(orders!M$1,products!$A$1:$G$1,0))</f>
        <v>Ara</v>
      </c>
      <c r="N220" t="str">
        <f>INDEX(products!$A$1:$G$49,MATCH(orders!$D220,products!$A$1:$A$49,0),MATCH(orders!N$1,products!$A$1:$G$1,0))</f>
        <v>M</v>
      </c>
      <c r="O220" s="10">
        <f>INDEX(products!$A$1:$G$49,MATCH(orders!$D220,products!$A$1:$A$49,0),MATCH(orders!O$1,products!$A$1:$G$1,0))</f>
        <v>1</v>
      </c>
      <c r="P220" s="5">
        <f>INDEX(products!$A$1:$G$49,MATCH(orders!$D220,products!$A$1:$A$49,0),MATCH(orders!P$1,products!$A$1:$G$1,0))</f>
        <v>11.25</v>
      </c>
      <c r="Q220" s="5">
        <f>INDEX(products!$A$1:$G$49,MATCH(orders!$D220,products!$A$1:$A$49,0),MATCH(orders!Q$1,products!$A$1:$G$1,0))</f>
        <v>1.0125</v>
      </c>
      <c r="R220" s="12">
        <f t="shared" si="7"/>
        <v>56.25</v>
      </c>
      <c r="S220" s="12">
        <f t="shared" si="6"/>
        <v>5.0625</v>
      </c>
      <c r="T220" t="str">
        <f>_xlfn.XLOOKUP(C220,customers!A219:A1219,customers!I219:I1219,FALSE)</f>
        <v>Yes</v>
      </c>
    </row>
    <row r="221" spans="1:20" x14ac:dyDescent="0.2">
      <c r="A221" s="2" t="s">
        <v>1725</v>
      </c>
      <c r="B221" s="3">
        <v>44777</v>
      </c>
      <c r="C221" s="2" t="s">
        <v>1726</v>
      </c>
      <c r="D221" t="s">
        <v>6178</v>
      </c>
      <c r="E221" s="2">
        <v>3</v>
      </c>
      <c r="F221" s="2" t="str">
        <f>_xlfn.XLOOKUP(C221,customers!$A$1:$A$1001,customers!$B$1:$B$1001,0)</f>
        <v>Charis Crosier</v>
      </c>
      <c r="G221" s="2" t="str">
        <f>IF(_xlfn.XLOOKUP(C221,customers!$A$1:$A$1001,customers!$C$1:$C$1001,0) = 0, "NONE", _xlfn.XLOOKUP(C221,customers!$A$1:$A$1001,customers!$C$1:$C$1001,0) )</f>
        <v>ccrosier63@xrea.com</v>
      </c>
      <c r="H221" s="2" t="str">
        <f>_xlfn.XLOOKUP(C221,customers!$A$1:$A$1001,customers!$G$1:$G$1001,0)</f>
        <v>United States</v>
      </c>
      <c r="I221" s="2" t="e" vm="145">
        <v>#VALUE!</v>
      </c>
      <c r="J221" s="2" t="str">
        <f>_xlfn.XLOOKUP(Table1[[#This Row],[Customer ID]],customers!A220:A1220,customers!F220:F1220,FALSE)</f>
        <v>Lees Summit</v>
      </c>
      <c r="K221" s="2" t="str">
        <f>VLOOKUP(M221,'coffee (more)'!$A$1:$B$5,2,FALSE)</f>
        <v>Robusta</v>
      </c>
      <c r="L221" s="2" t="str">
        <f>VLOOKUP(N221,'coffee (more)'!$A$7:$B$10,2,FALSE)</f>
        <v>Light</v>
      </c>
      <c r="M221" t="str">
        <f>INDEX(products!$A$1:$G$49,MATCH(orders!$D221,products!$A$1:$A$49,0),MATCH(orders!M$1,products!$A$1:$G$1,0))</f>
        <v>Rob</v>
      </c>
      <c r="N221" t="str">
        <f>INDEX(products!$A$1:$G$49,MATCH(orders!$D221,products!$A$1:$A$49,0),MATCH(orders!N$1,products!$A$1:$G$1,0))</f>
        <v>L</v>
      </c>
      <c r="O221" s="10">
        <f>INDEX(products!$A$1:$G$49,MATCH(orders!$D221,products!$A$1:$A$49,0),MATCH(orders!O$1,products!$A$1:$G$1,0))</f>
        <v>0.2</v>
      </c>
      <c r="P221" s="5">
        <f>INDEX(products!$A$1:$G$49,MATCH(orders!$D221,products!$A$1:$A$49,0),MATCH(orders!P$1,products!$A$1:$G$1,0))</f>
        <v>3.5849999999999995</v>
      </c>
      <c r="Q221" s="5">
        <f>INDEX(products!$A$1:$G$49,MATCH(orders!$D221,products!$A$1:$A$49,0),MATCH(orders!Q$1,products!$A$1:$G$1,0))</f>
        <v>0.21509999999999996</v>
      </c>
      <c r="R221" s="12">
        <f t="shared" si="7"/>
        <v>10.754999999999999</v>
      </c>
      <c r="S221" s="12">
        <f t="shared" si="6"/>
        <v>0.64529999999999987</v>
      </c>
      <c r="T221" t="str">
        <f>_xlfn.XLOOKUP(C221,customers!A220:A1220,customers!I220:I1220,FALSE)</f>
        <v>No</v>
      </c>
    </row>
    <row r="222" spans="1:20" x14ac:dyDescent="0.2">
      <c r="A222" s="2" t="s">
        <v>1725</v>
      </c>
      <c r="B222" s="3">
        <v>44777</v>
      </c>
      <c r="C222" s="2" t="s">
        <v>1726</v>
      </c>
      <c r="D222" t="s">
        <v>6174</v>
      </c>
      <c r="E222" s="2">
        <v>5</v>
      </c>
      <c r="F222" s="2" t="str">
        <f>_xlfn.XLOOKUP(C222,customers!$A$1:$A$1001,customers!$B$1:$B$1001,0)</f>
        <v>Charis Crosier</v>
      </c>
      <c r="G222" s="2" t="str">
        <f>IF(_xlfn.XLOOKUP(C222,customers!$A$1:$A$1001,customers!$C$1:$C$1001,0) = 0, "NONE", _xlfn.XLOOKUP(C222,customers!$A$1:$A$1001,customers!$C$1:$C$1001,0) )</f>
        <v>ccrosier63@xrea.com</v>
      </c>
      <c r="H222" s="2" t="str">
        <f>_xlfn.XLOOKUP(C222,customers!$A$1:$A$1001,customers!$G$1:$G$1001,0)</f>
        <v>United States</v>
      </c>
      <c r="I222" s="2" t="e" vm="145">
        <v>#VALUE!</v>
      </c>
      <c r="J222" s="2" t="str">
        <f>_xlfn.XLOOKUP(Table1[[#This Row],[Customer ID]],customers!A221:A1221,customers!F221:F1221,FALSE)</f>
        <v>Lees Summit</v>
      </c>
      <c r="K222" s="2" t="str">
        <f>VLOOKUP(M222,'coffee (more)'!$A$1:$B$5,2,FALSE)</f>
        <v>Robusta</v>
      </c>
      <c r="L222" s="2" t="str">
        <f>VLOOKUP(N222,'coffee (more)'!$A$7:$B$10,2,FALSE)</f>
        <v>Medium</v>
      </c>
      <c r="M222" t="str">
        <f>INDEX(products!$A$1:$G$49,MATCH(orders!$D222,products!$A$1:$A$49,0),MATCH(orders!M$1,products!$A$1:$G$1,0))</f>
        <v>Rob</v>
      </c>
      <c r="N222" t="str">
        <f>INDEX(products!$A$1:$G$49,MATCH(orders!$D222,products!$A$1:$A$49,0),MATCH(orders!N$1,products!$A$1:$G$1,0))</f>
        <v>M</v>
      </c>
      <c r="O222" s="10">
        <f>INDEX(products!$A$1:$G$49,MATCH(orders!$D222,products!$A$1:$A$49,0),MATCH(orders!O$1,products!$A$1:$G$1,0))</f>
        <v>0.2</v>
      </c>
      <c r="P222" s="5">
        <f>INDEX(products!$A$1:$G$49,MATCH(orders!$D222,products!$A$1:$A$49,0),MATCH(orders!P$1,products!$A$1:$G$1,0))</f>
        <v>2.9849999999999999</v>
      </c>
      <c r="Q222" s="5">
        <f>INDEX(products!$A$1:$G$49,MATCH(orders!$D222,products!$A$1:$A$49,0),MATCH(orders!Q$1,products!$A$1:$G$1,0))</f>
        <v>0.17909999999999998</v>
      </c>
      <c r="R222" s="12">
        <f t="shared" si="7"/>
        <v>14.924999999999999</v>
      </c>
      <c r="S222" s="12">
        <f t="shared" si="6"/>
        <v>0.89549999999999996</v>
      </c>
      <c r="T222" t="str">
        <f>_xlfn.XLOOKUP(C222,customers!A221:A1221,customers!I221:I1221,FALSE)</f>
        <v>No</v>
      </c>
    </row>
    <row r="223" spans="1:20" x14ac:dyDescent="0.2">
      <c r="A223" s="2" t="s">
        <v>1736</v>
      </c>
      <c r="B223" s="3">
        <v>44513</v>
      </c>
      <c r="C223" s="2" t="s">
        <v>1737</v>
      </c>
      <c r="D223" t="s">
        <v>6140</v>
      </c>
      <c r="E223" s="2">
        <v>6</v>
      </c>
      <c r="F223" s="2" t="str">
        <f>_xlfn.XLOOKUP(C223,customers!$A$1:$A$1001,customers!$B$1:$B$1001,0)</f>
        <v>Lenka Rushmer</v>
      </c>
      <c r="G223" s="2" t="str">
        <f>IF(_xlfn.XLOOKUP(C223,customers!$A$1:$A$1001,customers!$C$1:$C$1001,0) = 0, "NONE", _xlfn.XLOOKUP(C223,customers!$A$1:$A$1001,customers!$C$1:$C$1001,0) )</f>
        <v>lrushmer65@europa.eu</v>
      </c>
      <c r="H223" s="2" t="str">
        <f>_xlfn.XLOOKUP(C223,customers!$A$1:$A$1001,customers!$G$1:$G$1001,0)</f>
        <v>United States</v>
      </c>
      <c r="I223" s="2" t="e" vm="146">
        <v>#VALUE!</v>
      </c>
      <c r="J223" s="2" t="str">
        <f>_xlfn.XLOOKUP(Table1[[#This Row],[Customer ID]],customers!A222:A1222,customers!F222:F1222,FALSE)</f>
        <v>Irvine</v>
      </c>
      <c r="K223" s="2" t="str">
        <f>VLOOKUP(M223,'coffee (more)'!$A$1:$B$5,2,FALSE)</f>
        <v>Arbica</v>
      </c>
      <c r="L223" s="2" t="str">
        <f>VLOOKUP(N223,'coffee (more)'!$A$7:$B$10,2,FALSE)</f>
        <v>Light</v>
      </c>
      <c r="M223" t="str">
        <f>INDEX(products!$A$1:$G$49,MATCH(orders!$D223,products!$A$1:$A$49,0),MATCH(orders!M$1,products!$A$1:$G$1,0))</f>
        <v>Ara</v>
      </c>
      <c r="N223" t="str">
        <f>INDEX(products!$A$1:$G$49,MATCH(orders!$D223,products!$A$1:$A$49,0),MATCH(orders!N$1,products!$A$1:$G$1,0))</f>
        <v>L</v>
      </c>
      <c r="O223" s="10">
        <f>INDEX(products!$A$1:$G$49,MATCH(orders!$D223,products!$A$1:$A$49,0),MATCH(orders!O$1,products!$A$1:$G$1,0))</f>
        <v>1</v>
      </c>
      <c r="P223" s="5">
        <f>INDEX(products!$A$1:$G$49,MATCH(orders!$D223,products!$A$1:$A$49,0),MATCH(orders!P$1,products!$A$1:$G$1,0))</f>
        <v>12.95</v>
      </c>
      <c r="Q223" s="5">
        <f>INDEX(products!$A$1:$G$49,MATCH(orders!$D223,products!$A$1:$A$49,0),MATCH(orders!Q$1,products!$A$1:$G$1,0))</f>
        <v>1.1655</v>
      </c>
      <c r="R223" s="12">
        <f t="shared" si="7"/>
        <v>77.699999999999989</v>
      </c>
      <c r="S223" s="12">
        <f t="shared" si="6"/>
        <v>6.9930000000000003</v>
      </c>
      <c r="T223" t="str">
        <f>_xlfn.XLOOKUP(C223,customers!A222:A1222,customers!I222:I1222,FALSE)</f>
        <v>Yes</v>
      </c>
    </row>
    <row r="224" spans="1:20"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 = 0, "NONE", _xlfn.XLOOKUP(C224,customers!$A$1:$A$1001,customers!$C$1:$C$1001,0) )</f>
        <v>wedinborough66@github.io</v>
      </c>
      <c r="H224" s="2" t="str">
        <f>_xlfn.XLOOKUP(C224,customers!$A$1:$A$1001,customers!$G$1:$G$1001,0)</f>
        <v>United States</v>
      </c>
      <c r="I224" s="2" t="e" vm="147">
        <v>#VALUE!</v>
      </c>
      <c r="J224" s="2" t="str">
        <f>_xlfn.XLOOKUP(Table1[[#This Row],[Customer ID]],customers!A223:A1223,customers!F223:F1223,FALSE)</f>
        <v>Hicksville</v>
      </c>
      <c r="K224" s="2" t="str">
        <f>VLOOKUP(M224,'coffee (more)'!$A$1:$B$5,2,FALSE)</f>
        <v>Liberica</v>
      </c>
      <c r="L224" s="2" t="str">
        <f>VLOOKUP(N224,'coffee (more)'!$A$7:$B$10,2,FALSE)</f>
        <v>Dark</v>
      </c>
      <c r="M224" t="str">
        <f>INDEX(products!$A$1:$G$49,MATCH(orders!$D224,products!$A$1:$A$49,0),MATCH(orders!M$1,products!$A$1:$G$1,0))</f>
        <v>Lib</v>
      </c>
      <c r="N224" t="str">
        <f>INDEX(products!$A$1:$G$49,MATCH(orders!$D224,products!$A$1:$A$49,0),MATCH(orders!N$1,products!$A$1:$G$1,0))</f>
        <v>D</v>
      </c>
      <c r="O224" s="10">
        <f>INDEX(products!$A$1:$G$49,MATCH(orders!$D224,products!$A$1:$A$49,0),MATCH(orders!O$1,products!$A$1:$G$1,0))</f>
        <v>0.5</v>
      </c>
      <c r="P224" s="5">
        <f>INDEX(products!$A$1:$G$49,MATCH(orders!$D224,products!$A$1:$A$49,0),MATCH(orders!P$1,products!$A$1:$G$1,0))</f>
        <v>7.77</v>
      </c>
      <c r="Q224" s="5">
        <f>INDEX(products!$A$1:$G$49,MATCH(orders!$D224,products!$A$1:$A$49,0),MATCH(orders!Q$1,products!$A$1:$G$1,0))</f>
        <v>1.0101</v>
      </c>
      <c r="R224" s="12">
        <f t="shared" si="7"/>
        <v>23.31</v>
      </c>
      <c r="S224" s="12">
        <f t="shared" si="6"/>
        <v>3.0303</v>
      </c>
      <c r="T224" t="str">
        <f>_xlfn.XLOOKUP(C224,customers!A223:A1223,customers!I223:I1223,FALSE)</f>
        <v>No</v>
      </c>
    </row>
    <row r="225" spans="1:20" x14ac:dyDescent="0.2">
      <c r="A225" s="2" t="s">
        <v>1748</v>
      </c>
      <c r="B225" s="3">
        <v>44109</v>
      </c>
      <c r="C225" s="2" t="s">
        <v>1749</v>
      </c>
      <c r="D225" t="s">
        <v>6171</v>
      </c>
      <c r="E225" s="2">
        <v>4</v>
      </c>
      <c r="F225" s="2" t="str">
        <f>_xlfn.XLOOKUP(C225,customers!$A$1:$A$1001,customers!$B$1:$B$1001,0)</f>
        <v>Bobbe Piggott</v>
      </c>
      <c r="G225" s="2" t="str">
        <f>IF(_xlfn.XLOOKUP(C225,customers!$A$1:$A$1001,customers!$C$1:$C$1001,0) = 0, "NONE", _xlfn.XLOOKUP(C225,customers!$A$1:$A$1001,customers!$C$1:$C$1001,0) )</f>
        <v>NONE</v>
      </c>
      <c r="H225" s="2" t="str">
        <f>_xlfn.XLOOKUP(C225,customers!$A$1:$A$1001,customers!$G$1:$G$1001,0)</f>
        <v>United States</v>
      </c>
      <c r="I225" s="2" t="e" vm="39">
        <v>#VALUE!</v>
      </c>
      <c r="J225" s="2" t="str">
        <f>_xlfn.XLOOKUP(Table1[[#This Row],[Customer ID]],customers!A224:A1224,customers!F224:F1224,FALSE)</f>
        <v>Washington</v>
      </c>
      <c r="K225" s="2" t="str">
        <f>VLOOKUP(M225,'coffee (more)'!$A$1:$B$5,2,FALSE)</f>
        <v>Excelsa</v>
      </c>
      <c r="L225" s="2" t="str">
        <f>VLOOKUP(N225,'coffee (more)'!$A$7:$B$10,2,FALSE)</f>
        <v>Light</v>
      </c>
      <c r="M225" t="str">
        <f>INDEX(products!$A$1:$G$49,MATCH(orders!$D225,products!$A$1:$A$49,0),MATCH(orders!M$1,products!$A$1:$G$1,0))</f>
        <v>Exc</v>
      </c>
      <c r="N225" t="str">
        <f>INDEX(products!$A$1:$G$49,MATCH(orders!$D225,products!$A$1:$A$49,0),MATCH(orders!N$1,products!$A$1:$G$1,0))</f>
        <v>L</v>
      </c>
      <c r="O225" s="10">
        <f>INDEX(products!$A$1:$G$49,MATCH(orders!$D225,products!$A$1:$A$49,0),MATCH(orders!O$1,products!$A$1:$G$1,0))</f>
        <v>1</v>
      </c>
      <c r="P225" s="5">
        <f>INDEX(products!$A$1:$G$49,MATCH(orders!$D225,products!$A$1:$A$49,0),MATCH(orders!P$1,products!$A$1:$G$1,0))</f>
        <v>14.85</v>
      </c>
      <c r="Q225" s="5">
        <f>INDEX(products!$A$1:$G$49,MATCH(orders!$D225,products!$A$1:$A$49,0),MATCH(orders!Q$1,products!$A$1:$G$1,0))</f>
        <v>1.6335</v>
      </c>
      <c r="R225" s="12">
        <f t="shared" si="7"/>
        <v>59.4</v>
      </c>
      <c r="S225" s="12">
        <f t="shared" si="6"/>
        <v>6.5339999999999998</v>
      </c>
      <c r="T225" t="str">
        <f>_xlfn.XLOOKUP(C225,customers!A224:A1224,customers!I224:I1224,FALSE)</f>
        <v>Yes</v>
      </c>
    </row>
    <row r="226" spans="1:20" x14ac:dyDescent="0.2">
      <c r="A226" s="2" t="s">
        <v>1753</v>
      </c>
      <c r="B226" s="3">
        <v>43836</v>
      </c>
      <c r="C226" s="2" t="s">
        <v>1754</v>
      </c>
      <c r="D226" t="s">
        <v>6165</v>
      </c>
      <c r="E226" s="2">
        <v>4</v>
      </c>
      <c r="F226" s="2" t="str">
        <f>_xlfn.XLOOKUP(C226,customers!$A$1:$A$1001,customers!$B$1:$B$1001,0)</f>
        <v>Ketty Bromehead</v>
      </c>
      <c r="G226" s="2" t="str">
        <f>IF(_xlfn.XLOOKUP(C226,customers!$A$1:$A$1001,customers!$C$1:$C$1001,0) = 0, "NONE", _xlfn.XLOOKUP(C226,customers!$A$1:$A$1001,customers!$C$1:$C$1001,0) )</f>
        <v>kbromehead68@un.org</v>
      </c>
      <c r="H226" s="2" t="str">
        <f>_xlfn.XLOOKUP(C226,customers!$A$1:$A$1001,customers!$G$1:$G$1001,0)</f>
        <v>United States</v>
      </c>
      <c r="I226" s="2" t="e" vm="15">
        <v>#VALUE!</v>
      </c>
      <c r="J226" s="2" t="str">
        <f>_xlfn.XLOOKUP(Table1[[#This Row],[Customer ID]],customers!A225:A1225,customers!F225:F1225,FALSE)</f>
        <v>New York City</v>
      </c>
      <c r="K226" s="2" t="str">
        <f>VLOOKUP(M226,'coffee (more)'!$A$1:$B$5,2,FALSE)</f>
        <v>Liberica</v>
      </c>
      <c r="L226" s="2" t="str">
        <f>VLOOKUP(N226,'coffee (more)'!$A$7:$B$10,2,FALSE)</f>
        <v>Dark</v>
      </c>
      <c r="M226" t="str">
        <f>INDEX(products!$A$1:$G$49,MATCH(orders!$D226,products!$A$1:$A$49,0),MATCH(orders!M$1,products!$A$1:$G$1,0))</f>
        <v>Lib</v>
      </c>
      <c r="N226" t="str">
        <f>INDEX(products!$A$1:$G$49,MATCH(orders!$D226,products!$A$1:$A$49,0),MATCH(orders!N$1,products!$A$1:$G$1,0))</f>
        <v>D</v>
      </c>
      <c r="O226" s="10">
        <f>INDEX(products!$A$1:$G$49,MATCH(orders!$D226,products!$A$1:$A$49,0),MATCH(orders!O$1,products!$A$1:$G$1,0))</f>
        <v>2.5</v>
      </c>
      <c r="P226" s="5">
        <f>INDEX(products!$A$1:$G$49,MATCH(orders!$D226,products!$A$1:$A$49,0),MATCH(orders!P$1,products!$A$1:$G$1,0))</f>
        <v>29.784999999999997</v>
      </c>
      <c r="Q226" s="5">
        <f>INDEX(products!$A$1:$G$49,MATCH(orders!$D226,products!$A$1:$A$49,0),MATCH(orders!Q$1,products!$A$1:$G$1,0))</f>
        <v>3.8720499999999998</v>
      </c>
      <c r="R226" s="12">
        <f t="shared" si="7"/>
        <v>119.13999999999999</v>
      </c>
      <c r="S226" s="12">
        <f t="shared" si="6"/>
        <v>15.488199999999999</v>
      </c>
      <c r="T226" t="str">
        <f>_xlfn.XLOOKUP(C226,customers!A225:A1225,customers!I225:I1225,FALSE)</f>
        <v>Yes</v>
      </c>
    </row>
    <row r="227" spans="1:20"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 = 0, "NONE", _xlfn.XLOOKUP(C227,customers!$A$1:$A$1001,customers!$C$1:$C$1001,0) )</f>
        <v>ewesterman69@si.edu</v>
      </c>
      <c r="H227" s="2" t="str">
        <f>_xlfn.XLOOKUP(C227,customers!$A$1:$A$1001,customers!$G$1:$G$1001,0)</f>
        <v>Ireland</v>
      </c>
      <c r="I227" s="2" t="e" vm="59">
        <v>#VALUE!</v>
      </c>
      <c r="J227" s="2" t="str">
        <f>_xlfn.XLOOKUP(Table1[[#This Row],[Customer ID]],customers!A226:A1226,customers!F226:F1226,FALSE)</f>
        <v>Newmarket on Fergus</v>
      </c>
      <c r="K227" s="2" t="str">
        <f>VLOOKUP(M227,'coffee (more)'!$A$1:$B$5,2,FALSE)</f>
        <v>Robusta</v>
      </c>
      <c r="L227" s="2" t="str">
        <f>VLOOKUP(N227,'coffee (more)'!$A$7:$B$10,2,FALSE)</f>
        <v>Light</v>
      </c>
      <c r="M227" t="str">
        <f>INDEX(products!$A$1:$G$49,MATCH(orders!$D227,products!$A$1:$A$49,0),MATCH(orders!M$1,products!$A$1:$G$1,0))</f>
        <v>Rob</v>
      </c>
      <c r="N227" t="str">
        <f>INDEX(products!$A$1:$G$49,MATCH(orders!$D227,products!$A$1:$A$49,0),MATCH(orders!N$1,products!$A$1:$G$1,0))</f>
        <v>L</v>
      </c>
      <c r="O227" s="10">
        <f>INDEX(products!$A$1:$G$49,MATCH(orders!$D227,products!$A$1:$A$49,0),MATCH(orders!O$1,products!$A$1:$G$1,0))</f>
        <v>0.2</v>
      </c>
      <c r="P227" s="5">
        <f>INDEX(products!$A$1:$G$49,MATCH(orders!$D227,products!$A$1:$A$49,0),MATCH(orders!P$1,products!$A$1:$G$1,0))</f>
        <v>3.5849999999999995</v>
      </c>
      <c r="Q227" s="5">
        <f>INDEX(products!$A$1:$G$49,MATCH(orders!$D227,products!$A$1:$A$49,0),MATCH(orders!Q$1,products!$A$1:$G$1,0))</f>
        <v>0.21509999999999996</v>
      </c>
      <c r="R227" s="12">
        <f t="shared" si="7"/>
        <v>14.339999999999998</v>
      </c>
      <c r="S227" s="12">
        <f t="shared" si="6"/>
        <v>0.86039999999999983</v>
      </c>
      <c r="T227" t="str">
        <f>_xlfn.XLOOKUP(C227,customers!A226:A1226,customers!I226:I1226,FALSE)</f>
        <v>No</v>
      </c>
    </row>
    <row r="228" spans="1:20"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 = 0, "NONE", _xlfn.XLOOKUP(C228,customers!$A$1:$A$1001,customers!$C$1:$C$1001,0) )</f>
        <v>ahutchens6a@amazonaws.com</v>
      </c>
      <c r="H228" s="2" t="str">
        <f>_xlfn.XLOOKUP(C228,customers!$A$1:$A$1001,customers!$G$1:$G$1001,0)</f>
        <v>United States</v>
      </c>
      <c r="I228" s="2" t="e" vm="148">
        <v>#VALUE!</v>
      </c>
      <c r="J228" s="2" t="str">
        <f>_xlfn.XLOOKUP(Table1[[#This Row],[Customer ID]],customers!A227:A1227,customers!F227:F1227,FALSE)</f>
        <v>Shawnee Mission</v>
      </c>
      <c r="K228" s="2" t="str">
        <f>VLOOKUP(M228,'coffee (more)'!$A$1:$B$5,2,FALSE)</f>
        <v>Arbica</v>
      </c>
      <c r="L228" s="2" t="str">
        <f>VLOOKUP(N228,'coffee (more)'!$A$7:$B$10,2,FALSE)</f>
        <v>Medium</v>
      </c>
      <c r="M228" t="str">
        <f>INDEX(products!$A$1:$G$49,MATCH(orders!$D228,products!$A$1:$A$49,0),MATCH(orders!M$1,products!$A$1:$G$1,0))</f>
        <v>Ara</v>
      </c>
      <c r="N228" t="str">
        <f>INDEX(products!$A$1:$G$49,MATCH(orders!$D228,products!$A$1:$A$49,0),MATCH(orders!N$1,products!$A$1:$G$1,0))</f>
        <v>M</v>
      </c>
      <c r="O228" s="10">
        <f>INDEX(products!$A$1:$G$49,MATCH(orders!$D228,products!$A$1:$A$49,0),MATCH(orders!O$1,products!$A$1:$G$1,0))</f>
        <v>2.5</v>
      </c>
      <c r="P228" s="5">
        <f>INDEX(products!$A$1:$G$49,MATCH(orders!$D228,products!$A$1:$A$49,0),MATCH(orders!P$1,products!$A$1:$G$1,0))</f>
        <v>25.874999999999996</v>
      </c>
      <c r="Q228" s="5">
        <f>INDEX(products!$A$1:$G$49,MATCH(orders!$D228,products!$A$1:$A$49,0),MATCH(orders!Q$1,products!$A$1:$G$1,0))</f>
        <v>2.3287499999999994</v>
      </c>
      <c r="R228" s="12">
        <f t="shared" si="7"/>
        <v>129.37499999999997</v>
      </c>
      <c r="S228" s="12">
        <f t="shared" si="6"/>
        <v>11.643749999999997</v>
      </c>
      <c r="T228" t="str">
        <f>_xlfn.XLOOKUP(C228,customers!A227:A1227,customers!I227:I1227,FALSE)</f>
        <v>No</v>
      </c>
    </row>
    <row r="229" spans="1:20" x14ac:dyDescent="0.2">
      <c r="A229" s="2" t="s">
        <v>1771</v>
      </c>
      <c r="B229" s="3">
        <v>43880</v>
      </c>
      <c r="C229" s="2" t="s">
        <v>1772</v>
      </c>
      <c r="D229" t="s">
        <v>6163</v>
      </c>
      <c r="E229" s="2">
        <v>6</v>
      </c>
      <c r="F229" s="2" t="str">
        <f>_xlfn.XLOOKUP(C229,customers!$A$1:$A$1001,customers!$B$1:$B$1001,0)</f>
        <v>Noak Wyvill</v>
      </c>
      <c r="G229" s="2" t="str">
        <f>IF(_xlfn.XLOOKUP(C229,customers!$A$1:$A$1001,customers!$C$1:$C$1001,0) = 0, "NONE", _xlfn.XLOOKUP(C229,customers!$A$1:$A$1001,customers!$C$1:$C$1001,0) )</f>
        <v>nwyvill6b@naver.com</v>
      </c>
      <c r="H229" s="2" t="str">
        <f>_xlfn.XLOOKUP(C229,customers!$A$1:$A$1001,customers!$G$1:$G$1001,0)</f>
        <v>United Kingdom</v>
      </c>
      <c r="I229" s="2" t="e" vm="149">
        <v>#VALUE!</v>
      </c>
      <c r="J229" s="2" t="str">
        <f>_xlfn.XLOOKUP(Table1[[#This Row],[Customer ID]],customers!A228:A1228,customers!F228:F1228,FALSE)</f>
        <v>Edinburgh</v>
      </c>
      <c r="K229" s="2" t="str">
        <f>VLOOKUP(M229,'coffee (more)'!$A$1:$B$5,2,FALSE)</f>
        <v>Robusta</v>
      </c>
      <c r="L229" s="2" t="str">
        <f>VLOOKUP(N229,'coffee (more)'!$A$7:$B$10,2,FALSE)</f>
        <v>Dark</v>
      </c>
      <c r="M229" t="str">
        <f>INDEX(products!$A$1:$G$49,MATCH(orders!$D229,products!$A$1:$A$49,0),MATCH(orders!M$1,products!$A$1:$G$1,0))</f>
        <v>Rob</v>
      </c>
      <c r="N229" t="str">
        <f>INDEX(products!$A$1:$G$49,MATCH(orders!$D229,products!$A$1:$A$49,0),MATCH(orders!N$1,products!$A$1:$G$1,0))</f>
        <v>D</v>
      </c>
      <c r="O229" s="10">
        <f>INDEX(products!$A$1:$G$49,MATCH(orders!$D229,products!$A$1:$A$49,0),MATCH(orders!O$1,products!$A$1:$G$1,0))</f>
        <v>0.2</v>
      </c>
      <c r="P229" s="5">
        <f>INDEX(products!$A$1:$G$49,MATCH(orders!$D229,products!$A$1:$A$49,0),MATCH(orders!P$1,products!$A$1:$G$1,0))</f>
        <v>2.6849999999999996</v>
      </c>
      <c r="Q229" s="5">
        <f>INDEX(products!$A$1:$G$49,MATCH(orders!$D229,products!$A$1:$A$49,0),MATCH(orders!Q$1,products!$A$1:$G$1,0))</f>
        <v>0.16109999999999997</v>
      </c>
      <c r="R229" s="12">
        <f t="shared" si="7"/>
        <v>16.11</v>
      </c>
      <c r="S229" s="12">
        <f t="shared" si="6"/>
        <v>0.96659999999999979</v>
      </c>
      <c r="T229" t="str">
        <f>_xlfn.XLOOKUP(C229,customers!A228:A1228,customers!I228:I1228,FALSE)</f>
        <v>Yes</v>
      </c>
    </row>
    <row r="230" spans="1:20" x14ac:dyDescent="0.2">
      <c r="A230" s="2" t="s">
        <v>1777</v>
      </c>
      <c r="B230" s="3">
        <v>44376</v>
      </c>
      <c r="C230" s="2" t="s">
        <v>1778</v>
      </c>
      <c r="D230" t="s">
        <v>6178</v>
      </c>
      <c r="E230" s="2">
        <v>5</v>
      </c>
      <c r="F230" s="2" t="str">
        <f>_xlfn.XLOOKUP(C230,customers!$A$1:$A$1001,customers!$B$1:$B$1001,0)</f>
        <v>Beltran Mathon</v>
      </c>
      <c r="G230" s="2" t="str">
        <f>IF(_xlfn.XLOOKUP(C230,customers!$A$1:$A$1001,customers!$C$1:$C$1001,0) = 0, "NONE", _xlfn.XLOOKUP(C230,customers!$A$1:$A$1001,customers!$C$1:$C$1001,0) )</f>
        <v>bmathon6c@barnesandnoble.com</v>
      </c>
      <c r="H230" s="2" t="str">
        <f>_xlfn.XLOOKUP(C230,customers!$A$1:$A$1001,customers!$G$1:$G$1001,0)</f>
        <v>United States</v>
      </c>
      <c r="I230" s="2" t="e" vm="150">
        <v>#VALUE!</v>
      </c>
      <c r="J230" s="2" t="str">
        <f>_xlfn.XLOOKUP(Table1[[#This Row],[Customer ID]],customers!A229:A1229,customers!F229:F1229,FALSE)</f>
        <v>Sacramento</v>
      </c>
      <c r="K230" s="2" t="str">
        <f>VLOOKUP(M230,'coffee (more)'!$A$1:$B$5,2,FALSE)</f>
        <v>Robusta</v>
      </c>
      <c r="L230" s="2" t="str">
        <f>VLOOKUP(N230,'coffee (more)'!$A$7:$B$10,2,FALSE)</f>
        <v>Light</v>
      </c>
      <c r="M230" t="str">
        <f>INDEX(products!$A$1:$G$49,MATCH(orders!$D230,products!$A$1:$A$49,0),MATCH(orders!M$1,products!$A$1:$G$1,0))</f>
        <v>Rob</v>
      </c>
      <c r="N230" t="str">
        <f>INDEX(products!$A$1:$G$49,MATCH(orders!$D230,products!$A$1:$A$49,0),MATCH(orders!N$1,products!$A$1:$G$1,0))</f>
        <v>L</v>
      </c>
      <c r="O230" s="10">
        <f>INDEX(products!$A$1:$G$49,MATCH(orders!$D230,products!$A$1:$A$49,0),MATCH(orders!O$1,products!$A$1:$G$1,0))</f>
        <v>0.2</v>
      </c>
      <c r="P230" s="5">
        <f>INDEX(products!$A$1:$G$49,MATCH(orders!$D230,products!$A$1:$A$49,0),MATCH(orders!P$1,products!$A$1:$G$1,0))</f>
        <v>3.5849999999999995</v>
      </c>
      <c r="Q230" s="5">
        <f>INDEX(products!$A$1:$G$49,MATCH(orders!$D230,products!$A$1:$A$49,0),MATCH(orders!Q$1,products!$A$1:$G$1,0))</f>
        <v>0.21509999999999996</v>
      </c>
      <c r="R230" s="12">
        <f t="shared" si="7"/>
        <v>17.924999999999997</v>
      </c>
      <c r="S230" s="12">
        <f t="shared" si="6"/>
        <v>1.0754999999999999</v>
      </c>
      <c r="T230" t="str">
        <f>_xlfn.XLOOKUP(C230,customers!A229:A1229,customers!I229:I1229,FALSE)</f>
        <v>No</v>
      </c>
    </row>
    <row r="231" spans="1:20" x14ac:dyDescent="0.2">
      <c r="A231" s="2" t="s">
        <v>1783</v>
      </c>
      <c r="B231" s="3">
        <v>44282</v>
      </c>
      <c r="C231" s="2" t="s">
        <v>1784</v>
      </c>
      <c r="D231" t="s">
        <v>6159</v>
      </c>
      <c r="E231" s="2">
        <v>2</v>
      </c>
      <c r="F231" s="2" t="str">
        <f>_xlfn.XLOOKUP(C231,customers!$A$1:$A$1001,customers!$B$1:$B$1001,0)</f>
        <v>Kristos Streight</v>
      </c>
      <c r="G231" s="2" t="str">
        <f>IF(_xlfn.XLOOKUP(C231,customers!$A$1:$A$1001,customers!$C$1:$C$1001,0) = 0, "NONE", _xlfn.XLOOKUP(C231,customers!$A$1:$A$1001,customers!$C$1:$C$1001,0) )</f>
        <v>kstreight6d@about.com</v>
      </c>
      <c r="H231" s="2" t="str">
        <f>_xlfn.XLOOKUP(C231,customers!$A$1:$A$1001,customers!$G$1:$G$1001,0)</f>
        <v>United States</v>
      </c>
      <c r="I231" s="2" t="e" vm="151">
        <v>#VALUE!</v>
      </c>
      <c r="J231" s="2" t="str">
        <f>_xlfn.XLOOKUP(Table1[[#This Row],[Customer ID]],customers!A230:A1230,customers!F230:F1230,FALSE)</f>
        <v>Wilkes Barre</v>
      </c>
      <c r="K231" s="2" t="str">
        <f>VLOOKUP(M231,'coffee (more)'!$A$1:$B$5,2,FALSE)</f>
        <v>Liberica</v>
      </c>
      <c r="L231" s="2" t="str">
        <f>VLOOKUP(N231,'coffee (more)'!$A$7:$B$10,2,FALSE)</f>
        <v>Medium</v>
      </c>
      <c r="M231" t="str">
        <f>INDEX(products!$A$1:$G$49,MATCH(orders!$D231,products!$A$1:$A$49,0),MATCH(orders!M$1,products!$A$1:$G$1,0))</f>
        <v>Lib</v>
      </c>
      <c r="N231" t="str">
        <f>INDEX(products!$A$1:$G$49,MATCH(orders!$D231,products!$A$1:$A$49,0),MATCH(orders!N$1,products!$A$1:$G$1,0))</f>
        <v>M</v>
      </c>
      <c r="O231" s="10">
        <f>INDEX(products!$A$1:$G$49,MATCH(orders!$D231,products!$A$1:$A$49,0),MATCH(orders!O$1,products!$A$1:$G$1,0))</f>
        <v>0.2</v>
      </c>
      <c r="P231" s="5">
        <f>INDEX(products!$A$1:$G$49,MATCH(orders!$D231,products!$A$1:$A$49,0),MATCH(orders!P$1,products!$A$1:$G$1,0))</f>
        <v>4.3650000000000002</v>
      </c>
      <c r="Q231" s="5">
        <f>INDEX(products!$A$1:$G$49,MATCH(orders!$D231,products!$A$1:$A$49,0),MATCH(orders!Q$1,products!$A$1:$G$1,0))</f>
        <v>0.56745000000000001</v>
      </c>
      <c r="R231" s="12">
        <f t="shared" si="7"/>
        <v>8.73</v>
      </c>
      <c r="S231" s="12">
        <f t="shared" si="6"/>
        <v>1.1349</v>
      </c>
      <c r="T231" t="str">
        <f>_xlfn.XLOOKUP(C231,customers!A230:A1230,customers!I230:I1230,FALSE)</f>
        <v>No</v>
      </c>
    </row>
    <row r="232" spans="1:20" x14ac:dyDescent="0.2">
      <c r="A232" s="2" t="s">
        <v>1789</v>
      </c>
      <c r="B232" s="3">
        <v>44496</v>
      </c>
      <c r="C232" s="2" t="s">
        <v>1790</v>
      </c>
      <c r="D232" t="s">
        <v>6175</v>
      </c>
      <c r="E232" s="2">
        <v>2</v>
      </c>
      <c r="F232" s="2" t="str">
        <f>_xlfn.XLOOKUP(C232,customers!$A$1:$A$1001,customers!$B$1:$B$1001,0)</f>
        <v>Portie Cutchie</v>
      </c>
      <c r="G232" s="2" t="str">
        <f>IF(_xlfn.XLOOKUP(C232,customers!$A$1:$A$1001,customers!$C$1:$C$1001,0) = 0, "NONE", _xlfn.XLOOKUP(C232,customers!$A$1:$A$1001,customers!$C$1:$C$1001,0) )</f>
        <v>pcutchie6e@globo.com</v>
      </c>
      <c r="H232" s="2" t="str">
        <f>_xlfn.XLOOKUP(C232,customers!$A$1:$A$1001,customers!$G$1:$G$1001,0)</f>
        <v>United States</v>
      </c>
      <c r="I232" s="2" t="e" vm="112">
        <v>#VALUE!</v>
      </c>
      <c r="J232" s="2" t="str">
        <f>_xlfn.XLOOKUP(Table1[[#This Row],[Customer ID]],customers!A231:A1231,customers!F231:F1231,FALSE)</f>
        <v>Greensboro</v>
      </c>
      <c r="K232" s="2" t="str">
        <f>VLOOKUP(M232,'coffee (more)'!$A$1:$B$5,2,FALSE)</f>
        <v>Arbica</v>
      </c>
      <c r="L232" s="2" t="str">
        <f>VLOOKUP(N232,'coffee (more)'!$A$7:$B$10,2,FALSE)</f>
        <v>Medium</v>
      </c>
      <c r="M232" t="str">
        <f>INDEX(products!$A$1:$G$49,MATCH(orders!$D232,products!$A$1:$A$49,0),MATCH(orders!M$1,products!$A$1:$G$1,0))</f>
        <v>Ara</v>
      </c>
      <c r="N232" t="str">
        <f>INDEX(products!$A$1:$G$49,MATCH(orders!$D232,products!$A$1:$A$49,0),MATCH(orders!N$1,products!$A$1:$G$1,0))</f>
        <v>M</v>
      </c>
      <c r="O232" s="10">
        <f>INDEX(products!$A$1:$G$49,MATCH(orders!$D232,products!$A$1:$A$49,0),MATCH(orders!O$1,products!$A$1:$G$1,0))</f>
        <v>2.5</v>
      </c>
      <c r="P232" s="5">
        <f>INDEX(products!$A$1:$G$49,MATCH(orders!$D232,products!$A$1:$A$49,0),MATCH(orders!P$1,products!$A$1:$G$1,0))</f>
        <v>25.874999999999996</v>
      </c>
      <c r="Q232" s="5">
        <f>INDEX(products!$A$1:$G$49,MATCH(orders!$D232,products!$A$1:$A$49,0),MATCH(orders!Q$1,products!$A$1:$G$1,0))</f>
        <v>2.3287499999999994</v>
      </c>
      <c r="R232" s="12">
        <f t="shared" si="7"/>
        <v>51.749999999999993</v>
      </c>
      <c r="S232" s="12">
        <f t="shared" si="6"/>
        <v>4.6574999999999989</v>
      </c>
      <c r="T232" t="str">
        <f>_xlfn.XLOOKUP(C232,customers!A231:A1231,customers!I231:I1231,FALSE)</f>
        <v>No</v>
      </c>
    </row>
    <row r="233" spans="1:20" x14ac:dyDescent="0.2">
      <c r="A233" s="2" t="s">
        <v>1795</v>
      </c>
      <c r="B233" s="3">
        <v>43628</v>
      </c>
      <c r="C233" s="2" t="s">
        <v>1796</v>
      </c>
      <c r="D233" t="s">
        <v>6159</v>
      </c>
      <c r="E233" s="2">
        <v>2</v>
      </c>
      <c r="F233" s="2" t="str">
        <f>_xlfn.XLOOKUP(C233,customers!$A$1:$A$1001,customers!$B$1:$B$1001,0)</f>
        <v>Sinclare Edsell</v>
      </c>
      <c r="G233" s="2" t="str">
        <f>IF(_xlfn.XLOOKUP(C233,customers!$A$1:$A$1001,customers!$C$1:$C$1001,0) = 0, "NONE", _xlfn.XLOOKUP(C233,customers!$A$1:$A$1001,customers!$C$1:$C$1001,0) )</f>
        <v>NONE</v>
      </c>
      <c r="H233" s="2" t="str">
        <f>_xlfn.XLOOKUP(C233,customers!$A$1:$A$1001,customers!$G$1:$G$1001,0)</f>
        <v>United States</v>
      </c>
      <c r="I233" s="2" t="e" vm="52">
        <v>#VALUE!</v>
      </c>
      <c r="J233" s="2" t="str">
        <f>_xlfn.XLOOKUP(Table1[[#This Row],[Customer ID]],customers!A232:A1232,customers!F232:F1232,FALSE)</f>
        <v>Newark</v>
      </c>
      <c r="K233" s="2" t="str">
        <f>VLOOKUP(M233,'coffee (more)'!$A$1:$B$5,2,FALSE)</f>
        <v>Liberica</v>
      </c>
      <c r="L233" s="2" t="str">
        <f>VLOOKUP(N233,'coffee (more)'!$A$7:$B$10,2,FALSE)</f>
        <v>Medium</v>
      </c>
      <c r="M233" t="str">
        <f>INDEX(products!$A$1:$G$49,MATCH(orders!$D233,products!$A$1:$A$49,0),MATCH(orders!M$1,products!$A$1:$G$1,0))</f>
        <v>Lib</v>
      </c>
      <c r="N233" t="str">
        <f>INDEX(products!$A$1:$G$49,MATCH(orders!$D233,products!$A$1:$A$49,0),MATCH(orders!N$1,products!$A$1:$G$1,0))</f>
        <v>M</v>
      </c>
      <c r="O233" s="10">
        <f>INDEX(products!$A$1:$G$49,MATCH(orders!$D233,products!$A$1:$A$49,0),MATCH(orders!O$1,products!$A$1:$G$1,0))</f>
        <v>0.2</v>
      </c>
      <c r="P233" s="5">
        <f>INDEX(products!$A$1:$G$49,MATCH(orders!$D233,products!$A$1:$A$49,0),MATCH(orders!P$1,products!$A$1:$G$1,0))</f>
        <v>4.3650000000000002</v>
      </c>
      <c r="Q233" s="5">
        <f>INDEX(products!$A$1:$G$49,MATCH(orders!$D233,products!$A$1:$A$49,0),MATCH(orders!Q$1,products!$A$1:$G$1,0))</f>
        <v>0.56745000000000001</v>
      </c>
      <c r="R233" s="12">
        <f t="shared" si="7"/>
        <v>8.73</v>
      </c>
      <c r="S233" s="12">
        <f t="shared" si="6"/>
        <v>1.1349</v>
      </c>
      <c r="T233" t="str">
        <f>_xlfn.XLOOKUP(C233,customers!A232:A1232,customers!I232:I1232,FALSE)</f>
        <v>Yes</v>
      </c>
    </row>
    <row r="234" spans="1:20" x14ac:dyDescent="0.2">
      <c r="A234" s="2" t="s">
        <v>1800</v>
      </c>
      <c r="B234" s="3">
        <v>44010</v>
      </c>
      <c r="C234" s="2" t="s">
        <v>1801</v>
      </c>
      <c r="D234" t="s">
        <v>6145</v>
      </c>
      <c r="E234" s="2">
        <v>5</v>
      </c>
      <c r="F234" s="2" t="str">
        <f>_xlfn.XLOOKUP(C234,customers!$A$1:$A$1001,customers!$B$1:$B$1001,0)</f>
        <v>Conny Gheraldi</v>
      </c>
      <c r="G234" s="2" t="str">
        <f>IF(_xlfn.XLOOKUP(C234,customers!$A$1:$A$1001,customers!$C$1:$C$1001,0) = 0, "NONE", _xlfn.XLOOKUP(C234,customers!$A$1:$A$1001,customers!$C$1:$C$1001,0) )</f>
        <v>cgheraldi6g@opera.com</v>
      </c>
      <c r="H234" s="2" t="str">
        <f>_xlfn.XLOOKUP(C234,customers!$A$1:$A$1001,customers!$G$1:$G$1001,0)</f>
        <v>United Kingdom</v>
      </c>
      <c r="I234" s="2" t="e" vm="42">
        <v>#VALUE!</v>
      </c>
      <c r="J234" s="2" t="str">
        <f>_xlfn.XLOOKUP(Table1[[#This Row],[Customer ID]],customers!A233:A1233,customers!F233:F1233,FALSE)</f>
        <v>Kinloch</v>
      </c>
      <c r="K234" s="2" t="str">
        <f>VLOOKUP(M234,'coffee (more)'!$A$1:$B$5,2,FALSE)</f>
        <v>Liberica</v>
      </c>
      <c r="L234" s="2" t="str">
        <f>VLOOKUP(N234,'coffee (more)'!$A$7:$B$10,2,FALSE)</f>
        <v>Light</v>
      </c>
      <c r="M234" t="str">
        <f>INDEX(products!$A$1:$G$49,MATCH(orders!$D234,products!$A$1:$A$49,0),MATCH(orders!M$1,products!$A$1:$G$1,0))</f>
        <v>Lib</v>
      </c>
      <c r="N234" t="str">
        <f>INDEX(products!$A$1:$G$49,MATCH(orders!$D234,products!$A$1:$A$49,0),MATCH(orders!N$1,products!$A$1:$G$1,0))</f>
        <v>L</v>
      </c>
      <c r="O234" s="10">
        <f>INDEX(products!$A$1:$G$49,MATCH(orders!$D234,products!$A$1:$A$49,0),MATCH(orders!O$1,products!$A$1:$G$1,0))</f>
        <v>0.2</v>
      </c>
      <c r="P234" s="5">
        <f>INDEX(products!$A$1:$G$49,MATCH(orders!$D234,products!$A$1:$A$49,0),MATCH(orders!P$1,products!$A$1:$G$1,0))</f>
        <v>4.7549999999999999</v>
      </c>
      <c r="Q234" s="5">
        <f>INDEX(products!$A$1:$G$49,MATCH(orders!$D234,products!$A$1:$A$49,0),MATCH(orders!Q$1,products!$A$1:$G$1,0))</f>
        <v>0.61814999999999998</v>
      </c>
      <c r="R234" s="12">
        <f t="shared" si="7"/>
        <v>23.774999999999999</v>
      </c>
      <c r="S234" s="12">
        <f t="shared" si="6"/>
        <v>3.0907499999999999</v>
      </c>
      <c r="T234" t="str">
        <f>_xlfn.XLOOKUP(C234,customers!A233:A1233,customers!I233:I1233,FALSE)</f>
        <v>No</v>
      </c>
    </row>
    <row r="235" spans="1:20" x14ac:dyDescent="0.2">
      <c r="A235" s="2" t="s">
        <v>1806</v>
      </c>
      <c r="B235" s="3">
        <v>44278</v>
      </c>
      <c r="C235" s="2" t="s">
        <v>1807</v>
      </c>
      <c r="D235" t="s">
        <v>6156</v>
      </c>
      <c r="E235" s="2">
        <v>5</v>
      </c>
      <c r="F235" s="2" t="str">
        <f>_xlfn.XLOOKUP(C235,customers!$A$1:$A$1001,customers!$B$1:$B$1001,0)</f>
        <v>Beryle Kenwell</v>
      </c>
      <c r="G235" s="2" t="str">
        <f>IF(_xlfn.XLOOKUP(C235,customers!$A$1:$A$1001,customers!$C$1:$C$1001,0) = 0, "NONE", _xlfn.XLOOKUP(C235,customers!$A$1:$A$1001,customers!$C$1:$C$1001,0) )</f>
        <v>bkenwell6h@over-blog.com</v>
      </c>
      <c r="H235" s="2" t="str">
        <f>_xlfn.XLOOKUP(C235,customers!$A$1:$A$1001,customers!$G$1:$G$1001,0)</f>
        <v>United States</v>
      </c>
      <c r="I235" s="2" t="e" vm="98">
        <v>#VALUE!</v>
      </c>
      <c r="J235" s="2" t="str">
        <f>_xlfn.XLOOKUP(Table1[[#This Row],[Customer ID]],customers!A234:A1234,customers!F234:F1234,FALSE)</f>
        <v>Honolulu</v>
      </c>
      <c r="K235" s="2" t="str">
        <f>VLOOKUP(M235,'coffee (more)'!$A$1:$B$5,2,FALSE)</f>
        <v>Excelsa</v>
      </c>
      <c r="L235" s="2" t="str">
        <f>VLOOKUP(N235,'coffee (more)'!$A$7:$B$10,2,FALSE)</f>
        <v>Medium</v>
      </c>
      <c r="M235" t="str">
        <f>INDEX(products!$A$1:$G$49,MATCH(orders!$D235,products!$A$1:$A$49,0),MATCH(orders!M$1,products!$A$1:$G$1,0))</f>
        <v>Exc</v>
      </c>
      <c r="N235" t="str">
        <f>INDEX(products!$A$1:$G$49,MATCH(orders!$D235,products!$A$1:$A$49,0),MATCH(orders!N$1,products!$A$1:$G$1,0))</f>
        <v>M</v>
      </c>
      <c r="O235" s="10">
        <f>INDEX(products!$A$1:$G$49,MATCH(orders!$D235,products!$A$1:$A$49,0),MATCH(orders!O$1,products!$A$1:$G$1,0))</f>
        <v>0.2</v>
      </c>
      <c r="P235" s="5">
        <f>INDEX(products!$A$1:$G$49,MATCH(orders!$D235,products!$A$1:$A$49,0),MATCH(orders!P$1,products!$A$1:$G$1,0))</f>
        <v>4.125</v>
      </c>
      <c r="Q235" s="5">
        <f>INDEX(products!$A$1:$G$49,MATCH(orders!$D235,products!$A$1:$A$49,0),MATCH(orders!Q$1,products!$A$1:$G$1,0))</f>
        <v>0.45374999999999999</v>
      </c>
      <c r="R235" s="12">
        <f t="shared" si="7"/>
        <v>20.625</v>
      </c>
      <c r="S235" s="12">
        <f t="shared" si="6"/>
        <v>2.2687499999999998</v>
      </c>
      <c r="T235" t="str">
        <f>_xlfn.XLOOKUP(C235,customers!A234:A1234,customers!I234:I1234,FALSE)</f>
        <v>No</v>
      </c>
    </row>
    <row r="236" spans="1:20" x14ac:dyDescent="0.2">
      <c r="A236" s="2" t="s">
        <v>1812</v>
      </c>
      <c r="B236" s="3">
        <v>44602</v>
      </c>
      <c r="C236" s="2" t="s">
        <v>1813</v>
      </c>
      <c r="D236" t="s">
        <v>6164</v>
      </c>
      <c r="E236" s="2">
        <v>1</v>
      </c>
      <c r="F236" s="2" t="str">
        <f>_xlfn.XLOOKUP(C236,customers!$A$1:$A$1001,customers!$B$1:$B$1001,0)</f>
        <v>Tomas Sutty</v>
      </c>
      <c r="G236" s="2" t="str">
        <f>IF(_xlfn.XLOOKUP(C236,customers!$A$1:$A$1001,customers!$C$1:$C$1001,0) = 0, "NONE", _xlfn.XLOOKUP(C236,customers!$A$1:$A$1001,customers!$C$1:$C$1001,0) )</f>
        <v>tsutty6i@google.es</v>
      </c>
      <c r="H236" s="2" t="str">
        <f>_xlfn.XLOOKUP(C236,customers!$A$1:$A$1001,customers!$G$1:$G$1001,0)</f>
        <v>United States</v>
      </c>
      <c r="I236" s="2" t="e" vm="15">
        <v>#VALUE!</v>
      </c>
      <c r="J236" s="2" t="str">
        <f>_xlfn.XLOOKUP(Table1[[#This Row],[Customer ID]],customers!A235:A1235,customers!F235:F1235,FALSE)</f>
        <v>New York City</v>
      </c>
      <c r="K236" s="2" t="str">
        <f>VLOOKUP(M236,'coffee (more)'!$A$1:$B$5,2,FALSE)</f>
        <v>Liberica</v>
      </c>
      <c r="L236" s="2" t="str">
        <f>VLOOKUP(N236,'coffee (more)'!$A$7:$B$10,2,FALSE)</f>
        <v>Light</v>
      </c>
      <c r="M236" t="str">
        <f>INDEX(products!$A$1:$G$49,MATCH(orders!$D236,products!$A$1:$A$49,0),MATCH(orders!M$1,products!$A$1:$G$1,0))</f>
        <v>Lib</v>
      </c>
      <c r="N236" t="str">
        <f>INDEX(products!$A$1:$G$49,MATCH(orders!$D236,products!$A$1:$A$49,0),MATCH(orders!N$1,products!$A$1:$G$1,0))</f>
        <v>L</v>
      </c>
      <c r="O236" s="10">
        <f>INDEX(products!$A$1:$G$49,MATCH(orders!$D236,products!$A$1:$A$49,0),MATCH(orders!O$1,products!$A$1:$G$1,0))</f>
        <v>2.5</v>
      </c>
      <c r="P236" s="5">
        <f>INDEX(products!$A$1:$G$49,MATCH(orders!$D236,products!$A$1:$A$49,0),MATCH(orders!P$1,products!$A$1:$G$1,0))</f>
        <v>36.454999999999998</v>
      </c>
      <c r="Q236" s="5">
        <f>INDEX(products!$A$1:$G$49,MATCH(orders!$D236,products!$A$1:$A$49,0),MATCH(orders!Q$1,products!$A$1:$G$1,0))</f>
        <v>4.7391499999999995</v>
      </c>
      <c r="R236" s="12">
        <f t="shared" si="7"/>
        <v>36.454999999999998</v>
      </c>
      <c r="S236" s="12">
        <f t="shared" si="6"/>
        <v>4.7391499999999995</v>
      </c>
      <c r="T236" t="str">
        <f>_xlfn.XLOOKUP(C236,customers!A235:A1235,customers!I235:I1235,FALSE)</f>
        <v>No</v>
      </c>
    </row>
    <row r="237" spans="1:20" x14ac:dyDescent="0.2">
      <c r="A237" s="2" t="s">
        <v>1818</v>
      </c>
      <c r="B237" s="3">
        <v>43571</v>
      </c>
      <c r="C237" s="2" t="s">
        <v>1819</v>
      </c>
      <c r="D237" t="s">
        <v>6164</v>
      </c>
      <c r="E237" s="2">
        <v>5</v>
      </c>
      <c r="F237" s="2" t="str">
        <f>_xlfn.XLOOKUP(C237,customers!$A$1:$A$1001,customers!$B$1:$B$1001,0)</f>
        <v>Samuele Ales0</v>
      </c>
      <c r="G237" s="2" t="str">
        <f>IF(_xlfn.XLOOKUP(C237,customers!$A$1:$A$1001,customers!$C$1:$C$1001,0) = 0, "NONE", _xlfn.XLOOKUP(C237,customers!$A$1:$A$1001,customers!$C$1:$C$1001,0) )</f>
        <v>NONE</v>
      </c>
      <c r="H237" s="2" t="str">
        <f>_xlfn.XLOOKUP(C237,customers!$A$1:$A$1001,customers!$G$1:$G$1001,0)</f>
        <v>Ireland</v>
      </c>
      <c r="I237" s="2" t="e" vm="152">
        <v>#VALUE!</v>
      </c>
      <c r="J237" s="2" t="str">
        <f>_xlfn.XLOOKUP(Table1[[#This Row],[Customer ID]],customers!A236:A1236,customers!F236:F1236,FALSE)</f>
        <v>Ballinroad</v>
      </c>
      <c r="K237" s="2" t="str">
        <f>VLOOKUP(M237,'coffee (more)'!$A$1:$B$5,2,FALSE)</f>
        <v>Liberica</v>
      </c>
      <c r="L237" s="2" t="str">
        <f>VLOOKUP(N237,'coffee (more)'!$A$7:$B$10,2,FALSE)</f>
        <v>Light</v>
      </c>
      <c r="M237" t="str">
        <f>INDEX(products!$A$1:$G$49,MATCH(orders!$D237,products!$A$1:$A$49,0),MATCH(orders!M$1,products!$A$1:$G$1,0))</f>
        <v>Lib</v>
      </c>
      <c r="N237" t="str">
        <f>INDEX(products!$A$1:$G$49,MATCH(orders!$D237,products!$A$1:$A$49,0),MATCH(orders!N$1,products!$A$1:$G$1,0))</f>
        <v>L</v>
      </c>
      <c r="O237" s="10">
        <f>INDEX(products!$A$1:$G$49,MATCH(orders!$D237,products!$A$1:$A$49,0),MATCH(orders!O$1,products!$A$1:$G$1,0))</f>
        <v>2.5</v>
      </c>
      <c r="P237" s="5">
        <f>INDEX(products!$A$1:$G$49,MATCH(orders!$D237,products!$A$1:$A$49,0),MATCH(orders!P$1,products!$A$1:$G$1,0))</f>
        <v>36.454999999999998</v>
      </c>
      <c r="Q237" s="5">
        <f>INDEX(products!$A$1:$G$49,MATCH(orders!$D237,products!$A$1:$A$49,0),MATCH(orders!Q$1,products!$A$1:$G$1,0))</f>
        <v>4.7391499999999995</v>
      </c>
      <c r="R237" s="12">
        <f t="shared" si="7"/>
        <v>182.27499999999998</v>
      </c>
      <c r="S237" s="12">
        <f t="shared" si="6"/>
        <v>23.695749999999997</v>
      </c>
      <c r="T237" t="str">
        <f>_xlfn.XLOOKUP(C237,customers!A236:A1236,customers!I236:I1236,FALSE)</f>
        <v>No</v>
      </c>
    </row>
    <row r="238" spans="1:20" x14ac:dyDescent="0.2">
      <c r="A238" s="2" t="s">
        <v>1822</v>
      </c>
      <c r="B238" s="3">
        <v>43873</v>
      </c>
      <c r="C238" s="2" t="s">
        <v>1823</v>
      </c>
      <c r="D238" t="s">
        <v>6165</v>
      </c>
      <c r="E238" s="2">
        <v>3</v>
      </c>
      <c r="F238" s="2" t="str">
        <f>_xlfn.XLOOKUP(C238,customers!$A$1:$A$1001,customers!$B$1:$B$1001,0)</f>
        <v>Carlie Harce</v>
      </c>
      <c r="G238" s="2" t="str">
        <f>IF(_xlfn.XLOOKUP(C238,customers!$A$1:$A$1001,customers!$C$1:$C$1001,0) = 0, "NONE", _xlfn.XLOOKUP(C238,customers!$A$1:$A$1001,customers!$C$1:$C$1001,0) )</f>
        <v>charce6k@cafepress.com</v>
      </c>
      <c r="H238" s="2" t="str">
        <f>_xlfn.XLOOKUP(C238,customers!$A$1:$A$1001,customers!$G$1:$G$1001,0)</f>
        <v>Ireland</v>
      </c>
      <c r="I238" s="2" t="s">
        <v>463</v>
      </c>
      <c r="J238" s="2" t="str">
        <f>_xlfn.XLOOKUP(Table1[[#This Row],[Customer ID]],customers!A237:A1237,customers!F237:F1237,FALSE)</f>
        <v>D煤n Laoghaire</v>
      </c>
      <c r="K238" s="2" t="str">
        <f>VLOOKUP(M238,'coffee (more)'!$A$1:$B$5,2,FALSE)</f>
        <v>Liberica</v>
      </c>
      <c r="L238" s="2" t="str">
        <f>VLOOKUP(N238,'coffee (more)'!$A$7:$B$10,2,FALSE)</f>
        <v>Dark</v>
      </c>
      <c r="M238" t="str">
        <f>INDEX(products!$A$1:$G$49,MATCH(orders!$D238,products!$A$1:$A$49,0),MATCH(orders!M$1,products!$A$1:$G$1,0))</f>
        <v>Lib</v>
      </c>
      <c r="N238" t="str">
        <f>INDEX(products!$A$1:$G$49,MATCH(orders!$D238,products!$A$1:$A$49,0),MATCH(orders!N$1,products!$A$1:$G$1,0))</f>
        <v>D</v>
      </c>
      <c r="O238" s="10">
        <f>INDEX(products!$A$1:$G$49,MATCH(orders!$D238,products!$A$1:$A$49,0),MATCH(orders!O$1,products!$A$1:$G$1,0))</f>
        <v>2.5</v>
      </c>
      <c r="P238" s="5">
        <f>INDEX(products!$A$1:$G$49,MATCH(orders!$D238,products!$A$1:$A$49,0),MATCH(orders!P$1,products!$A$1:$G$1,0))</f>
        <v>29.784999999999997</v>
      </c>
      <c r="Q238" s="5">
        <f>INDEX(products!$A$1:$G$49,MATCH(orders!$D238,products!$A$1:$A$49,0),MATCH(orders!Q$1,products!$A$1:$G$1,0))</f>
        <v>3.8720499999999998</v>
      </c>
      <c r="R238" s="12">
        <f t="shared" si="7"/>
        <v>89.35499999999999</v>
      </c>
      <c r="S238" s="12">
        <f t="shared" si="6"/>
        <v>11.616149999999999</v>
      </c>
      <c r="T238" t="str">
        <f>_xlfn.XLOOKUP(C238,customers!A237:A1237,customers!I237:I1237,FALSE)</f>
        <v>No</v>
      </c>
    </row>
    <row r="239" spans="1:20" x14ac:dyDescent="0.2">
      <c r="A239" s="2" t="s">
        <v>1828</v>
      </c>
      <c r="B239" s="3">
        <v>44563</v>
      </c>
      <c r="C239" s="2" t="s">
        <v>1829</v>
      </c>
      <c r="D239" t="s">
        <v>6178</v>
      </c>
      <c r="E239" s="2">
        <v>1</v>
      </c>
      <c r="F239" s="2" t="str">
        <f>_xlfn.XLOOKUP(C239,customers!$A$1:$A$1001,customers!$B$1:$B$1001,0)</f>
        <v>Craggy Bril</v>
      </c>
      <c r="G239" s="2" t="str">
        <f>IF(_xlfn.XLOOKUP(C239,customers!$A$1:$A$1001,customers!$C$1:$C$1001,0) = 0, "NONE", _xlfn.XLOOKUP(C239,customers!$A$1:$A$1001,customers!$C$1:$C$1001,0) )</f>
        <v>NONE</v>
      </c>
      <c r="H239" s="2" t="str">
        <f>_xlfn.XLOOKUP(C239,customers!$A$1:$A$1001,customers!$G$1:$G$1001,0)</f>
        <v>United States</v>
      </c>
      <c r="I239" s="2" t="e" vm="153">
        <v>#VALUE!</v>
      </c>
      <c r="J239" s="2" t="str">
        <f>_xlfn.XLOOKUP(Table1[[#This Row],[Customer ID]],customers!A238:A1238,customers!F238:F1238,FALSE)</f>
        <v>Cincinnati</v>
      </c>
      <c r="K239" s="2" t="str">
        <f>VLOOKUP(M239,'coffee (more)'!$A$1:$B$5,2,FALSE)</f>
        <v>Robusta</v>
      </c>
      <c r="L239" s="2" t="str">
        <f>VLOOKUP(N239,'coffee (more)'!$A$7:$B$10,2,FALSE)</f>
        <v>Light</v>
      </c>
      <c r="M239" t="str">
        <f>INDEX(products!$A$1:$G$49,MATCH(orders!$D239,products!$A$1:$A$49,0),MATCH(orders!M$1,products!$A$1:$G$1,0))</f>
        <v>Rob</v>
      </c>
      <c r="N239" t="str">
        <f>INDEX(products!$A$1:$G$49,MATCH(orders!$D239,products!$A$1:$A$49,0),MATCH(orders!N$1,products!$A$1:$G$1,0))</f>
        <v>L</v>
      </c>
      <c r="O239" s="10">
        <f>INDEX(products!$A$1:$G$49,MATCH(orders!$D239,products!$A$1:$A$49,0),MATCH(orders!O$1,products!$A$1:$G$1,0))</f>
        <v>0.2</v>
      </c>
      <c r="P239" s="5">
        <f>INDEX(products!$A$1:$G$49,MATCH(orders!$D239,products!$A$1:$A$49,0),MATCH(orders!P$1,products!$A$1:$G$1,0))</f>
        <v>3.5849999999999995</v>
      </c>
      <c r="Q239" s="5">
        <f>INDEX(products!$A$1:$G$49,MATCH(orders!$D239,products!$A$1:$A$49,0),MATCH(orders!Q$1,products!$A$1:$G$1,0))</f>
        <v>0.21509999999999996</v>
      </c>
      <c r="R239" s="12">
        <f t="shared" si="7"/>
        <v>3.5849999999999995</v>
      </c>
      <c r="S239" s="12">
        <f t="shared" si="6"/>
        <v>0.21509999999999996</v>
      </c>
      <c r="T239" t="str">
        <f>_xlfn.XLOOKUP(C239,customers!A238:A1238,customers!I238:I1238,FALSE)</f>
        <v>Yes</v>
      </c>
    </row>
    <row r="240" spans="1:20"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 = 0, "NONE", _xlfn.XLOOKUP(C240,customers!$A$1:$A$1001,customers!$C$1:$C$1001,0) )</f>
        <v>fdrysdale6m@symantec.com</v>
      </c>
      <c r="H240" s="2" t="str">
        <f>_xlfn.XLOOKUP(C240,customers!$A$1:$A$1001,customers!$G$1:$G$1001,0)</f>
        <v>United States</v>
      </c>
      <c r="I240" s="2" t="e" vm="64">
        <v>#VALUE!</v>
      </c>
      <c r="J240" s="2" t="str">
        <f>_xlfn.XLOOKUP(Table1[[#This Row],[Customer ID]],customers!A239:A1239,customers!F239:F1239,FALSE)</f>
        <v>Midland</v>
      </c>
      <c r="K240" s="2" t="str">
        <f>VLOOKUP(M240,'coffee (more)'!$A$1:$B$5,2,FALSE)</f>
        <v>Robusta</v>
      </c>
      <c r="L240" s="2" t="str">
        <f>VLOOKUP(N240,'coffee (more)'!$A$7:$B$10,2,FALSE)</f>
        <v>Medium</v>
      </c>
      <c r="M240" t="str">
        <f>INDEX(products!$A$1:$G$49,MATCH(orders!$D240,products!$A$1:$A$49,0),MATCH(orders!M$1,products!$A$1:$G$1,0))</f>
        <v>Rob</v>
      </c>
      <c r="N240" t="str">
        <f>INDEX(products!$A$1:$G$49,MATCH(orders!$D240,products!$A$1:$A$49,0),MATCH(orders!N$1,products!$A$1:$G$1,0))</f>
        <v>M</v>
      </c>
      <c r="O240" s="10">
        <f>INDEX(products!$A$1:$G$49,MATCH(orders!$D240,products!$A$1:$A$49,0),MATCH(orders!O$1,products!$A$1:$G$1,0))</f>
        <v>2.5</v>
      </c>
      <c r="P240" s="5">
        <f>INDEX(products!$A$1:$G$49,MATCH(orders!$D240,products!$A$1:$A$49,0),MATCH(orders!P$1,products!$A$1:$G$1,0))</f>
        <v>22.884999999999998</v>
      </c>
      <c r="Q240" s="5">
        <f>INDEX(products!$A$1:$G$49,MATCH(orders!$D240,products!$A$1:$A$49,0),MATCH(orders!Q$1,products!$A$1:$G$1,0))</f>
        <v>1.3730999999999998</v>
      </c>
      <c r="R240" s="12">
        <f t="shared" si="7"/>
        <v>45.769999999999996</v>
      </c>
      <c r="S240" s="12">
        <f t="shared" si="6"/>
        <v>2.7461999999999995</v>
      </c>
      <c r="T240" t="str">
        <f>_xlfn.XLOOKUP(C240,customers!A239:A1239,customers!I239:I1239,FALSE)</f>
        <v>Yes</v>
      </c>
    </row>
    <row r="241" spans="1:20" x14ac:dyDescent="0.2">
      <c r="A241" s="2" t="s">
        <v>1839</v>
      </c>
      <c r="B241" s="3">
        <v>43881</v>
      </c>
      <c r="C241" s="2" t="s">
        <v>1840</v>
      </c>
      <c r="D241" t="s">
        <v>6171</v>
      </c>
      <c r="E241" s="2">
        <v>4</v>
      </c>
      <c r="F241" s="2" t="str">
        <f>_xlfn.XLOOKUP(C241,customers!$A$1:$A$1001,customers!$B$1:$B$1001,0)</f>
        <v>Devon Magowan</v>
      </c>
      <c r="G241" s="2" t="str">
        <f>IF(_xlfn.XLOOKUP(C241,customers!$A$1:$A$1001,customers!$C$1:$C$1001,0) = 0, "NONE", _xlfn.XLOOKUP(C241,customers!$A$1:$A$1001,customers!$C$1:$C$1001,0) )</f>
        <v>dmagowan6n@fc2.com</v>
      </c>
      <c r="H241" s="2" t="str">
        <f>_xlfn.XLOOKUP(C241,customers!$A$1:$A$1001,customers!$G$1:$G$1001,0)</f>
        <v>United States</v>
      </c>
      <c r="I241" s="2" t="e" vm="154">
        <v>#VALUE!</v>
      </c>
      <c r="J241" s="2" t="str">
        <f>_xlfn.XLOOKUP(Table1[[#This Row],[Customer ID]],customers!A240:A1240,customers!F240:F1240,FALSE)</f>
        <v>Cheyenne</v>
      </c>
      <c r="K241" s="2" t="str">
        <f>VLOOKUP(M241,'coffee (more)'!$A$1:$B$5,2,FALSE)</f>
        <v>Excelsa</v>
      </c>
      <c r="L241" s="2" t="str">
        <f>VLOOKUP(N241,'coffee (more)'!$A$7:$B$10,2,FALSE)</f>
        <v>Light</v>
      </c>
      <c r="M241" t="str">
        <f>INDEX(products!$A$1:$G$49,MATCH(orders!$D241,products!$A$1:$A$49,0),MATCH(orders!M$1,products!$A$1:$G$1,0))</f>
        <v>Exc</v>
      </c>
      <c r="N241" t="str">
        <f>INDEX(products!$A$1:$G$49,MATCH(orders!$D241,products!$A$1:$A$49,0),MATCH(orders!N$1,products!$A$1:$G$1,0))</f>
        <v>L</v>
      </c>
      <c r="O241" s="10">
        <f>INDEX(products!$A$1:$G$49,MATCH(orders!$D241,products!$A$1:$A$49,0),MATCH(orders!O$1,products!$A$1:$G$1,0))</f>
        <v>1</v>
      </c>
      <c r="P241" s="5">
        <f>INDEX(products!$A$1:$G$49,MATCH(orders!$D241,products!$A$1:$A$49,0),MATCH(orders!P$1,products!$A$1:$G$1,0))</f>
        <v>14.85</v>
      </c>
      <c r="Q241" s="5">
        <f>INDEX(products!$A$1:$G$49,MATCH(orders!$D241,products!$A$1:$A$49,0),MATCH(orders!Q$1,products!$A$1:$G$1,0))</f>
        <v>1.6335</v>
      </c>
      <c r="R241" s="12">
        <f t="shared" si="7"/>
        <v>59.4</v>
      </c>
      <c r="S241" s="12">
        <f t="shared" si="6"/>
        <v>6.5339999999999998</v>
      </c>
      <c r="T241" t="str">
        <f>_xlfn.XLOOKUP(C241,customers!A240:A1240,customers!I240:I1240,FALSE)</f>
        <v>No</v>
      </c>
    </row>
    <row r="242" spans="1:20" x14ac:dyDescent="0.2">
      <c r="A242" s="2" t="s">
        <v>1845</v>
      </c>
      <c r="B242" s="3">
        <v>43993</v>
      </c>
      <c r="C242" s="2" t="s">
        <v>1846</v>
      </c>
      <c r="D242" t="s">
        <v>6175</v>
      </c>
      <c r="E242" s="2">
        <v>6</v>
      </c>
      <c r="F242" s="2" t="str">
        <f>_xlfn.XLOOKUP(C242,customers!$A$1:$A$1001,customers!$B$1:$B$1001,0)</f>
        <v>Codi Littrell</v>
      </c>
      <c r="G242" s="2" t="str">
        <f>IF(_xlfn.XLOOKUP(C242,customers!$A$1:$A$1001,customers!$C$1:$C$1001,0) = 0, "NONE", _xlfn.XLOOKUP(C242,customers!$A$1:$A$1001,customers!$C$1:$C$1001,0) )</f>
        <v>NONE</v>
      </c>
      <c r="H242" s="2" t="str">
        <f>_xlfn.XLOOKUP(C242,customers!$A$1:$A$1001,customers!$G$1:$G$1001,0)</f>
        <v>United States</v>
      </c>
      <c r="I242" s="2" t="e" vm="155">
        <v>#VALUE!</v>
      </c>
      <c r="J242" s="2" t="str">
        <f>_xlfn.XLOOKUP(Table1[[#This Row],[Customer ID]],customers!A241:A1241,customers!F241:F1241,FALSE)</f>
        <v>Atlanta</v>
      </c>
      <c r="K242" s="2" t="str">
        <f>VLOOKUP(M242,'coffee (more)'!$A$1:$B$5,2,FALSE)</f>
        <v>Arbica</v>
      </c>
      <c r="L242" s="2" t="str">
        <f>VLOOKUP(N242,'coffee (more)'!$A$7:$B$10,2,FALSE)</f>
        <v>Medium</v>
      </c>
      <c r="M242" t="str">
        <f>INDEX(products!$A$1:$G$49,MATCH(orders!$D242,products!$A$1:$A$49,0),MATCH(orders!M$1,products!$A$1:$G$1,0))</f>
        <v>Ara</v>
      </c>
      <c r="N242" t="str">
        <f>INDEX(products!$A$1:$G$49,MATCH(orders!$D242,products!$A$1:$A$49,0),MATCH(orders!N$1,products!$A$1:$G$1,0))</f>
        <v>M</v>
      </c>
      <c r="O242" s="10">
        <f>INDEX(products!$A$1:$G$49,MATCH(orders!$D242,products!$A$1:$A$49,0),MATCH(orders!O$1,products!$A$1:$G$1,0))</f>
        <v>2.5</v>
      </c>
      <c r="P242" s="5">
        <f>INDEX(products!$A$1:$G$49,MATCH(orders!$D242,products!$A$1:$A$49,0),MATCH(orders!P$1,products!$A$1:$G$1,0))</f>
        <v>25.874999999999996</v>
      </c>
      <c r="Q242" s="5">
        <f>INDEX(products!$A$1:$G$49,MATCH(orders!$D242,products!$A$1:$A$49,0),MATCH(orders!Q$1,products!$A$1:$G$1,0))</f>
        <v>2.3287499999999994</v>
      </c>
      <c r="R242" s="12">
        <f t="shared" si="7"/>
        <v>155.24999999999997</v>
      </c>
      <c r="S242" s="12">
        <f t="shared" si="6"/>
        <v>13.972499999999997</v>
      </c>
      <c r="T242" t="str">
        <f>_xlfn.XLOOKUP(C242,customers!A241:A1241,customers!I241:I1241,FALSE)</f>
        <v>Yes</v>
      </c>
    </row>
    <row r="243" spans="1:20" x14ac:dyDescent="0.2">
      <c r="A243" s="2" t="s">
        <v>1849</v>
      </c>
      <c r="B243" s="3">
        <v>44082</v>
      </c>
      <c r="C243" s="2" t="s">
        <v>1850</v>
      </c>
      <c r="D243" t="s">
        <v>6151</v>
      </c>
      <c r="E243" s="2">
        <v>2</v>
      </c>
      <c r="F243" s="2" t="str">
        <f>_xlfn.XLOOKUP(C243,customers!$A$1:$A$1001,customers!$B$1:$B$1001,0)</f>
        <v>Christel Speak</v>
      </c>
      <c r="G243" s="2" t="str">
        <f>IF(_xlfn.XLOOKUP(C243,customers!$A$1:$A$1001,customers!$C$1:$C$1001,0) = 0, "NONE", _xlfn.XLOOKUP(C243,customers!$A$1:$A$1001,customers!$C$1:$C$1001,0) )</f>
        <v>NONE</v>
      </c>
      <c r="H243" s="2" t="str">
        <f>_xlfn.XLOOKUP(C243,customers!$A$1:$A$1001,customers!$G$1:$G$1001,0)</f>
        <v>United States</v>
      </c>
      <c r="I243" s="2" t="e" vm="156">
        <v>#VALUE!</v>
      </c>
      <c r="J243" s="2" t="str">
        <f>_xlfn.XLOOKUP(Table1[[#This Row],[Customer ID]],customers!A242:A1242,customers!F242:F1242,FALSE)</f>
        <v>Duluth</v>
      </c>
      <c r="K243" s="2" t="str">
        <f>VLOOKUP(M243,'coffee (more)'!$A$1:$B$5,2,FALSE)</f>
        <v>Robusta</v>
      </c>
      <c r="L243" s="2" t="str">
        <f>VLOOKUP(N243,'coffee (more)'!$A$7:$B$10,2,FALSE)</f>
        <v>Medium</v>
      </c>
      <c r="M243" t="str">
        <f>INDEX(products!$A$1:$G$49,MATCH(orders!$D243,products!$A$1:$A$49,0),MATCH(orders!M$1,products!$A$1:$G$1,0))</f>
        <v>Rob</v>
      </c>
      <c r="N243" t="str">
        <f>INDEX(products!$A$1:$G$49,MATCH(orders!$D243,products!$A$1:$A$49,0),MATCH(orders!N$1,products!$A$1:$G$1,0))</f>
        <v>M</v>
      </c>
      <c r="O243" s="10">
        <f>INDEX(products!$A$1:$G$49,MATCH(orders!$D243,products!$A$1:$A$49,0),MATCH(orders!O$1,products!$A$1:$G$1,0))</f>
        <v>2.5</v>
      </c>
      <c r="P243" s="5">
        <f>INDEX(products!$A$1:$G$49,MATCH(orders!$D243,products!$A$1:$A$49,0),MATCH(orders!P$1,products!$A$1:$G$1,0))</f>
        <v>22.884999999999998</v>
      </c>
      <c r="Q243" s="5">
        <f>INDEX(products!$A$1:$G$49,MATCH(orders!$D243,products!$A$1:$A$49,0),MATCH(orders!Q$1,products!$A$1:$G$1,0))</f>
        <v>1.3730999999999998</v>
      </c>
      <c r="R243" s="12">
        <f t="shared" si="7"/>
        <v>45.769999999999996</v>
      </c>
      <c r="S243" s="12">
        <f t="shared" si="6"/>
        <v>2.7461999999999995</v>
      </c>
      <c r="T243" t="str">
        <f>_xlfn.XLOOKUP(C243,customers!A242:A1242,customers!I242:I1242,FALSE)</f>
        <v>No</v>
      </c>
    </row>
    <row r="244" spans="1:20"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 = 0, "NONE", _xlfn.XLOOKUP(C244,customers!$A$1:$A$1001,customers!$C$1:$C$1001,0) )</f>
        <v>srushbrooke6q@youku.com</v>
      </c>
      <c r="H244" s="2" t="str">
        <f>_xlfn.XLOOKUP(C244,customers!$A$1:$A$1001,customers!$G$1:$G$1001,0)</f>
        <v>United States</v>
      </c>
      <c r="I244" s="2" t="e" vm="150">
        <v>#VALUE!</v>
      </c>
      <c r="J244" s="2" t="str">
        <f>_xlfn.XLOOKUP(Table1[[#This Row],[Customer ID]],customers!A243:A1243,customers!F243:F1243,FALSE)</f>
        <v>Sacramento</v>
      </c>
      <c r="K244" s="2" t="str">
        <f>VLOOKUP(M244,'coffee (more)'!$A$1:$B$5,2,FALSE)</f>
        <v>Excelsa</v>
      </c>
      <c r="L244" s="2" t="str">
        <f>VLOOKUP(N244,'coffee (more)'!$A$7:$B$10,2,FALSE)</f>
        <v>Dark</v>
      </c>
      <c r="M244" t="str">
        <f>INDEX(products!$A$1:$G$49,MATCH(orders!$D244,products!$A$1:$A$49,0),MATCH(orders!M$1,products!$A$1:$G$1,0))</f>
        <v>Exc</v>
      </c>
      <c r="N244" t="str">
        <f>INDEX(products!$A$1:$G$49,MATCH(orders!$D244,products!$A$1:$A$49,0),MATCH(orders!N$1,products!$A$1:$G$1,0))</f>
        <v>D</v>
      </c>
      <c r="O244" s="10">
        <f>INDEX(products!$A$1:$G$49,MATCH(orders!$D244,products!$A$1:$A$49,0),MATCH(orders!O$1,products!$A$1:$G$1,0))</f>
        <v>1</v>
      </c>
      <c r="P244" s="5">
        <f>INDEX(products!$A$1:$G$49,MATCH(orders!$D244,products!$A$1:$A$49,0),MATCH(orders!P$1,products!$A$1:$G$1,0))</f>
        <v>12.15</v>
      </c>
      <c r="Q244" s="5">
        <f>INDEX(products!$A$1:$G$49,MATCH(orders!$D244,products!$A$1:$A$49,0),MATCH(orders!Q$1,products!$A$1:$G$1,0))</f>
        <v>1.3365</v>
      </c>
      <c r="R244" s="12">
        <f t="shared" si="7"/>
        <v>36.450000000000003</v>
      </c>
      <c r="S244" s="12">
        <f t="shared" si="6"/>
        <v>4.0095000000000001</v>
      </c>
      <c r="T244" t="str">
        <f>_xlfn.XLOOKUP(C244,customers!A243:A1243,customers!I243:I1243,FALSE)</f>
        <v>Yes</v>
      </c>
    </row>
    <row r="245" spans="1:20" x14ac:dyDescent="0.2">
      <c r="A245" s="2" t="s">
        <v>1860</v>
      </c>
      <c r="B245" s="3">
        <v>44114</v>
      </c>
      <c r="C245" s="2" t="s">
        <v>1861</v>
      </c>
      <c r="D245" t="s">
        <v>6144</v>
      </c>
      <c r="E245" s="2">
        <v>4</v>
      </c>
      <c r="F245" s="2" t="str">
        <f>_xlfn.XLOOKUP(C245,customers!$A$1:$A$1001,customers!$B$1:$B$1001,0)</f>
        <v>Tammie Drynan</v>
      </c>
      <c r="G245" s="2" t="str">
        <f>IF(_xlfn.XLOOKUP(C245,customers!$A$1:$A$1001,customers!$C$1:$C$1001,0) = 0, "NONE", _xlfn.XLOOKUP(C245,customers!$A$1:$A$1001,customers!$C$1:$C$1001,0) )</f>
        <v>tdrynan6r@deviantart.com</v>
      </c>
      <c r="H245" s="2" t="str">
        <f>_xlfn.XLOOKUP(C245,customers!$A$1:$A$1001,customers!$G$1:$G$1001,0)</f>
        <v>United States</v>
      </c>
      <c r="I245" s="2" t="e" vm="45">
        <v>#VALUE!</v>
      </c>
      <c r="J245" s="2" t="str">
        <f>_xlfn.XLOOKUP(Table1[[#This Row],[Customer ID]],customers!A244:A1244,customers!F244:F1244,FALSE)</f>
        <v>Tampa</v>
      </c>
      <c r="K245" s="2" t="str">
        <f>VLOOKUP(M245,'coffee (more)'!$A$1:$B$5,2,FALSE)</f>
        <v>Excelsa</v>
      </c>
      <c r="L245" s="2" t="str">
        <f>VLOOKUP(N245,'coffee (more)'!$A$7:$B$10,2,FALSE)</f>
        <v>Dark</v>
      </c>
      <c r="M245" t="str">
        <f>INDEX(products!$A$1:$G$49,MATCH(orders!$D245,products!$A$1:$A$49,0),MATCH(orders!M$1,products!$A$1:$G$1,0))</f>
        <v>Exc</v>
      </c>
      <c r="N245" t="str">
        <f>INDEX(products!$A$1:$G$49,MATCH(orders!$D245,products!$A$1:$A$49,0),MATCH(orders!N$1,products!$A$1:$G$1,0))</f>
        <v>D</v>
      </c>
      <c r="O245" s="10">
        <f>INDEX(products!$A$1:$G$49,MATCH(orders!$D245,products!$A$1:$A$49,0),MATCH(orders!O$1,products!$A$1:$G$1,0))</f>
        <v>0.5</v>
      </c>
      <c r="P245" s="5">
        <f>INDEX(products!$A$1:$G$49,MATCH(orders!$D245,products!$A$1:$A$49,0),MATCH(orders!P$1,products!$A$1:$G$1,0))</f>
        <v>7.29</v>
      </c>
      <c r="Q245" s="5">
        <f>INDEX(products!$A$1:$G$49,MATCH(orders!$D245,products!$A$1:$A$49,0),MATCH(orders!Q$1,products!$A$1:$G$1,0))</f>
        <v>0.80190000000000006</v>
      </c>
      <c r="R245" s="12">
        <f t="shared" si="7"/>
        <v>29.16</v>
      </c>
      <c r="S245" s="12">
        <f t="shared" si="6"/>
        <v>3.2076000000000002</v>
      </c>
      <c r="T245" t="str">
        <f>_xlfn.XLOOKUP(C245,customers!A244:A1244,customers!I244:I1244,FALSE)</f>
        <v>Yes</v>
      </c>
    </row>
    <row r="246" spans="1:20" x14ac:dyDescent="0.2">
      <c r="A246" s="2" t="s">
        <v>1866</v>
      </c>
      <c r="B246" s="3">
        <v>44702</v>
      </c>
      <c r="C246" s="2" t="s">
        <v>1867</v>
      </c>
      <c r="D246" t="s">
        <v>6181</v>
      </c>
      <c r="E246" s="2">
        <v>4</v>
      </c>
      <c r="F246" s="2" t="str">
        <f>_xlfn.XLOOKUP(C246,customers!$A$1:$A$1001,customers!$B$1:$B$1001,0)</f>
        <v>Effie Yurkov</v>
      </c>
      <c r="G246" s="2" t="str">
        <f>IF(_xlfn.XLOOKUP(C246,customers!$A$1:$A$1001,customers!$C$1:$C$1001,0) = 0, "NONE", _xlfn.XLOOKUP(C246,customers!$A$1:$A$1001,customers!$C$1:$C$1001,0) )</f>
        <v>eyurkov6s@hud.gov</v>
      </c>
      <c r="H246" s="2" t="str">
        <f>_xlfn.XLOOKUP(C246,customers!$A$1:$A$1001,customers!$G$1:$G$1001,0)</f>
        <v>United States</v>
      </c>
      <c r="I246" s="2" t="e" vm="98">
        <v>#VALUE!</v>
      </c>
      <c r="J246" s="2" t="str">
        <f>_xlfn.XLOOKUP(Table1[[#This Row],[Customer ID]],customers!A245:A1245,customers!F245:F1245,FALSE)</f>
        <v>Honolulu</v>
      </c>
      <c r="K246" s="2" t="str">
        <f>VLOOKUP(M246,'coffee (more)'!$A$1:$B$5,2,FALSE)</f>
        <v>Liberica</v>
      </c>
      <c r="L246" s="2" t="str">
        <f>VLOOKUP(N246,'coffee (more)'!$A$7:$B$10,2,FALSE)</f>
        <v>Medium</v>
      </c>
      <c r="M246" t="str">
        <f>INDEX(products!$A$1:$G$49,MATCH(orders!$D246,products!$A$1:$A$49,0),MATCH(orders!M$1,products!$A$1:$G$1,0))</f>
        <v>Lib</v>
      </c>
      <c r="N246" t="str">
        <f>INDEX(products!$A$1:$G$49,MATCH(orders!$D246,products!$A$1:$A$49,0),MATCH(orders!N$1,products!$A$1:$G$1,0))</f>
        <v>M</v>
      </c>
      <c r="O246" s="10">
        <f>INDEX(products!$A$1:$G$49,MATCH(orders!$D246,products!$A$1:$A$49,0),MATCH(orders!O$1,products!$A$1:$G$1,0))</f>
        <v>2.5</v>
      </c>
      <c r="P246" s="5">
        <f>INDEX(products!$A$1:$G$49,MATCH(orders!$D246,products!$A$1:$A$49,0),MATCH(orders!P$1,products!$A$1:$G$1,0))</f>
        <v>33.464999999999996</v>
      </c>
      <c r="Q246" s="5">
        <f>INDEX(products!$A$1:$G$49,MATCH(orders!$D246,products!$A$1:$A$49,0),MATCH(orders!Q$1,products!$A$1:$G$1,0))</f>
        <v>4.3504499999999995</v>
      </c>
      <c r="R246" s="12">
        <f t="shared" si="7"/>
        <v>133.85999999999999</v>
      </c>
      <c r="S246" s="12">
        <f t="shared" si="6"/>
        <v>17.401799999999998</v>
      </c>
      <c r="T246" t="str">
        <f>_xlfn.XLOOKUP(C246,customers!A245:A1245,customers!I245:I1245,FALSE)</f>
        <v>No</v>
      </c>
    </row>
    <row r="247" spans="1:20" x14ac:dyDescent="0.2">
      <c r="A247" s="2" t="s">
        <v>1872</v>
      </c>
      <c r="B247" s="3">
        <v>43951</v>
      </c>
      <c r="C247" s="2" t="s">
        <v>1873</v>
      </c>
      <c r="D247" t="s">
        <v>6145</v>
      </c>
      <c r="E247" s="2">
        <v>5</v>
      </c>
      <c r="F247" s="2" t="str">
        <f>_xlfn.XLOOKUP(C247,customers!$A$1:$A$1001,customers!$B$1:$B$1001,0)</f>
        <v>Lexie Mallan</v>
      </c>
      <c r="G247" s="2" t="str">
        <f>IF(_xlfn.XLOOKUP(C247,customers!$A$1:$A$1001,customers!$C$1:$C$1001,0) = 0, "NONE", _xlfn.XLOOKUP(C247,customers!$A$1:$A$1001,customers!$C$1:$C$1001,0) )</f>
        <v>lmallan6t@state.gov</v>
      </c>
      <c r="H247" s="2" t="str">
        <f>_xlfn.XLOOKUP(C247,customers!$A$1:$A$1001,customers!$G$1:$G$1001,0)</f>
        <v>United States</v>
      </c>
      <c r="I247" s="2" t="e" vm="157">
        <v>#VALUE!</v>
      </c>
      <c r="J247" s="2" t="str">
        <f>_xlfn.XLOOKUP(Table1[[#This Row],[Customer ID]],customers!A246:A1246,customers!F246:F1246,FALSE)</f>
        <v>Baton Rouge</v>
      </c>
      <c r="K247" s="2" t="str">
        <f>VLOOKUP(M247,'coffee (more)'!$A$1:$B$5,2,FALSE)</f>
        <v>Liberica</v>
      </c>
      <c r="L247" s="2" t="str">
        <f>VLOOKUP(N247,'coffee (more)'!$A$7:$B$10,2,FALSE)</f>
        <v>Light</v>
      </c>
      <c r="M247" t="str">
        <f>INDEX(products!$A$1:$G$49,MATCH(orders!$D247,products!$A$1:$A$49,0),MATCH(orders!M$1,products!$A$1:$G$1,0))</f>
        <v>Lib</v>
      </c>
      <c r="N247" t="str">
        <f>INDEX(products!$A$1:$G$49,MATCH(orders!$D247,products!$A$1:$A$49,0),MATCH(orders!N$1,products!$A$1:$G$1,0))</f>
        <v>L</v>
      </c>
      <c r="O247" s="10">
        <f>INDEX(products!$A$1:$G$49,MATCH(orders!$D247,products!$A$1:$A$49,0),MATCH(orders!O$1,products!$A$1:$G$1,0))</f>
        <v>0.2</v>
      </c>
      <c r="P247" s="5">
        <f>INDEX(products!$A$1:$G$49,MATCH(orders!$D247,products!$A$1:$A$49,0),MATCH(orders!P$1,products!$A$1:$G$1,0))</f>
        <v>4.7549999999999999</v>
      </c>
      <c r="Q247" s="5">
        <f>INDEX(products!$A$1:$G$49,MATCH(orders!$D247,products!$A$1:$A$49,0),MATCH(orders!Q$1,products!$A$1:$G$1,0))</f>
        <v>0.61814999999999998</v>
      </c>
      <c r="R247" s="12">
        <f t="shared" si="7"/>
        <v>23.774999999999999</v>
      </c>
      <c r="S247" s="12">
        <f t="shared" si="6"/>
        <v>3.0907499999999999</v>
      </c>
      <c r="T247" t="str">
        <f>_xlfn.XLOOKUP(C247,customers!A246:A1246,customers!I246:I1246,FALSE)</f>
        <v>Yes</v>
      </c>
    </row>
    <row r="248" spans="1:20"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 = 0, "NONE", _xlfn.XLOOKUP(C248,customers!$A$1:$A$1001,customers!$C$1:$C$1001,0) )</f>
        <v>gbentjens6u@netlog.com</v>
      </c>
      <c r="H248" s="2" t="str">
        <f>_xlfn.XLOOKUP(C248,customers!$A$1:$A$1001,customers!$G$1:$G$1001,0)</f>
        <v>United Kingdom</v>
      </c>
      <c r="I248" s="2" t="s">
        <v>229</v>
      </c>
      <c r="J248" s="2" t="str">
        <f>_xlfn.XLOOKUP(Table1[[#This Row],[Customer ID]],customers!A247:A1247,customers!F247:F1247,FALSE)</f>
        <v>Newbiggin</v>
      </c>
      <c r="K248" s="2" t="str">
        <f>VLOOKUP(M248,'coffee (more)'!$A$1:$B$5,2,FALSE)</f>
        <v>Liberica</v>
      </c>
      <c r="L248" s="2" t="str">
        <f>VLOOKUP(N248,'coffee (more)'!$A$7:$B$10,2,FALSE)</f>
        <v>Dark</v>
      </c>
      <c r="M248" t="str">
        <f>INDEX(products!$A$1:$G$49,MATCH(orders!$D248,products!$A$1:$A$49,0),MATCH(orders!M$1,products!$A$1:$G$1,0))</f>
        <v>Lib</v>
      </c>
      <c r="N248" t="str">
        <f>INDEX(products!$A$1:$G$49,MATCH(orders!$D248,products!$A$1:$A$49,0),MATCH(orders!N$1,products!$A$1:$G$1,0))</f>
        <v>D</v>
      </c>
      <c r="O248" s="10">
        <f>INDEX(products!$A$1:$G$49,MATCH(orders!$D248,products!$A$1:$A$49,0),MATCH(orders!O$1,products!$A$1:$G$1,0))</f>
        <v>1</v>
      </c>
      <c r="P248" s="5">
        <f>INDEX(products!$A$1:$G$49,MATCH(orders!$D248,products!$A$1:$A$49,0),MATCH(orders!P$1,products!$A$1:$G$1,0))</f>
        <v>12.95</v>
      </c>
      <c r="Q248" s="5">
        <f>INDEX(products!$A$1:$G$49,MATCH(orders!$D248,products!$A$1:$A$49,0),MATCH(orders!Q$1,products!$A$1:$G$1,0))</f>
        <v>1.6835</v>
      </c>
      <c r="R248" s="12">
        <f t="shared" si="7"/>
        <v>38.849999999999994</v>
      </c>
      <c r="S248" s="12">
        <f t="shared" si="6"/>
        <v>5.0504999999999995</v>
      </c>
      <c r="T248" t="str">
        <f>_xlfn.XLOOKUP(C248,customers!A247:A1247,customers!I247:I1247,FALSE)</f>
        <v>No</v>
      </c>
    </row>
    <row r="249" spans="1:20" x14ac:dyDescent="0.2">
      <c r="A249" s="2" t="s">
        <v>1884</v>
      </c>
      <c r="B249" s="3">
        <v>44131</v>
      </c>
      <c r="C249" s="2" t="s">
        <v>1885</v>
      </c>
      <c r="D249" t="s">
        <v>6178</v>
      </c>
      <c r="E249" s="2">
        <v>6</v>
      </c>
      <c r="F249" s="2" t="str">
        <f>_xlfn.XLOOKUP(C249,customers!$A$1:$A$1001,customers!$B$1:$B$1001,0)</f>
        <v>Delmar Beasant</v>
      </c>
      <c r="G249" s="2" t="str">
        <f>IF(_xlfn.XLOOKUP(C249,customers!$A$1:$A$1001,customers!$C$1:$C$1001,0) = 0, "NONE", _xlfn.XLOOKUP(C249,customers!$A$1:$A$1001,customers!$C$1:$C$1001,0) )</f>
        <v>NONE</v>
      </c>
      <c r="H249" s="2" t="str">
        <f>_xlfn.XLOOKUP(C249,customers!$A$1:$A$1001,customers!$G$1:$G$1001,0)</f>
        <v>Ireland</v>
      </c>
      <c r="I249" s="2" t="e" vm="158">
        <v>#VALUE!</v>
      </c>
      <c r="J249" s="2" t="str">
        <f>_xlfn.XLOOKUP(Table1[[#This Row],[Customer ID]],customers!A248:A1248,customers!F248:F1248,FALSE)</f>
        <v>Kilkenny</v>
      </c>
      <c r="K249" s="2" t="str">
        <f>VLOOKUP(M249,'coffee (more)'!$A$1:$B$5,2,FALSE)</f>
        <v>Robusta</v>
      </c>
      <c r="L249" s="2" t="str">
        <f>VLOOKUP(N249,'coffee (more)'!$A$7:$B$10,2,FALSE)</f>
        <v>Light</v>
      </c>
      <c r="M249" t="str">
        <f>INDEX(products!$A$1:$G$49,MATCH(orders!$D249,products!$A$1:$A$49,0),MATCH(orders!M$1,products!$A$1:$G$1,0))</f>
        <v>Rob</v>
      </c>
      <c r="N249" t="str">
        <f>INDEX(products!$A$1:$G$49,MATCH(orders!$D249,products!$A$1:$A$49,0),MATCH(orders!N$1,products!$A$1:$G$1,0))</f>
        <v>L</v>
      </c>
      <c r="O249" s="10">
        <f>INDEX(products!$A$1:$G$49,MATCH(orders!$D249,products!$A$1:$A$49,0),MATCH(orders!O$1,products!$A$1:$G$1,0))</f>
        <v>0.2</v>
      </c>
      <c r="P249" s="5">
        <f>INDEX(products!$A$1:$G$49,MATCH(orders!$D249,products!$A$1:$A$49,0),MATCH(orders!P$1,products!$A$1:$G$1,0))</f>
        <v>3.5849999999999995</v>
      </c>
      <c r="Q249" s="5">
        <f>INDEX(products!$A$1:$G$49,MATCH(orders!$D249,products!$A$1:$A$49,0),MATCH(orders!Q$1,products!$A$1:$G$1,0))</f>
        <v>0.21509999999999996</v>
      </c>
      <c r="R249" s="12">
        <f t="shared" si="7"/>
        <v>21.509999999999998</v>
      </c>
      <c r="S249" s="12">
        <f t="shared" si="6"/>
        <v>1.2905999999999997</v>
      </c>
      <c r="T249" t="str">
        <f>_xlfn.XLOOKUP(C249,customers!A248:A1248,customers!I248:I1248,FALSE)</f>
        <v>Yes</v>
      </c>
    </row>
    <row r="250" spans="1:20" x14ac:dyDescent="0.2">
      <c r="A250" s="2" t="s">
        <v>1889</v>
      </c>
      <c r="B250" s="3">
        <v>44019</v>
      </c>
      <c r="C250" s="2" t="s">
        <v>1890</v>
      </c>
      <c r="D250" t="s">
        <v>6147</v>
      </c>
      <c r="E250" s="2">
        <v>1</v>
      </c>
      <c r="F250" s="2" t="str">
        <f>_xlfn.XLOOKUP(C250,customers!$A$1:$A$1001,customers!$B$1:$B$1001,0)</f>
        <v>Lyn Entwistle</v>
      </c>
      <c r="G250" s="2" t="str">
        <f>IF(_xlfn.XLOOKUP(C250,customers!$A$1:$A$1001,customers!$C$1:$C$1001,0) = 0, "NONE", _xlfn.XLOOKUP(C250,customers!$A$1:$A$1001,customers!$C$1:$C$1001,0) )</f>
        <v>lentwistle6w@omniture.com</v>
      </c>
      <c r="H250" s="2" t="str">
        <f>_xlfn.XLOOKUP(C250,customers!$A$1:$A$1001,customers!$G$1:$G$1001,0)</f>
        <v>United States</v>
      </c>
      <c r="I250" s="2" t="e" vm="28">
        <v>#VALUE!</v>
      </c>
      <c r="J250" s="2" t="str">
        <f>_xlfn.XLOOKUP(Table1[[#This Row],[Customer ID]],customers!A249:A1249,customers!F249:F1249,FALSE)</f>
        <v>Minneapolis</v>
      </c>
      <c r="K250" s="2" t="str">
        <f>VLOOKUP(M250,'coffee (more)'!$A$1:$B$5,2,FALSE)</f>
        <v>Arbica</v>
      </c>
      <c r="L250" s="2" t="str">
        <f>VLOOKUP(N250,'coffee (more)'!$A$7:$B$10,2,FALSE)</f>
        <v>Dark</v>
      </c>
      <c r="M250" t="str">
        <f>INDEX(products!$A$1:$G$49,MATCH(orders!$D250,products!$A$1:$A$49,0),MATCH(orders!M$1,products!$A$1:$G$1,0))</f>
        <v>Ara</v>
      </c>
      <c r="N250" t="str">
        <f>INDEX(products!$A$1:$G$49,MATCH(orders!$D250,products!$A$1:$A$49,0),MATCH(orders!N$1,products!$A$1:$G$1,0))</f>
        <v>D</v>
      </c>
      <c r="O250" s="10">
        <f>INDEX(products!$A$1:$G$49,MATCH(orders!$D250,products!$A$1:$A$49,0),MATCH(orders!O$1,products!$A$1:$G$1,0))</f>
        <v>1</v>
      </c>
      <c r="P250" s="5">
        <f>INDEX(products!$A$1:$G$49,MATCH(orders!$D250,products!$A$1:$A$49,0),MATCH(orders!P$1,products!$A$1:$G$1,0))</f>
        <v>9.9499999999999993</v>
      </c>
      <c r="Q250" s="5">
        <f>INDEX(products!$A$1:$G$49,MATCH(orders!$D250,products!$A$1:$A$49,0),MATCH(orders!Q$1,products!$A$1:$G$1,0))</f>
        <v>0.89549999999999985</v>
      </c>
      <c r="R250" s="12">
        <f t="shared" si="7"/>
        <v>9.9499999999999993</v>
      </c>
      <c r="S250" s="12">
        <f t="shared" si="6"/>
        <v>0.89549999999999985</v>
      </c>
      <c r="T250" t="str">
        <f>_xlfn.XLOOKUP(C250,customers!A249:A1249,customers!I249:I1249,FALSE)</f>
        <v>Yes</v>
      </c>
    </row>
    <row r="251" spans="1:20" x14ac:dyDescent="0.2">
      <c r="A251" s="2" t="s">
        <v>1895</v>
      </c>
      <c r="B251" s="3">
        <v>43861</v>
      </c>
      <c r="C251" s="2" t="s">
        <v>1935</v>
      </c>
      <c r="D251" t="s">
        <v>6170</v>
      </c>
      <c r="E251" s="2">
        <v>1</v>
      </c>
      <c r="F251" s="2" t="str">
        <f>_xlfn.XLOOKUP(C251,customers!$A$1:$A$1001,customers!$B$1:$B$1001,0)</f>
        <v>Zacharias Kiffe</v>
      </c>
      <c r="G251" s="2" t="str">
        <f>IF(_xlfn.XLOOKUP(C251,customers!$A$1:$A$1001,customers!$C$1:$C$1001,0) = 0, "NONE", _xlfn.XLOOKUP(C251,customers!$A$1:$A$1001,customers!$C$1:$C$1001,0) )</f>
        <v>zkiffe74@cyberchimps.com</v>
      </c>
      <c r="H251" s="2" t="str">
        <f>_xlfn.XLOOKUP(C251,customers!$A$1:$A$1001,customers!$G$1:$G$1001,0)</f>
        <v>United States</v>
      </c>
      <c r="I251" s="2" t="e" vm="159">
        <v>#VALUE!</v>
      </c>
      <c r="J251" s="2" t="str">
        <f>_xlfn.XLOOKUP(Table1[[#This Row],[Customer ID]],customers!A250:A1250,customers!F250:F1250,FALSE)</f>
        <v>Milwaukee</v>
      </c>
      <c r="K251" s="2" t="str">
        <f>VLOOKUP(M251,'coffee (more)'!$A$1:$B$5,2,FALSE)</f>
        <v>Liberica</v>
      </c>
      <c r="L251" s="2" t="str">
        <f>VLOOKUP(N251,'coffee (more)'!$A$7:$B$10,2,FALSE)</f>
        <v>Light</v>
      </c>
      <c r="M251" t="str">
        <f>INDEX(products!$A$1:$G$49,MATCH(orders!$D251,products!$A$1:$A$49,0),MATCH(orders!M$1,products!$A$1:$G$1,0))</f>
        <v>Lib</v>
      </c>
      <c r="N251" t="str">
        <f>INDEX(products!$A$1:$G$49,MATCH(orders!$D251,products!$A$1:$A$49,0),MATCH(orders!N$1,products!$A$1:$G$1,0))</f>
        <v>L</v>
      </c>
      <c r="O251" s="10">
        <f>INDEX(products!$A$1:$G$49,MATCH(orders!$D251,products!$A$1:$A$49,0),MATCH(orders!O$1,products!$A$1:$G$1,0))</f>
        <v>1</v>
      </c>
      <c r="P251" s="5">
        <f>INDEX(products!$A$1:$G$49,MATCH(orders!$D251,products!$A$1:$A$49,0),MATCH(orders!P$1,products!$A$1:$G$1,0))</f>
        <v>15.85</v>
      </c>
      <c r="Q251" s="5">
        <f>INDEX(products!$A$1:$G$49,MATCH(orders!$D251,products!$A$1:$A$49,0),MATCH(orders!Q$1,products!$A$1:$G$1,0))</f>
        <v>2.0605000000000002</v>
      </c>
      <c r="R251" s="12">
        <f t="shared" si="7"/>
        <v>15.85</v>
      </c>
      <c r="S251" s="12">
        <f t="shared" si="6"/>
        <v>2.0605000000000002</v>
      </c>
      <c r="T251" t="str">
        <f>_xlfn.XLOOKUP(C251,customers!A250:A1250,customers!I250:I1250,FALSE)</f>
        <v>Yes</v>
      </c>
    </row>
    <row r="252" spans="1:20" x14ac:dyDescent="0.2">
      <c r="A252" s="2" t="s">
        <v>1900</v>
      </c>
      <c r="B252" s="3">
        <v>43879</v>
      </c>
      <c r="C252" s="2" t="s">
        <v>1901</v>
      </c>
      <c r="D252" t="s">
        <v>6174</v>
      </c>
      <c r="E252" s="2">
        <v>1</v>
      </c>
      <c r="F252" s="2" t="str">
        <f>_xlfn.XLOOKUP(C252,customers!$A$1:$A$1001,customers!$B$1:$B$1001,0)</f>
        <v>Mercedes Acott</v>
      </c>
      <c r="G252" s="2" t="str">
        <f>IF(_xlfn.XLOOKUP(C252,customers!$A$1:$A$1001,customers!$C$1:$C$1001,0) = 0, "NONE", _xlfn.XLOOKUP(C252,customers!$A$1:$A$1001,customers!$C$1:$C$1001,0) )</f>
        <v>macott6y@pagesperso-orange.fr</v>
      </c>
      <c r="H252" s="2" t="str">
        <f>_xlfn.XLOOKUP(C252,customers!$A$1:$A$1001,customers!$G$1:$G$1001,0)</f>
        <v>United States</v>
      </c>
      <c r="I252" s="2" t="e" vm="60">
        <v>#VALUE!</v>
      </c>
      <c r="J252" s="2" t="str">
        <f>_xlfn.XLOOKUP(Table1[[#This Row],[Customer ID]],customers!A251:A1251,customers!F251:F1251,FALSE)</f>
        <v>Charlotte</v>
      </c>
      <c r="K252" s="2" t="str">
        <f>VLOOKUP(M252,'coffee (more)'!$A$1:$B$5,2,FALSE)</f>
        <v>Robusta</v>
      </c>
      <c r="L252" s="2" t="str">
        <f>VLOOKUP(N252,'coffee (more)'!$A$7:$B$10,2,FALSE)</f>
        <v>Medium</v>
      </c>
      <c r="M252" t="str">
        <f>INDEX(products!$A$1:$G$49,MATCH(orders!$D252,products!$A$1:$A$49,0),MATCH(orders!M$1,products!$A$1:$G$1,0))</f>
        <v>Rob</v>
      </c>
      <c r="N252" t="str">
        <f>INDEX(products!$A$1:$G$49,MATCH(orders!$D252,products!$A$1:$A$49,0),MATCH(orders!N$1,products!$A$1:$G$1,0))</f>
        <v>M</v>
      </c>
      <c r="O252" s="10">
        <f>INDEX(products!$A$1:$G$49,MATCH(orders!$D252,products!$A$1:$A$49,0),MATCH(orders!O$1,products!$A$1:$G$1,0))</f>
        <v>0.2</v>
      </c>
      <c r="P252" s="5">
        <f>INDEX(products!$A$1:$G$49,MATCH(orders!$D252,products!$A$1:$A$49,0),MATCH(orders!P$1,products!$A$1:$G$1,0))</f>
        <v>2.9849999999999999</v>
      </c>
      <c r="Q252" s="5">
        <f>INDEX(products!$A$1:$G$49,MATCH(orders!$D252,products!$A$1:$A$49,0),MATCH(orders!Q$1,products!$A$1:$G$1,0))</f>
        <v>0.17909999999999998</v>
      </c>
      <c r="R252" s="12">
        <f t="shared" si="7"/>
        <v>2.9849999999999999</v>
      </c>
      <c r="S252" s="12">
        <f t="shared" si="6"/>
        <v>0.17909999999999998</v>
      </c>
      <c r="T252" t="str">
        <f>_xlfn.XLOOKUP(C252,customers!A251:A1251,customers!I251:I1251,FALSE)</f>
        <v>Yes</v>
      </c>
    </row>
    <row r="253" spans="1:20" x14ac:dyDescent="0.2">
      <c r="A253" s="2" t="s">
        <v>1906</v>
      </c>
      <c r="B253" s="3">
        <v>44360</v>
      </c>
      <c r="C253" s="2" t="s">
        <v>1907</v>
      </c>
      <c r="D253" t="s">
        <v>6141</v>
      </c>
      <c r="E253" s="2">
        <v>5</v>
      </c>
      <c r="F253" s="2" t="str">
        <f>_xlfn.XLOOKUP(C253,customers!$A$1:$A$1001,customers!$B$1:$B$1001,0)</f>
        <v>Connor Heaviside</v>
      </c>
      <c r="G253" s="2" t="str">
        <f>IF(_xlfn.XLOOKUP(C253,customers!$A$1:$A$1001,customers!$C$1:$C$1001,0) = 0, "NONE", _xlfn.XLOOKUP(C253,customers!$A$1:$A$1001,customers!$C$1:$C$1001,0) )</f>
        <v>cheaviside6z@rediff.com</v>
      </c>
      <c r="H253" s="2" t="str">
        <f>_xlfn.XLOOKUP(C253,customers!$A$1:$A$1001,customers!$G$1:$G$1001,0)</f>
        <v>United States</v>
      </c>
      <c r="I253" s="2" t="e" vm="160">
        <v>#VALUE!</v>
      </c>
      <c r="J253" s="2" t="str">
        <f>_xlfn.XLOOKUP(Table1[[#This Row],[Customer ID]],customers!A252:A1252,customers!F252:F1252,FALSE)</f>
        <v>Phoenix</v>
      </c>
      <c r="K253" s="2" t="str">
        <f>VLOOKUP(M253,'coffee (more)'!$A$1:$B$5,2,FALSE)</f>
        <v>Excelsa</v>
      </c>
      <c r="L253" s="2" t="str">
        <f>VLOOKUP(N253,'coffee (more)'!$A$7:$B$10,2,FALSE)</f>
        <v>Medium</v>
      </c>
      <c r="M253" t="str">
        <f>INDEX(products!$A$1:$G$49,MATCH(orders!$D253,products!$A$1:$A$49,0),MATCH(orders!M$1,products!$A$1:$G$1,0))</f>
        <v>Exc</v>
      </c>
      <c r="N253" t="str">
        <f>INDEX(products!$A$1:$G$49,MATCH(orders!$D253,products!$A$1:$A$49,0),MATCH(orders!N$1,products!$A$1:$G$1,0))</f>
        <v>M</v>
      </c>
      <c r="O253" s="10">
        <f>INDEX(products!$A$1:$G$49,MATCH(orders!$D253,products!$A$1:$A$49,0),MATCH(orders!O$1,products!$A$1:$G$1,0))</f>
        <v>1</v>
      </c>
      <c r="P253" s="5">
        <f>INDEX(products!$A$1:$G$49,MATCH(orders!$D253,products!$A$1:$A$49,0),MATCH(orders!P$1,products!$A$1:$G$1,0))</f>
        <v>13.75</v>
      </c>
      <c r="Q253" s="5">
        <f>INDEX(products!$A$1:$G$49,MATCH(orders!$D253,products!$A$1:$A$49,0),MATCH(orders!Q$1,products!$A$1:$G$1,0))</f>
        <v>1.5125</v>
      </c>
      <c r="R253" s="12">
        <f t="shared" si="7"/>
        <v>68.75</v>
      </c>
      <c r="S253" s="12">
        <f t="shared" si="6"/>
        <v>7.5625</v>
      </c>
      <c r="T253" t="str">
        <f>_xlfn.XLOOKUP(C253,customers!A252:A1252,customers!I252:I1252,FALSE)</f>
        <v>Yes</v>
      </c>
    </row>
    <row r="254" spans="1:20" x14ac:dyDescent="0.2">
      <c r="A254" s="2" t="s">
        <v>1912</v>
      </c>
      <c r="B254" s="3">
        <v>44779</v>
      </c>
      <c r="C254" s="2" t="s">
        <v>1913</v>
      </c>
      <c r="D254" t="s">
        <v>6147</v>
      </c>
      <c r="E254" s="2">
        <v>3</v>
      </c>
      <c r="F254" s="2" t="str">
        <f>_xlfn.XLOOKUP(C254,customers!$A$1:$A$1001,customers!$B$1:$B$1001,0)</f>
        <v>Devy Bulbrook</v>
      </c>
      <c r="G254" s="2" t="str">
        <f>IF(_xlfn.XLOOKUP(C254,customers!$A$1:$A$1001,customers!$C$1:$C$1001,0) = 0, "NONE", _xlfn.XLOOKUP(C254,customers!$A$1:$A$1001,customers!$C$1:$C$1001,0) )</f>
        <v>NONE</v>
      </c>
      <c r="H254" s="2" t="str">
        <f>_xlfn.XLOOKUP(C254,customers!$A$1:$A$1001,customers!$G$1:$G$1001,0)</f>
        <v>United States</v>
      </c>
      <c r="I254" s="2" t="e" vm="161">
        <v>#VALUE!</v>
      </c>
      <c r="J254" s="2" t="str">
        <f>_xlfn.XLOOKUP(Table1[[#This Row],[Customer ID]],customers!A253:A1253,customers!F253:F1253,FALSE)</f>
        <v>Jamaica</v>
      </c>
      <c r="K254" s="2" t="str">
        <f>VLOOKUP(M254,'coffee (more)'!$A$1:$B$5,2,FALSE)</f>
        <v>Arbica</v>
      </c>
      <c r="L254" s="2" t="str">
        <f>VLOOKUP(N254,'coffee (more)'!$A$7:$B$10,2,FALSE)</f>
        <v>Dark</v>
      </c>
      <c r="M254" t="str">
        <f>INDEX(products!$A$1:$G$49,MATCH(orders!$D254,products!$A$1:$A$49,0),MATCH(orders!M$1,products!$A$1:$G$1,0))</f>
        <v>Ara</v>
      </c>
      <c r="N254" t="str">
        <f>INDEX(products!$A$1:$G$49,MATCH(orders!$D254,products!$A$1:$A$49,0),MATCH(orders!N$1,products!$A$1:$G$1,0))</f>
        <v>D</v>
      </c>
      <c r="O254" s="10">
        <f>INDEX(products!$A$1:$G$49,MATCH(orders!$D254,products!$A$1:$A$49,0),MATCH(orders!O$1,products!$A$1:$G$1,0))</f>
        <v>1</v>
      </c>
      <c r="P254" s="5">
        <f>INDEX(products!$A$1:$G$49,MATCH(orders!$D254,products!$A$1:$A$49,0),MATCH(orders!P$1,products!$A$1:$G$1,0))</f>
        <v>9.9499999999999993</v>
      </c>
      <c r="Q254" s="5">
        <f>INDEX(products!$A$1:$G$49,MATCH(orders!$D254,products!$A$1:$A$49,0),MATCH(orders!Q$1,products!$A$1:$G$1,0))</f>
        <v>0.89549999999999985</v>
      </c>
      <c r="R254" s="12">
        <f t="shared" si="7"/>
        <v>29.849999999999998</v>
      </c>
      <c r="S254" s="12">
        <f t="shared" si="6"/>
        <v>2.6864999999999997</v>
      </c>
      <c r="T254" t="str">
        <f>_xlfn.XLOOKUP(C254,customers!A253:A1253,customers!I253:I1253,FALSE)</f>
        <v>No</v>
      </c>
    </row>
    <row r="255" spans="1:20" x14ac:dyDescent="0.2">
      <c r="A255" s="2" t="s">
        <v>1917</v>
      </c>
      <c r="B255" s="3">
        <v>44523</v>
      </c>
      <c r="C255" s="2" t="s">
        <v>1918</v>
      </c>
      <c r="D255" t="s">
        <v>6162</v>
      </c>
      <c r="E255" s="2">
        <v>4</v>
      </c>
      <c r="F255" s="2" t="str">
        <f>_xlfn.XLOOKUP(C255,customers!$A$1:$A$1001,customers!$B$1:$B$1001,0)</f>
        <v>Leia Kernan</v>
      </c>
      <c r="G255" s="2" t="str">
        <f>IF(_xlfn.XLOOKUP(C255,customers!$A$1:$A$1001,customers!$C$1:$C$1001,0) = 0, "NONE", _xlfn.XLOOKUP(C255,customers!$A$1:$A$1001,customers!$C$1:$C$1001,0) )</f>
        <v>lkernan71@wsj.com</v>
      </c>
      <c r="H255" s="2" t="str">
        <f>_xlfn.XLOOKUP(C255,customers!$A$1:$A$1001,customers!$G$1:$G$1001,0)</f>
        <v>United States</v>
      </c>
      <c r="I255" s="2" t="e" vm="162">
        <v>#VALUE!</v>
      </c>
      <c r="J255" s="2" t="str">
        <f>_xlfn.XLOOKUP(Table1[[#This Row],[Customer ID]],customers!A254:A1254,customers!F254:F1254,FALSE)</f>
        <v>Champaign</v>
      </c>
      <c r="K255" s="2" t="str">
        <f>VLOOKUP(M255,'coffee (more)'!$A$1:$B$5,2,FALSE)</f>
        <v>Liberica</v>
      </c>
      <c r="L255" s="2" t="str">
        <f>VLOOKUP(N255,'coffee (more)'!$A$7:$B$10,2,FALSE)</f>
        <v>Medium</v>
      </c>
      <c r="M255" t="str">
        <f>INDEX(products!$A$1:$G$49,MATCH(orders!$D255,products!$A$1:$A$49,0),MATCH(orders!M$1,products!$A$1:$G$1,0))</f>
        <v>Lib</v>
      </c>
      <c r="N255" t="str">
        <f>INDEX(products!$A$1:$G$49,MATCH(orders!$D255,products!$A$1:$A$49,0),MATCH(orders!N$1,products!$A$1:$G$1,0))</f>
        <v>M</v>
      </c>
      <c r="O255" s="10">
        <f>INDEX(products!$A$1:$G$49,MATCH(orders!$D255,products!$A$1:$A$49,0),MATCH(orders!O$1,products!$A$1:$G$1,0))</f>
        <v>1</v>
      </c>
      <c r="P255" s="5">
        <f>INDEX(products!$A$1:$G$49,MATCH(orders!$D255,products!$A$1:$A$49,0),MATCH(orders!P$1,products!$A$1:$G$1,0))</f>
        <v>14.55</v>
      </c>
      <c r="Q255" s="5">
        <f>INDEX(products!$A$1:$G$49,MATCH(orders!$D255,products!$A$1:$A$49,0),MATCH(orders!Q$1,products!$A$1:$G$1,0))</f>
        <v>1.8915000000000002</v>
      </c>
      <c r="R255" s="12">
        <f t="shared" si="7"/>
        <v>58.2</v>
      </c>
      <c r="S255" s="12">
        <f t="shared" si="6"/>
        <v>7.5660000000000007</v>
      </c>
      <c r="T255" t="str">
        <f>_xlfn.XLOOKUP(C255,customers!A254:A1254,customers!I254:I1254,FALSE)</f>
        <v>No</v>
      </c>
    </row>
    <row r="256" spans="1:20" x14ac:dyDescent="0.2">
      <c r="A256" s="2" t="s">
        <v>1923</v>
      </c>
      <c r="B256" s="3">
        <v>44482</v>
      </c>
      <c r="C256" s="2" t="s">
        <v>1924</v>
      </c>
      <c r="D256" t="s">
        <v>6173</v>
      </c>
      <c r="E256" s="2">
        <v>4</v>
      </c>
      <c r="F256" s="2" t="str">
        <f>_xlfn.XLOOKUP(C256,customers!$A$1:$A$1001,customers!$B$1:$B$1001,0)</f>
        <v>Rosaline McLae</v>
      </c>
      <c r="G256" s="2" t="str">
        <f>IF(_xlfn.XLOOKUP(C256,customers!$A$1:$A$1001,customers!$C$1:$C$1001,0) = 0, "NONE", _xlfn.XLOOKUP(C256,customers!$A$1:$A$1001,customers!$C$1:$C$1001,0) )</f>
        <v>rmclae72@dailymotion.com</v>
      </c>
      <c r="H256" s="2" t="str">
        <f>_xlfn.XLOOKUP(C256,customers!$A$1:$A$1001,customers!$G$1:$G$1001,0)</f>
        <v>United Kingdom</v>
      </c>
      <c r="I256" s="2" t="e" vm="163">
        <v>#VALUE!</v>
      </c>
      <c r="J256" s="2" t="str">
        <f>_xlfn.XLOOKUP(Table1[[#This Row],[Customer ID]],customers!A255:A1255,customers!F255:F1255,FALSE)</f>
        <v>Swindon</v>
      </c>
      <c r="K256" s="2" t="str">
        <f>VLOOKUP(M256,'coffee (more)'!$A$1:$B$5,2,FALSE)</f>
        <v>Robusta</v>
      </c>
      <c r="L256" s="2" t="str">
        <f>VLOOKUP(N256,'coffee (more)'!$A$7:$B$10,2,FALSE)</f>
        <v>Light</v>
      </c>
      <c r="M256" t="str">
        <f>INDEX(products!$A$1:$G$49,MATCH(orders!$D256,products!$A$1:$A$49,0),MATCH(orders!M$1,products!$A$1:$G$1,0))</f>
        <v>Rob</v>
      </c>
      <c r="N256" t="str">
        <f>INDEX(products!$A$1:$G$49,MATCH(orders!$D256,products!$A$1:$A$49,0),MATCH(orders!N$1,products!$A$1:$G$1,0))</f>
        <v>L</v>
      </c>
      <c r="O256" s="10">
        <f>INDEX(products!$A$1:$G$49,MATCH(orders!$D256,products!$A$1:$A$49,0),MATCH(orders!O$1,products!$A$1:$G$1,0))</f>
        <v>0.5</v>
      </c>
      <c r="P256" s="5">
        <f>INDEX(products!$A$1:$G$49,MATCH(orders!$D256,products!$A$1:$A$49,0),MATCH(orders!P$1,products!$A$1:$G$1,0))</f>
        <v>7.169999999999999</v>
      </c>
      <c r="Q256" s="5">
        <f>INDEX(products!$A$1:$G$49,MATCH(orders!$D256,products!$A$1:$A$49,0),MATCH(orders!Q$1,products!$A$1:$G$1,0))</f>
        <v>0.43019999999999992</v>
      </c>
      <c r="R256" s="12">
        <f t="shared" si="7"/>
        <v>28.679999999999996</v>
      </c>
      <c r="S256" s="12">
        <f t="shared" si="6"/>
        <v>1.7207999999999997</v>
      </c>
      <c r="T256" t="str">
        <f>_xlfn.XLOOKUP(C256,customers!A255:A1255,customers!I255:I1255,FALSE)</f>
        <v>No</v>
      </c>
    </row>
    <row r="257" spans="1:20" x14ac:dyDescent="0.2">
      <c r="A257" s="2" t="s">
        <v>1928</v>
      </c>
      <c r="B257" s="3">
        <v>44439</v>
      </c>
      <c r="C257" s="2" t="s">
        <v>1929</v>
      </c>
      <c r="D257" t="s">
        <v>6173</v>
      </c>
      <c r="E257" s="2">
        <v>3</v>
      </c>
      <c r="F257" s="2" t="str">
        <f>_xlfn.XLOOKUP(C257,customers!$A$1:$A$1001,customers!$B$1:$B$1001,0)</f>
        <v>Cleve Blowfelde</v>
      </c>
      <c r="G257" s="2" t="str">
        <f>IF(_xlfn.XLOOKUP(C257,customers!$A$1:$A$1001,customers!$C$1:$C$1001,0) = 0, "NONE", _xlfn.XLOOKUP(C257,customers!$A$1:$A$1001,customers!$C$1:$C$1001,0) )</f>
        <v>cblowfelde73@ustream.tv</v>
      </c>
      <c r="H257" s="2" t="str">
        <f>_xlfn.XLOOKUP(C257,customers!$A$1:$A$1001,customers!$G$1:$G$1001,0)</f>
        <v>United States</v>
      </c>
      <c r="I257" s="2" t="e" vm="29">
        <v>#VALUE!</v>
      </c>
      <c r="J257" s="2" t="str">
        <f>_xlfn.XLOOKUP(Table1[[#This Row],[Customer ID]],customers!A256:A1256,customers!F256:F1256,FALSE)</f>
        <v>Tucson</v>
      </c>
      <c r="K257" s="2" t="str">
        <f>VLOOKUP(M257,'coffee (more)'!$A$1:$B$5,2,FALSE)</f>
        <v>Robusta</v>
      </c>
      <c r="L257" s="2" t="str">
        <f>VLOOKUP(N257,'coffee (more)'!$A$7:$B$10,2,FALSE)</f>
        <v>Light</v>
      </c>
      <c r="M257" t="str">
        <f>INDEX(products!$A$1:$G$49,MATCH(orders!$D257,products!$A$1:$A$49,0),MATCH(orders!M$1,products!$A$1:$G$1,0))</f>
        <v>Rob</v>
      </c>
      <c r="N257" t="str">
        <f>INDEX(products!$A$1:$G$49,MATCH(orders!$D257,products!$A$1:$A$49,0),MATCH(orders!N$1,products!$A$1:$G$1,0))</f>
        <v>L</v>
      </c>
      <c r="O257" s="10">
        <f>INDEX(products!$A$1:$G$49,MATCH(orders!$D257,products!$A$1:$A$49,0),MATCH(orders!O$1,products!$A$1:$G$1,0))</f>
        <v>0.5</v>
      </c>
      <c r="P257" s="5">
        <f>INDEX(products!$A$1:$G$49,MATCH(orders!$D257,products!$A$1:$A$49,0),MATCH(orders!P$1,products!$A$1:$G$1,0))</f>
        <v>7.169999999999999</v>
      </c>
      <c r="Q257" s="5">
        <f>INDEX(products!$A$1:$G$49,MATCH(orders!$D257,products!$A$1:$A$49,0),MATCH(orders!Q$1,products!$A$1:$G$1,0))</f>
        <v>0.43019999999999992</v>
      </c>
      <c r="R257" s="12">
        <f t="shared" si="7"/>
        <v>21.509999999999998</v>
      </c>
      <c r="S257" s="12">
        <f t="shared" si="6"/>
        <v>1.2905999999999997</v>
      </c>
      <c r="T257" t="str">
        <f>_xlfn.XLOOKUP(C257,customers!A256:A1256,customers!I256:I1256,FALSE)</f>
        <v>No</v>
      </c>
    </row>
    <row r="258" spans="1:20" x14ac:dyDescent="0.2">
      <c r="A258" s="2" t="s">
        <v>1934</v>
      </c>
      <c r="B258" s="3">
        <v>43846</v>
      </c>
      <c r="C258" s="2" t="s">
        <v>1935</v>
      </c>
      <c r="D258" t="s">
        <v>6160</v>
      </c>
      <c r="E258" s="2">
        <v>2</v>
      </c>
      <c r="F258" s="2" t="str">
        <f>_xlfn.XLOOKUP(C258,customers!$A$1:$A$1001,customers!$B$1:$B$1001,0)</f>
        <v>Zacharias Kiffe</v>
      </c>
      <c r="G258" s="2" t="str">
        <f>IF(_xlfn.XLOOKUP(C258,customers!$A$1:$A$1001,customers!$C$1:$C$1001,0) = 0, "NONE", _xlfn.XLOOKUP(C258,customers!$A$1:$A$1001,customers!$C$1:$C$1001,0) )</f>
        <v>zkiffe74@cyberchimps.com</v>
      </c>
      <c r="H258" s="2" t="str">
        <f>_xlfn.XLOOKUP(C258,customers!$A$1:$A$1001,customers!$G$1:$G$1001,0)</f>
        <v>United States</v>
      </c>
      <c r="I258" s="2" t="e" vm="159">
        <v>#VALUE!</v>
      </c>
      <c r="J258" s="2" t="str">
        <f>_xlfn.XLOOKUP(Table1[[#This Row],[Customer ID]],customers!A257:A1257,customers!F257:F1257,FALSE)</f>
        <v>Milwaukee</v>
      </c>
      <c r="K258" s="2" t="str">
        <f>VLOOKUP(M258,'coffee (more)'!$A$1:$B$5,2,FALSE)</f>
        <v>Liberica</v>
      </c>
      <c r="L258" s="2" t="str">
        <f>VLOOKUP(N258,'coffee (more)'!$A$7:$B$10,2,FALSE)</f>
        <v>Medium</v>
      </c>
      <c r="M258" t="str">
        <f>INDEX(products!$A$1:$G$49,MATCH(orders!$D258,products!$A$1:$A$49,0),MATCH(orders!M$1,products!$A$1:$G$1,0))</f>
        <v>Lib</v>
      </c>
      <c r="N258" t="str">
        <f>INDEX(products!$A$1:$G$49,MATCH(orders!$D258,products!$A$1:$A$49,0),MATCH(orders!N$1,products!$A$1:$G$1,0))</f>
        <v>M</v>
      </c>
      <c r="O258" s="10">
        <f>INDEX(products!$A$1:$G$49,MATCH(orders!$D258,products!$A$1:$A$49,0),MATCH(orders!O$1,products!$A$1:$G$1,0))</f>
        <v>0.5</v>
      </c>
      <c r="P258" s="5">
        <f>INDEX(products!$A$1:$G$49,MATCH(orders!$D258,products!$A$1:$A$49,0),MATCH(orders!P$1,products!$A$1:$G$1,0))</f>
        <v>8.73</v>
      </c>
      <c r="Q258" s="5">
        <f>INDEX(products!$A$1:$G$49,MATCH(orders!$D258,products!$A$1:$A$49,0),MATCH(orders!Q$1,products!$A$1:$G$1,0))</f>
        <v>1.1349</v>
      </c>
      <c r="R258" s="12">
        <f t="shared" si="7"/>
        <v>17.46</v>
      </c>
      <c r="S258" s="12">
        <f t="shared" ref="S258:S321" si="8" xml:space="preserve"> Q258*E258</f>
        <v>2.2698</v>
      </c>
      <c r="T258" t="str">
        <f>_xlfn.XLOOKUP(C258,customers!A257:A1257,customers!I257:I1257,FALSE)</f>
        <v>Yes</v>
      </c>
    </row>
    <row r="259" spans="1:20" x14ac:dyDescent="0.2">
      <c r="A259" s="2" t="s">
        <v>1940</v>
      </c>
      <c r="B259" s="3">
        <v>44676</v>
      </c>
      <c r="C259" s="2" t="s">
        <v>1941</v>
      </c>
      <c r="D259" t="s">
        <v>6185</v>
      </c>
      <c r="E259" s="2">
        <v>1</v>
      </c>
      <c r="F259" s="2" t="str">
        <f>_xlfn.XLOOKUP(C259,customers!$A$1:$A$1001,customers!$B$1:$B$1001,0)</f>
        <v>Denyse O'Calleran</v>
      </c>
      <c r="G259" s="2" t="str">
        <f>IF(_xlfn.XLOOKUP(C259,customers!$A$1:$A$1001,customers!$C$1:$C$1001,0) = 0, "NONE", _xlfn.XLOOKUP(C259,customers!$A$1:$A$1001,customers!$C$1:$C$1001,0) )</f>
        <v>docalleran75@ucla.edu</v>
      </c>
      <c r="H259" s="2" t="str">
        <f>_xlfn.XLOOKUP(C259,customers!$A$1:$A$1001,customers!$G$1:$G$1001,0)</f>
        <v>United States</v>
      </c>
      <c r="I259" s="2" t="e" vm="164">
        <v>#VALUE!</v>
      </c>
      <c r="J259" s="2" t="str">
        <f>_xlfn.XLOOKUP(Table1[[#This Row],[Customer ID]],customers!A258:A1258,customers!F258:F1258,FALSE)</f>
        <v>Pompano Beach</v>
      </c>
      <c r="K259" s="2" t="str">
        <f>VLOOKUP(M259,'coffee (more)'!$A$1:$B$5,2,FALSE)</f>
        <v>Excelsa</v>
      </c>
      <c r="L259" s="2" t="str">
        <f>VLOOKUP(N259,'coffee (more)'!$A$7:$B$10,2,FALSE)</f>
        <v>Dark</v>
      </c>
      <c r="M259" t="str">
        <f>INDEX(products!$A$1:$G$49,MATCH(orders!$D259,products!$A$1:$A$49,0),MATCH(orders!M$1,products!$A$1:$G$1,0))</f>
        <v>Exc</v>
      </c>
      <c r="N259" t="str">
        <f>INDEX(products!$A$1:$G$49,MATCH(orders!$D259,products!$A$1:$A$49,0),MATCH(orders!N$1,products!$A$1:$G$1,0))</f>
        <v>D</v>
      </c>
      <c r="O259" s="10">
        <f>INDEX(products!$A$1:$G$49,MATCH(orders!$D259,products!$A$1:$A$49,0),MATCH(orders!O$1,products!$A$1:$G$1,0))</f>
        <v>2.5</v>
      </c>
      <c r="P259" s="5">
        <f>INDEX(products!$A$1:$G$49,MATCH(orders!$D259,products!$A$1:$A$49,0),MATCH(orders!P$1,products!$A$1:$G$1,0))</f>
        <v>27.945</v>
      </c>
      <c r="Q259" s="5">
        <f>INDEX(products!$A$1:$G$49,MATCH(orders!$D259,products!$A$1:$A$49,0),MATCH(orders!Q$1,products!$A$1:$G$1,0))</f>
        <v>3.07395</v>
      </c>
      <c r="R259" s="12">
        <f t="shared" ref="R259:R322" si="9">E259*P259</f>
        <v>27.945</v>
      </c>
      <c r="S259" s="12">
        <f t="shared" si="8"/>
        <v>3.07395</v>
      </c>
      <c r="T259" t="str">
        <f>_xlfn.XLOOKUP(C259,customers!A258:A1258,customers!I258:I1258,FALSE)</f>
        <v>Yes</v>
      </c>
    </row>
    <row r="260" spans="1:20" x14ac:dyDescent="0.2">
      <c r="A260" s="2" t="s">
        <v>1946</v>
      </c>
      <c r="B260" s="3">
        <v>44513</v>
      </c>
      <c r="C260" s="2" t="s">
        <v>1947</v>
      </c>
      <c r="D260" t="s">
        <v>6185</v>
      </c>
      <c r="E260" s="2">
        <v>5</v>
      </c>
      <c r="F260" s="2" t="str">
        <f>_xlfn.XLOOKUP(C260,customers!$A$1:$A$1001,customers!$B$1:$B$1001,0)</f>
        <v>Cobby Cromwell</v>
      </c>
      <c r="G260" s="2" t="str">
        <f>IF(_xlfn.XLOOKUP(C260,customers!$A$1:$A$1001,customers!$C$1:$C$1001,0) = 0, "NONE", _xlfn.XLOOKUP(C260,customers!$A$1:$A$1001,customers!$C$1:$C$1001,0) )</f>
        <v>ccromwell76@desdev.cn</v>
      </c>
      <c r="H260" s="2" t="str">
        <f>_xlfn.XLOOKUP(C260,customers!$A$1:$A$1001,customers!$G$1:$G$1001,0)</f>
        <v>United States</v>
      </c>
      <c r="I260" s="2" t="e" vm="123">
        <v>#VALUE!</v>
      </c>
      <c r="J260" s="2" t="str">
        <f>_xlfn.XLOOKUP(Table1[[#This Row],[Customer ID]],customers!A259:A1259,customers!F259:F1259,FALSE)</f>
        <v>Whittier</v>
      </c>
      <c r="K260" s="2" t="str">
        <f>VLOOKUP(M260,'coffee (more)'!$A$1:$B$5,2,FALSE)</f>
        <v>Excelsa</v>
      </c>
      <c r="L260" s="2" t="str">
        <f>VLOOKUP(N260,'coffee (more)'!$A$7:$B$10,2,FALSE)</f>
        <v>Dark</v>
      </c>
      <c r="M260" t="str">
        <f>INDEX(products!$A$1:$G$49,MATCH(orders!$D260,products!$A$1:$A$49,0),MATCH(orders!M$1,products!$A$1:$G$1,0))</f>
        <v>Exc</v>
      </c>
      <c r="N260" t="str">
        <f>INDEX(products!$A$1:$G$49,MATCH(orders!$D260,products!$A$1:$A$49,0),MATCH(orders!N$1,products!$A$1:$G$1,0))</f>
        <v>D</v>
      </c>
      <c r="O260" s="10">
        <f>INDEX(products!$A$1:$G$49,MATCH(orders!$D260,products!$A$1:$A$49,0),MATCH(orders!O$1,products!$A$1:$G$1,0))</f>
        <v>2.5</v>
      </c>
      <c r="P260" s="5">
        <f>INDEX(products!$A$1:$G$49,MATCH(orders!$D260,products!$A$1:$A$49,0),MATCH(orders!P$1,products!$A$1:$G$1,0))</f>
        <v>27.945</v>
      </c>
      <c r="Q260" s="5">
        <f>INDEX(products!$A$1:$G$49,MATCH(orders!$D260,products!$A$1:$A$49,0),MATCH(orders!Q$1,products!$A$1:$G$1,0))</f>
        <v>3.07395</v>
      </c>
      <c r="R260" s="12">
        <f t="shared" si="9"/>
        <v>139.72499999999999</v>
      </c>
      <c r="S260" s="12">
        <f t="shared" si="8"/>
        <v>15.36975</v>
      </c>
      <c r="T260" t="str">
        <f>_xlfn.XLOOKUP(C260,customers!A259:A1259,customers!I259:I1259,FALSE)</f>
        <v>No</v>
      </c>
    </row>
    <row r="261" spans="1:20" x14ac:dyDescent="0.2">
      <c r="A261" s="2" t="s">
        <v>1952</v>
      </c>
      <c r="B261" s="3">
        <v>44355</v>
      </c>
      <c r="C261" s="2" t="s">
        <v>1953</v>
      </c>
      <c r="D261" t="s">
        <v>6174</v>
      </c>
      <c r="E261" s="2">
        <v>2</v>
      </c>
      <c r="F261" s="2" t="str">
        <f>_xlfn.XLOOKUP(C261,customers!$A$1:$A$1001,customers!$B$1:$B$1001,0)</f>
        <v>Irv Hay</v>
      </c>
      <c r="G261" s="2" t="str">
        <f>IF(_xlfn.XLOOKUP(C261,customers!$A$1:$A$1001,customers!$C$1:$C$1001,0) = 0, "NONE", _xlfn.XLOOKUP(C261,customers!$A$1:$A$1001,customers!$C$1:$C$1001,0) )</f>
        <v>ihay77@lulu.com</v>
      </c>
      <c r="H261" s="2" t="str">
        <f>_xlfn.XLOOKUP(C261,customers!$A$1:$A$1001,customers!$G$1:$G$1001,0)</f>
        <v>United Kingdom</v>
      </c>
      <c r="I261" s="2" t="e" vm="165">
        <v>#VALUE!</v>
      </c>
      <c r="J261" s="2" t="str">
        <f>_xlfn.XLOOKUP(Table1[[#This Row],[Customer ID]],customers!A260:A1260,customers!F260:F1260,FALSE)</f>
        <v>Sheffield</v>
      </c>
      <c r="K261" s="2" t="str">
        <f>VLOOKUP(M261,'coffee (more)'!$A$1:$B$5,2,FALSE)</f>
        <v>Robusta</v>
      </c>
      <c r="L261" s="2" t="str">
        <f>VLOOKUP(N261,'coffee (more)'!$A$7:$B$10,2,FALSE)</f>
        <v>Medium</v>
      </c>
      <c r="M261" t="str">
        <f>INDEX(products!$A$1:$G$49,MATCH(orders!$D261,products!$A$1:$A$49,0),MATCH(orders!M$1,products!$A$1:$G$1,0))</f>
        <v>Rob</v>
      </c>
      <c r="N261" t="str">
        <f>INDEX(products!$A$1:$G$49,MATCH(orders!$D261,products!$A$1:$A$49,0),MATCH(orders!N$1,products!$A$1:$G$1,0))</f>
        <v>M</v>
      </c>
      <c r="O261" s="10">
        <f>INDEX(products!$A$1:$G$49,MATCH(orders!$D261,products!$A$1:$A$49,0),MATCH(orders!O$1,products!$A$1:$G$1,0))</f>
        <v>0.2</v>
      </c>
      <c r="P261" s="5">
        <f>INDEX(products!$A$1:$G$49,MATCH(orders!$D261,products!$A$1:$A$49,0),MATCH(orders!P$1,products!$A$1:$G$1,0))</f>
        <v>2.9849999999999999</v>
      </c>
      <c r="Q261" s="5">
        <f>INDEX(products!$A$1:$G$49,MATCH(orders!$D261,products!$A$1:$A$49,0),MATCH(orders!Q$1,products!$A$1:$G$1,0))</f>
        <v>0.17909999999999998</v>
      </c>
      <c r="R261" s="12">
        <f t="shared" si="9"/>
        <v>5.97</v>
      </c>
      <c r="S261" s="12">
        <f t="shared" si="8"/>
        <v>0.35819999999999996</v>
      </c>
      <c r="T261" t="str">
        <f>_xlfn.XLOOKUP(C261,customers!A260:A1260,customers!I260:I1260,FALSE)</f>
        <v>No</v>
      </c>
    </row>
    <row r="262" spans="1:20" x14ac:dyDescent="0.2">
      <c r="A262" s="2" t="s">
        <v>1958</v>
      </c>
      <c r="B262" s="3">
        <v>44156</v>
      </c>
      <c r="C262" s="2" t="s">
        <v>1959</v>
      </c>
      <c r="D262" t="s">
        <v>6142</v>
      </c>
      <c r="E262" s="2">
        <v>1</v>
      </c>
      <c r="F262" s="2" t="str">
        <f>_xlfn.XLOOKUP(C262,customers!$A$1:$A$1001,customers!$B$1:$B$1001,0)</f>
        <v>Tani Taffarello</v>
      </c>
      <c r="G262" s="2" t="str">
        <f>IF(_xlfn.XLOOKUP(C262,customers!$A$1:$A$1001,customers!$C$1:$C$1001,0) = 0, "NONE", _xlfn.XLOOKUP(C262,customers!$A$1:$A$1001,customers!$C$1:$C$1001,0) )</f>
        <v>ttaffarello78@sciencedaily.com</v>
      </c>
      <c r="H262" s="2" t="str">
        <f>_xlfn.XLOOKUP(C262,customers!$A$1:$A$1001,customers!$G$1:$G$1001,0)</f>
        <v>United States</v>
      </c>
      <c r="I262" s="2" t="e" vm="10">
        <v>#VALUE!</v>
      </c>
      <c r="J262" s="2" t="str">
        <f>_xlfn.XLOOKUP(Table1[[#This Row],[Customer ID]],customers!A261:A1261,customers!F261:F1261,FALSE)</f>
        <v>Saint Louis</v>
      </c>
      <c r="K262" s="2" t="str">
        <f>VLOOKUP(M262,'coffee (more)'!$A$1:$B$5,2,FALSE)</f>
        <v>Robusta</v>
      </c>
      <c r="L262" s="2" t="str">
        <f>VLOOKUP(N262,'coffee (more)'!$A$7:$B$10,2,FALSE)</f>
        <v>Light</v>
      </c>
      <c r="M262" t="str">
        <f>INDEX(products!$A$1:$G$49,MATCH(orders!$D262,products!$A$1:$A$49,0),MATCH(orders!M$1,products!$A$1:$G$1,0))</f>
        <v>Rob</v>
      </c>
      <c r="N262" t="str">
        <f>INDEX(products!$A$1:$G$49,MATCH(orders!$D262,products!$A$1:$A$49,0),MATCH(orders!N$1,products!$A$1:$G$1,0))</f>
        <v>L</v>
      </c>
      <c r="O262" s="10">
        <f>INDEX(products!$A$1:$G$49,MATCH(orders!$D262,products!$A$1:$A$49,0),MATCH(orders!O$1,products!$A$1:$G$1,0))</f>
        <v>2.5</v>
      </c>
      <c r="P262" s="5">
        <f>INDEX(products!$A$1:$G$49,MATCH(orders!$D262,products!$A$1:$A$49,0),MATCH(orders!P$1,products!$A$1:$G$1,0))</f>
        <v>27.484999999999996</v>
      </c>
      <c r="Q262" s="5">
        <f>INDEX(products!$A$1:$G$49,MATCH(orders!$D262,products!$A$1:$A$49,0),MATCH(orders!Q$1,products!$A$1:$G$1,0))</f>
        <v>1.6490999999999998</v>
      </c>
      <c r="R262" s="12">
        <f t="shared" si="9"/>
        <v>27.484999999999996</v>
      </c>
      <c r="S262" s="12">
        <f t="shared" si="8"/>
        <v>1.6490999999999998</v>
      </c>
      <c r="T262" t="str">
        <f>_xlfn.XLOOKUP(C262,customers!A261:A1261,customers!I261:I1261,FALSE)</f>
        <v>Yes</v>
      </c>
    </row>
    <row r="263" spans="1:20" x14ac:dyDescent="0.2">
      <c r="A263" s="2" t="s">
        <v>1963</v>
      </c>
      <c r="B263" s="3">
        <v>43538</v>
      </c>
      <c r="C263" s="2" t="s">
        <v>1964</v>
      </c>
      <c r="D263" t="s">
        <v>6179</v>
      </c>
      <c r="E263" s="2">
        <v>5</v>
      </c>
      <c r="F263" s="2" t="str">
        <f>_xlfn.XLOOKUP(C263,customers!$A$1:$A$1001,customers!$B$1:$B$1001,0)</f>
        <v>Monique Canty</v>
      </c>
      <c r="G263" s="2" t="str">
        <f>IF(_xlfn.XLOOKUP(C263,customers!$A$1:$A$1001,customers!$C$1:$C$1001,0) = 0, "NONE", _xlfn.XLOOKUP(C263,customers!$A$1:$A$1001,customers!$C$1:$C$1001,0) )</f>
        <v>mcanty79@jigsy.com</v>
      </c>
      <c r="H263" s="2" t="str">
        <f>_xlfn.XLOOKUP(C263,customers!$A$1:$A$1001,customers!$G$1:$G$1001,0)</f>
        <v>United States</v>
      </c>
      <c r="I263" s="2" t="e" vm="166">
        <v>#VALUE!</v>
      </c>
      <c r="J263" s="2" t="str">
        <f>_xlfn.XLOOKUP(Table1[[#This Row],[Customer ID]],customers!A262:A1262,customers!F262:F1262,FALSE)</f>
        <v>Erie</v>
      </c>
      <c r="K263" s="2" t="str">
        <f>VLOOKUP(M263,'coffee (more)'!$A$1:$B$5,2,FALSE)</f>
        <v>Robusta</v>
      </c>
      <c r="L263" s="2" t="str">
        <f>VLOOKUP(N263,'coffee (more)'!$A$7:$B$10,2,FALSE)</f>
        <v>Light</v>
      </c>
      <c r="M263" t="str">
        <f>INDEX(products!$A$1:$G$49,MATCH(orders!$D263,products!$A$1:$A$49,0),MATCH(orders!M$1,products!$A$1:$G$1,0))</f>
        <v>Rob</v>
      </c>
      <c r="N263" t="str">
        <f>INDEX(products!$A$1:$G$49,MATCH(orders!$D263,products!$A$1:$A$49,0),MATCH(orders!N$1,products!$A$1:$G$1,0))</f>
        <v>L</v>
      </c>
      <c r="O263" s="10">
        <f>INDEX(products!$A$1:$G$49,MATCH(orders!$D263,products!$A$1:$A$49,0),MATCH(orders!O$1,products!$A$1:$G$1,0))</f>
        <v>1</v>
      </c>
      <c r="P263" s="5">
        <f>INDEX(products!$A$1:$G$49,MATCH(orders!$D263,products!$A$1:$A$49,0),MATCH(orders!P$1,products!$A$1:$G$1,0))</f>
        <v>11.95</v>
      </c>
      <c r="Q263" s="5">
        <f>INDEX(products!$A$1:$G$49,MATCH(orders!$D263,products!$A$1:$A$49,0),MATCH(orders!Q$1,products!$A$1:$G$1,0))</f>
        <v>0.71699999999999997</v>
      </c>
      <c r="R263" s="12">
        <f t="shared" si="9"/>
        <v>59.75</v>
      </c>
      <c r="S263" s="12">
        <f t="shared" si="8"/>
        <v>3.585</v>
      </c>
      <c r="T263" t="str">
        <f>_xlfn.XLOOKUP(C263,customers!A262:A1262,customers!I262:I1262,FALSE)</f>
        <v>Yes</v>
      </c>
    </row>
    <row r="264" spans="1:20" x14ac:dyDescent="0.2">
      <c r="A264" s="2" t="s">
        <v>1969</v>
      </c>
      <c r="B264" s="3">
        <v>43693</v>
      </c>
      <c r="C264" s="2" t="s">
        <v>1970</v>
      </c>
      <c r="D264" t="s">
        <v>6141</v>
      </c>
      <c r="E264" s="2">
        <v>3</v>
      </c>
      <c r="F264" s="2" t="str">
        <f>_xlfn.XLOOKUP(C264,customers!$A$1:$A$1001,customers!$B$1:$B$1001,0)</f>
        <v>Javier Kopke</v>
      </c>
      <c r="G264" s="2" t="str">
        <f>IF(_xlfn.XLOOKUP(C264,customers!$A$1:$A$1001,customers!$C$1:$C$1001,0) = 0, "NONE", _xlfn.XLOOKUP(C264,customers!$A$1:$A$1001,customers!$C$1:$C$1001,0) )</f>
        <v>jkopke7a@auda.org.au</v>
      </c>
      <c r="H264" s="2" t="str">
        <f>_xlfn.XLOOKUP(C264,customers!$A$1:$A$1001,customers!$G$1:$G$1001,0)</f>
        <v>United States</v>
      </c>
      <c r="I264" s="2" t="e" vm="167">
        <v>#VALUE!</v>
      </c>
      <c r="J264" s="2" t="str">
        <f>_xlfn.XLOOKUP(Table1[[#This Row],[Customer ID]],customers!A263:A1263,customers!F263:F1263,FALSE)</f>
        <v>Tacoma</v>
      </c>
      <c r="K264" s="2" t="str">
        <f>VLOOKUP(M264,'coffee (more)'!$A$1:$B$5,2,FALSE)</f>
        <v>Excelsa</v>
      </c>
      <c r="L264" s="2" t="str">
        <f>VLOOKUP(N264,'coffee (more)'!$A$7:$B$10,2,FALSE)</f>
        <v>Medium</v>
      </c>
      <c r="M264" t="str">
        <f>INDEX(products!$A$1:$G$49,MATCH(orders!$D264,products!$A$1:$A$49,0),MATCH(orders!M$1,products!$A$1:$G$1,0))</f>
        <v>Exc</v>
      </c>
      <c r="N264" t="str">
        <f>INDEX(products!$A$1:$G$49,MATCH(orders!$D264,products!$A$1:$A$49,0),MATCH(orders!N$1,products!$A$1:$G$1,0))</f>
        <v>M</v>
      </c>
      <c r="O264" s="10">
        <f>INDEX(products!$A$1:$G$49,MATCH(orders!$D264,products!$A$1:$A$49,0),MATCH(orders!O$1,products!$A$1:$G$1,0))</f>
        <v>1</v>
      </c>
      <c r="P264" s="5">
        <f>INDEX(products!$A$1:$G$49,MATCH(orders!$D264,products!$A$1:$A$49,0),MATCH(orders!P$1,products!$A$1:$G$1,0))</f>
        <v>13.75</v>
      </c>
      <c r="Q264" s="5">
        <f>INDEX(products!$A$1:$G$49,MATCH(orders!$D264,products!$A$1:$A$49,0),MATCH(orders!Q$1,products!$A$1:$G$1,0))</f>
        <v>1.5125</v>
      </c>
      <c r="R264" s="12">
        <f t="shared" si="9"/>
        <v>41.25</v>
      </c>
      <c r="S264" s="12">
        <f t="shared" si="8"/>
        <v>4.5374999999999996</v>
      </c>
      <c r="T264" t="str">
        <f>_xlfn.XLOOKUP(C264,customers!A263:A1263,customers!I263:I1263,FALSE)</f>
        <v>No</v>
      </c>
    </row>
    <row r="265" spans="1:20" x14ac:dyDescent="0.2">
      <c r="A265" s="2" t="s">
        <v>1975</v>
      </c>
      <c r="B265" s="3">
        <v>43577</v>
      </c>
      <c r="C265" s="2" t="s">
        <v>1976</v>
      </c>
      <c r="D265" t="s">
        <v>6181</v>
      </c>
      <c r="E265" s="2">
        <v>4</v>
      </c>
      <c r="F265" s="2" t="str">
        <f>_xlfn.XLOOKUP(C265,customers!$A$1:$A$1001,customers!$B$1:$B$1001,0)</f>
        <v>Mar McIver</v>
      </c>
      <c r="G265" s="2" t="str">
        <f>IF(_xlfn.XLOOKUP(C265,customers!$A$1:$A$1001,customers!$C$1:$C$1001,0) = 0, "NONE", _xlfn.XLOOKUP(C265,customers!$A$1:$A$1001,customers!$C$1:$C$1001,0) )</f>
        <v>NONE</v>
      </c>
      <c r="H265" s="2" t="str">
        <f>_xlfn.XLOOKUP(C265,customers!$A$1:$A$1001,customers!$G$1:$G$1001,0)</f>
        <v>United States</v>
      </c>
      <c r="I265" s="2" t="e" vm="9">
        <v>#VALUE!</v>
      </c>
      <c r="J265" s="2" t="str">
        <f>_xlfn.XLOOKUP(Table1[[#This Row],[Customer ID]],customers!A264:A1264,customers!F264:F1264,FALSE)</f>
        <v>Richmond</v>
      </c>
      <c r="K265" s="2" t="str">
        <f>VLOOKUP(M265,'coffee (more)'!$A$1:$B$5,2,FALSE)</f>
        <v>Liberica</v>
      </c>
      <c r="L265" s="2" t="str">
        <f>VLOOKUP(N265,'coffee (more)'!$A$7:$B$10,2,FALSE)</f>
        <v>Medium</v>
      </c>
      <c r="M265" t="str">
        <f>INDEX(products!$A$1:$G$49,MATCH(orders!$D265,products!$A$1:$A$49,0),MATCH(orders!M$1,products!$A$1:$G$1,0))</f>
        <v>Lib</v>
      </c>
      <c r="N265" t="str">
        <f>INDEX(products!$A$1:$G$49,MATCH(orders!$D265,products!$A$1:$A$49,0),MATCH(orders!N$1,products!$A$1:$G$1,0))</f>
        <v>M</v>
      </c>
      <c r="O265" s="10">
        <f>INDEX(products!$A$1:$G$49,MATCH(orders!$D265,products!$A$1:$A$49,0),MATCH(orders!O$1,products!$A$1:$G$1,0))</f>
        <v>2.5</v>
      </c>
      <c r="P265" s="5">
        <f>INDEX(products!$A$1:$G$49,MATCH(orders!$D265,products!$A$1:$A$49,0),MATCH(orders!P$1,products!$A$1:$G$1,0))</f>
        <v>33.464999999999996</v>
      </c>
      <c r="Q265" s="5">
        <f>INDEX(products!$A$1:$G$49,MATCH(orders!$D265,products!$A$1:$A$49,0),MATCH(orders!Q$1,products!$A$1:$G$1,0))</f>
        <v>4.3504499999999995</v>
      </c>
      <c r="R265" s="12">
        <f t="shared" si="9"/>
        <v>133.85999999999999</v>
      </c>
      <c r="S265" s="12">
        <f t="shared" si="8"/>
        <v>17.401799999999998</v>
      </c>
      <c r="T265" t="str">
        <f>_xlfn.XLOOKUP(C265,customers!A264:A1264,customers!I264:I1264,FALSE)</f>
        <v>No</v>
      </c>
    </row>
    <row r="266" spans="1:20"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 = 0, "NONE", _xlfn.XLOOKUP(C266,customers!$A$1:$A$1001,customers!$C$1:$C$1001,0) )</f>
        <v>NONE</v>
      </c>
      <c r="H266" s="2" t="str">
        <f>_xlfn.XLOOKUP(C266,customers!$A$1:$A$1001,customers!$G$1:$G$1001,0)</f>
        <v>Ireland</v>
      </c>
      <c r="I266" s="2" t="e" vm="168">
        <v>#VALUE!</v>
      </c>
      <c r="J266" s="2" t="str">
        <f>_xlfn.XLOOKUP(Table1[[#This Row],[Customer ID]],customers!A265:A1265,customers!F265:F1265,FALSE)</f>
        <v>Kinsealy-Drinan</v>
      </c>
      <c r="K266" s="2" t="str">
        <f>VLOOKUP(M266,'coffee (more)'!$A$1:$B$5,2,FALSE)</f>
        <v>Robusta</v>
      </c>
      <c r="L266" s="2" t="str">
        <f>VLOOKUP(N266,'coffee (more)'!$A$7:$B$10,2,FALSE)</f>
        <v>Light</v>
      </c>
      <c r="M266" t="str">
        <f>INDEX(products!$A$1:$G$49,MATCH(orders!$D266,products!$A$1:$A$49,0),MATCH(orders!M$1,products!$A$1:$G$1,0))</f>
        <v>Rob</v>
      </c>
      <c r="N266" t="str">
        <f>INDEX(products!$A$1:$G$49,MATCH(orders!$D266,products!$A$1:$A$49,0),MATCH(orders!N$1,products!$A$1:$G$1,0))</f>
        <v>L</v>
      </c>
      <c r="O266" s="10">
        <f>INDEX(products!$A$1:$G$49,MATCH(orders!$D266,products!$A$1:$A$49,0),MATCH(orders!O$1,products!$A$1:$G$1,0))</f>
        <v>1</v>
      </c>
      <c r="P266" s="5">
        <f>INDEX(products!$A$1:$G$49,MATCH(orders!$D266,products!$A$1:$A$49,0),MATCH(orders!P$1,products!$A$1:$G$1,0))</f>
        <v>11.95</v>
      </c>
      <c r="Q266" s="5">
        <f>INDEX(products!$A$1:$G$49,MATCH(orders!$D266,products!$A$1:$A$49,0),MATCH(orders!Q$1,products!$A$1:$G$1,0))</f>
        <v>0.71699999999999997</v>
      </c>
      <c r="R266" s="12">
        <f t="shared" si="9"/>
        <v>59.75</v>
      </c>
      <c r="S266" s="12">
        <f t="shared" si="8"/>
        <v>3.585</v>
      </c>
      <c r="T266" t="str">
        <f>_xlfn.XLOOKUP(C266,customers!A265:A1265,customers!I265:I1265,FALSE)</f>
        <v>Yes</v>
      </c>
    </row>
    <row r="267" spans="1:20"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 = 0, "NONE", _xlfn.XLOOKUP(C267,customers!$A$1:$A$1001,customers!$C$1:$C$1001,0) )</f>
        <v>vhellmore7d@bbc.co.uk</v>
      </c>
      <c r="H267" s="2" t="str">
        <f>_xlfn.XLOOKUP(C267,customers!$A$1:$A$1001,customers!$G$1:$G$1001,0)</f>
        <v>United States</v>
      </c>
      <c r="I267" s="2" t="e" vm="26">
        <v>#VALUE!</v>
      </c>
      <c r="J267" s="2" t="str">
        <f>_xlfn.XLOOKUP(Table1[[#This Row],[Customer ID]],customers!A266:A1266,customers!F266:F1266,FALSE)</f>
        <v>Little Rock</v>
      </c>
      <c r="K267" s="2" t="str">
        <f>VLOOKUP(M267,'coffee (more)'!$A$1:$B$5,2,FALSE)</f>
        <v>Arbica</v>
      </c>
      <c r="L267" s="2" t="str">
        <f>VLOOKUP(N267,'coffee (more)'!$A$7:$B$10,2,FALSE)</f>
        <v>Dark</v>
      </c>
      <c r="M267" t="str">
        <f>INDEX(products!$A$1:$G$49,MATCH(orders!$D267,products!$A$1:$A$49,0),MATCH(orders!M$1,products!$A$1:$G$1,0))</f>
        <v>Ara</v>
      </c>
      <c r="N267" t="str">
        <f>INDEX(products!$A$1:$G$49,MATCH(orders!$D267,products!$A$1:$A$49,0),MATCH(orders!N$1,products!$A$1:$G$1,0))</f>
        <v>D</v>
      </c>
      <c r="O267" s="10">
        <f>INDEX(products!$A$1:$G$49,MATCH(orders!$D267,products!$A$1:$A$49,0),MATCH(orders!O$1,products!$A$1:$G$1,0))</f>
        <v>0.5</v>
      </c>
      <c r="P267" s="5">
        <f>INDEX(products!$A$1:$G$49,MATCH(orders!$D267,products!$A$1:$A$49,0),MATCH(orders!P$1,products!$A$1:$G$1,0))</f>
        <v>5.97</v>
      </c>
      <c r="Q267" s="5">
        <f>INDEX(products!$A$1:$G$49,MATCH(orders!$D267,products!$A$1:$A$49,0),MATCH(orders!Q$1,products!$A$1:$G$1,0))</f>
        <v>0.5373</v>
      </c>
      <c r="R267" s="12">
        <f t="shared" si="9"/>
        <v>5.97</v>
      </c>
      <c r="S267" s="12">
        <f t="shared" si="8"/>
        <v>0.5373</v>
      </c>
      <c r="T267" t="str">
        <f>_xlfn.XLOOKUP(C267,customers!A266:A1266,customers!I266:I1266,FALSE)</f>
        <v>Yes</v>
      </c>
    </row>
    <row r="268" spans="1:20" x14ac:dyDescent="0.2">
      <c r="A268" s="2" t="s">
        <v>1992</v>
      </c>
      <c r="B268" s="3">
        <v>44283</v>
      </c>
      <c r="C268" s="2" t="s">
        <v>1993</v>
      </c>
      <c r="D268" t="s">
        <v>6183</v>
      </c>
      <c r="E268" s="2">
        <v>2</v>
      </c>
      <c r="F268" s="2" t="str">
        <f>_xlfn.XLOOKUP(C268,customers!$A$1:$A$1001,customers!$B$1:$B$1001,0)</f>
        <v>Myles Seawright</v>
      </c>
      <c r="G268" s="2" t="str">
        <f>IF(_xlfn.XLOOKUP(C268,customers!$A$1:$A$1001,customers!$C$1:$C$1001,0) = 0, "NONE", _xlfn.XLOOKUP(C268,customers!$A$1:$A$1001,customers!$C$1:$C$1001,0) )</f>
        <v>mseawright7e@nbcnews.com</v>
      </c>
      <c r="H268" s="2" t="str">
        <f>_xlfn.XLOOKUP(C268,customers!$A$1:$A$1001,customers!$G$1:$G$1001,0)</f>
        <v>United Kingdom</v>
      </c>
      <c r="I268" s="2" t="s">
        <v>280</v>
      </c>
      <c r="J268" s="2" t="str">
        <f>_xlfn.XLOOKUP(Table1[[#This Row],[Customer ID]],customers!A267:A1267,customers!F267:F1267,FALSE)</f>
        <v>Newton</v>
      </c>
      <c r="K268" s="2" t="str">
        <f>VLOOKUP(M268,'coffee (more)'!$A$1:$B$5,2,FALSE)</f>
        <v>Excelsa</v>
      </c>
      <c r="L268" s="2" t="str">
        <f>VLOOKUP(N268,'coffee (more)'!$A$7:$B$10,2,FALSE)</f>
        <v>Dark</v>
      </c>
      <c r="M268" t="str">
        <f>INDEX(products!$A$1:$G$49,MATCH(orders!$D268,products!$A$1:$A$49,0),MATCH(orders!M$1,products!$A$1:$G$1,0))</f>
        <v>Exc</v>
      </c>
      <c r="N268" t="str">
        <f>INDEX(products!$A$1:$G$49,MATCH(orders!$D268,products!$A$1:$A$49,0),MATCH(orders!N$1,products!$A$1:$G$1,0))</f>
        <v>D</v>
      </c>
      <c r="O268" s="10">
        <f>INDEX(products!$A$1:$G$49,MATCH(orders!$D268,products!$A$1:$A$49,0),MATCH(orders!O$1,products!$A$1:$G$1,0))</f>
        <v>1</v>
      </c>
      <c r="P268" s="5">
        <f>INDEX(products!$A$1:$G$49,MATCH(orders!$D268,products!$A$1:$A$49,0),MATCH(orders!P$1,products!$A$1:$G$1,0))</f>
        <v>12.15</v>
      </c>
      <c r="Q268" s="5">
        <f>INDEX(products!$A$1:$G$49,MATCH(orders!$D268,products!$A$1:$A$49,0),MATCH(orders!Q$1,products!$A$1:$G$1,0))</f>
        <v>1.3365</v>
      </c>
      <c r="R268" s="12">
        <f t="shared" si="9"/>
        <v>24.3</v>
      </c>
      <c r="S268" s="12">
        <f t="shared" si="8"/>
        <v>2.673</v>
      </c>
      <c r="T268" t="str">
        <f>_xlfn.XLOOKUP(C268,customers!A267:A1267,customers!I267:I1267,FALSE)</f>
        <v>No</v>
      </c>
    </row>
    <row r="269" spans="1:20"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 = 0, "NONE", _xlfn.XLOOKUP(C269,customers!$A$1:$A$1001,customers!$C$1:$C$1001,0) )</f>
        <v>snortheast7f@mashable.com</v>
      </c>
      <c r="H269" s="2" t="str">
        <f>_xlfn.XLOOKUP(C269,customers!$A$1:$A$1001,customers!$G$1:$G$1001,0)</f>
        <v>United States</v>
      </c>
      <c r="I269" s="2" t="e" vm="121">
        <v>#VALUE!</v>
      </c>
      <c r="J269" s="2" t="str">
        <f>_xlfn.XLOOKUP(Table1[[#This Row],[Customer ID]],customers!A268:A1268,customers!F268:F1268,FALSE)</f>
        <v>Sparks</v>
      </c>
      <c r="K269" s="2" t="str">
        <f>VLOOKUP(M269,'coffee (more)'!$A$1:$B$5,2,FALSE)</f>
        <v>Excelsa</v>
      </c>
      <c r="L269" s="2" t="str">
        <f>VLOOKUP(N269,'coffee (more)'!$A$7:$B$10,2,FALSE)</f>
        <v>Dark</v>
      </c>
      <c r="M269" t="str">
        <f>INDEX(products!$A$1:$G$49,MATCH(orders!$D269,products!$A$1:$A$49,0),MATCH(orders!M$1,products!$A$1:$G$1,0))</f>
        <v>Exc</v>
      </c>
      <c r="N269" t="str">
        <f>INDEX(products!$A$1:$G$49,MATCH(orders!$D269,products!$A$1:$A$49,0),MATCH(orders!N$1,products!$A$1:$G$1,0))</f>
        <v>D</v>
      </c>
      <c r="O269" s="10">
        <f>INDEX(products!$A$1:$G$49,MATCH(orders!$D269,products!$A$1:$A$49,0),MATCH(orders!O$1,products!$A$1:$G$1,0))</f>
        <v>0.2</v>
      </c>
      <c r="P269" s="5">
        <f>INDEX(products!$A$1:$G$49,MATCH(orders!$D269,products!$A$1:$A$49,0),MATCH(orders!P$1,products!$A$1:$G$1,0))</f>
        <v>3.645</v>
      </c>
      <c r="Q269" s="5">
        <f>INDEX(products!$A$1:$G$49,MATCH(orders!$D269,products!$A$1:$A$49,0),MATCH(orders!Q$1,products!$A$1:$G$1,0))</f>
        <v>0.40095000000000003</v>
      </c>
      <c r="R269" s="12">
        <f t="shared" si="9"/>
        <v>21.87</v>
      </c>
      <c r="S269" s="12">
        <f t="shared" si="8"/>
        <v>2.4057000000000004</v>
      </c>
      <c r="T269" t="str">
        <f>_xlfn.XLOOKUP(C269,customers!A268:A1268,customers!I268:I1268,FALSE)</f>
        <v>Yes</v>
      </c>
    </row>
    <row r="270" spans="1:20" x14ac:dyDescent="0.2">
      <c r="A270" s="2" t="s">
        <v>2004</v>
      </c>
      <c r="B270" s="3">
        <v>43790</v>
      </c>
      <c r="C270" s="2" t="s">
        <v>1672</v>
      </c>
      <c r="D270" t="s">
        <v>6147</v>
      </c>
      <c r="E270" s="2">
        <v>2</v>
      </c>
      <c r="F270" s="2" t="str">
        <f>_xlfn.XLOOKUP(C270,customers!$A$1:$A$1001,customers!$B$1:$B$1001,0)</f>
        <v>Anselma Attwater</v>
      </c>
      <c r="G270" s="2" t="str">
        <f>IF(_xlfn.XLOOKUP(C270,customers!$A$1:$A$1001,customers!$C$1:$C$1001,0) = 0, "NONE", _xlfn.XLOOKUP(C270,customers!$A$1:$A$1001,customers!$C$1:$C$1001,0) )</f>
        <v>aattwater5u@wikia.com</v>
      </c>
      <c r="H270" s="2" t="str">
        <f>_xlfn.XLOOKUP(C270,customers!$A$1:$A$1001,customers!$G$1:$G$1001,0)</f>
        <v>United States</v>
      </c>
      <c r="I270" s="2" t="b">
        <v>0</v>
      </c>
      <c r="J270" s="2" t="b">
        <f>_xlfn.XLOOKUP(Table1[[#This Row],[Customer ID]],customers!A269:A1269,customers!F269:F1269,FALSE)</f>
        <v>0</v>
      </c>
      <c r="K270" s="2" t="str">
        <f>VLOOKUP(M270,'coffee (more)'!$A$1:$B$5,2,FALSE)</f>
        <v>Arbica</v>
      </c>
      <c r="L270" s="2" t="str">
        <f>VLOOKUP(N270,'coffee (more)'!$A$7:$B$10,2,FALSE)</f>
        <v>Dark</v>
      </c>
      <c r="M270" t="str">
        <f>INDEX(products!$A$1:$G$49,MATCH(orders!$D270,products!$A$1:$A$49,0),MATCH(orders!M$1,products!$A$1:$G$1,0))</f>
        <v>Ara</v>
      </c>
      <c r="N270" t="str">
        <f>INDEX(products!$A$1:$G$49,MATCH(orders!$D270,products!$A$1:$A$49,0),MATCH(orders!N$1,products!$A$1:$G$1,0))</f>
        <v>D</v>
      </c>
      <c r="O270" s="10">
        <f>INDEX(products!$A$1:$G$49,MATCH(orders!$D270,products!$A$1:$A$49,0),MATCH(orders!O$1,products!$A$1:$G$1,0))</f>
        <v>1</v>
      </c>
      <c r="P270" s="5">
        <f>INDEX(products!$A$1:$G$49,MATCH(orders!$D270,products!$A$1:$A$49,0),MATCH(orders!P$1,products!$A$1:$G$1,0))</f>
        <v>9.9499999999999993</v>
      </c>
      <c r="Q270" s="5">
        <f>INDEX(products!$A$1:$G$49,MATCH(orders!$D270,products!$A$1:$A$49,0),MATCH(orders!Q$1,products!$A$1:$G$1,0))</f>
        <v>0.89549999999999985</v>
      </c>
      <c r="R270" s="12">
        <f t="shared" si="9"/>
        <v>19.899999999999999</v>
      </c>
      <c r="S270" s="12">
        <f t="shared" si="8"/>
        <v>1.7909999999999997</v>
      </c>
      <c r="T270" t="b">
        <f>_xlfn.XLOOKUP(C270,customers!A269:A1269,customers!I269:I1269,FALSE)</f>
        <v>0</v>
      </c>
    </row>
    <row r="271" spans="1:20" x14ac:dyDescent="0.2">
      <c r="A271" s="2" t="s">
        <v>2009</v>
      </c>
      <c r="B271" s="3">
        <v>44333</v>
      </c>
      <c r="C271" s="2" t="s">
        <v>2010</v>
      </c>
      <c r="D271" t="s">
        <v>6154</v>
      </c>
      <c r="E271" s="2">
        <v>2</v>
      </c>
      <c r="F271" s="2" t="str">
        <f>_xlfn.XLOOKUP(C271,customers!$A$1:$A$1001,customers!$B$1:$B$1001,0)</f>
        <v>Monica Fearon</v>
      </c>
      <c r="G271" s="2" t="str">
        <f>IF(_xlfn.XLOOKUP(C271,customers!$A$1:$A$1001,customers!$C$1:$C$1001,0) = 0, "NONE", _xlfn.XLOOKUP(C271,customers!$A$1:$A$1001,customers!$C$1:$C$1001,0) )</f>
        <v>mfearon7h@reverbnation.com</v>
      </c>
      <c r="H271" s="2" t="str">
        <f>_xlfn.XLOOKUP(C271,customers!$A$1:$A$1001,customers!$G$1:$G$1001,0)</f>
        <v>United States</v>
      </c>
      <c r="I271" s="2" t="e" vm="169">
        <v>#VALUE!</v>
      </c>
      <c r="J271" s="2" t="str">
        <f>_xlfn.XLOOKUP(Table1[[#This Row],[Customer ID]],customers!A270:A1270,customers!F270:F1270,FALSE)</f>
        <v>Denton</v>
      </c>
      <c r="K271" s="2" t="str">
        <f>VLOOKUP(M271,'coffee (more)'!$A$1:$B$5,2,FALSE)</f>
        <v>Arbica</v>
      </c>
      <c r="L271" s="2" t="str">
        <f>VLOOKUP(N271,'coffee (more)'!$A$7:$B$10,2,FALSE)</f>
        <v>Dark</v>
      </c>
      <c r="M271" t="str">
        <f>INDEX(products!$A$1:$G$49,MATCH(orders!$D271,products!$A$1:$A$49,0),MATCH(orders!M$1,products!$A$1:$G$1,0))</f>
        <v>Ara</v>
      </c>
      <c r="N271" t="str">
        <f>INDEX(products!$A$1:$G$49,MATCH(orders!$D271,products!$A$1:$A$49,0),MATCH(orders!N$1,products!$A$1:$G$1,0))</f>
        <v>D</v>
      </c>
      <c r="O271" s="10">
        <f>INDEX(products!$A$1:$G$49,MATCH(orders!$D271,products!$A$1:$A$49,0),MATCH(orders!O$1,products!$A$1:$G$1,0))</f>
        <v>0.2</v>
      </c>
      <c r="P271" s="5">
        <f>INDEX(products!$A$1:$G$49,MATCH(orders!$D271,products!$A$1:$A$49,0),MATCH(orders!P$1,products!$A$1:$G$1,0))</f>
        <v>2.9849999999999999</v>
      </c>
      <c r="Q271" s="5">
        <f>INDEX(products!$A$1:$G$49,MATCH(orders!$D271,products!$A$1:$A$49,0),MATCH(orders!Q$1,products!$A$1:$G$1,0))</f>
        <v>0.26865</v>
      </c>
      <c r="R271" s="12">
        <f t="shared" si="9"/>
        <v>5.97</v>
      </c>
      <c r="S271" s="12">
        <f t="shared" si="8"/>
        <v>0.5373</v>
      </c>
      <c r="T271" t="str">
        <f>_xlfn.XLOOKUP(C271,customers!A270:A1270,customers!I270:I1270,FALSE)</f>
        <v>No</v>
      </c>
    </row>
    <row r="272" spans="1:20" x14ac:dyDescent="0.2">
      <c r="A272" s="2" t="s">
        <v>2015</v>
      </c>
      <c r="B272" s="3">
        <v>43655</v>
      </c>
      <c r="C272" s="2" t="s">
        <v>2016</v>
      </c>
      <c r="D272" t="s">
        <v>6144</v>
      </c>
      <c r="E272" s="2">
        <v>1</v>
      </c>
      <c r="F272" s="2" t="str">
        <f>_xlfn.XLOOKUP(C272,customers!$A$1:$A$1001,customers!$B$1:$B$1001,0)</f>
        <v>Barney Chisnell</v>
      </c>
      <c r="G272" s="2" t="str">
        <f>IF(_xlfn.XLOOKUP(C272,customers!$A$1:$A$1001,customers!$C$1:$C$1001,0) = 0, "NONE", _xlfn.XLOOKUP(C272,customers!$A$1:$A$1001,customers!$C$1:$C$1001,0) )</f>
        <v>NONE</v>
      </c>
      <c r="H272" s="2" t="str">
        <f>_xlfn.XLOOKUP(C272,customers!$A$1:$A$1001,customers!$G$1:$G$1001,0)</f>
        <v>Ireland</v>
      </c>
      <c r="I272" s="2" t="e" vm="170">
        <v>#VALUE!</v>
      </c>
      <c r="J272" s="2" t="str">
        <f>_xlfn.XLOOKUP(Table1[[#This Row],[Customer ID]],customers!A271:A1271,customers!F271:F1271,FALSE)</f>
        <v>Tullamore</v>
      </c>
      <c r="K272" s="2" t="str">
        <f>VLOOKUP(M272,'coffee (more)'!$A$1:$B$5,2,FALSE)</f>
        <v>Excelsa</v>
      </c>
      <c r="L272" s="2" t="str">
        <f>VLOOKUP(N272,'coffee (more)'!$A$7:$B$10,2,FALSE)</f>
        <v>Dark</v>
      </c>
      <c r="M272" t="str">
        <f>INDEX(products!$A$1:$G$49,MATCH(orders!$D272,products!$A$1:$A$49,0),MATCH(orders!M$1,products!$A$1:$G$1,0))</f>
        <v>Exc</v>
      </c>
      <c r="N272" t="str">
        <f>INDEX(products!$A$1:$G$49,MATCH(orders!$D272,products!$A$1:$A$49,0),MATCH(orders!N$1,products!$A$1:$G$1,0))</f>
        <v>D</v>
      </c>
      <c r="O272" s="10">
        <f>INDEX(products!$A$1:$G$49,MATCH(orders!$D272,products!$A$1:$A$49,0),MATCH(orders!O$1,products!$A$1:$G$1,0))</f>
        <v>0.5</v>
      </c>
      <c r="P272" s="5">
        <f>INDEX(products!$A$1:$G$49,MATCH(orders!$D272,products!$A$1:$A$49,0),MATCH(orders!P$1,products!$A$1:$G$1,0))</f>
        <v>7.29</v>
      </c>
      <c r="Q272" s="5">
        <f>INDEX(products!$A$1:$G$49,MATCH(orders!$D272,products!$A$1:$A$49,0),MATCH(orders!Q$1,products!$A$1:$G$1,0))</f>
        <v>0.80190000000000006</v>
      </c>
      <c r="R272" s="12">
        <f t="shared" si="9"/>
        <v>7.29</v>
      </c>
      <c r="S272" s="12">
        <f t="shared" si="8"/>
        <v>0.80190000000000006</v>
      </c>
      <c r="T272" t="str">
        <f>_xlfn.XLOOKUP(C272,customers!A271:A1271,customers!I271:I1271,FALSE)</f>
        <v>Yes</v>
      </c>
    </row>
    <row r="273" spans="1:20" x14ac:dyDescent="0.2">
      <c r="A273" s="2" t="s">
        <v>2019</v>
      </c>
      <c r="B273" s="3">
        <v>43971</v>
      </c>
      <c r="C273" s="2" t="s">
        <v>2020</v>
      </c>
      <c r="D273" t="s">
        <v>6154</v>
      </c>
      <c r="E273" s="2">
        <v>4</v>
      </c>
      <c r="F273" s="2" t="str">
        <f>_xlfn.XLOOKUP(C273,customers!$A$1:$A$1001,customers!$B$1:$B$1001,0)</f>
        <v>Jasper Sisneros</v>
      </c>
      <c r="G273" s="2" t="str">
        <f>IF(_xlfn.XLOOKUP(C273,customers!$A$1:$A$1001,customers!$C$1:$C$1001,0) = 0, "NONE", _xlfn.XLOOKUP(C273,customers!$A$1:$A$1001,customers!$C$1:$C$1001,0) )</f>
        <v>jsisneros7j@a8.net</v>
      </c>
      <c r="H273" s="2" t="str">
        <f>_xlfn.XLOOKUP(C273,customers!$A$1:$A$1001,customers!$G$1:$G$1001,0)</f>
        <v>United States</v>
      </c>
      <c r="I273" s="2" t="e" vm="171">
        <v>#VALUE!</v>
      </c>
      <c r="J273" s="2" t="str">
        <f>_xlfn.XLOOKUP(Table1[[#This Row],[Customer ID]],customers!A272:A1272,customers!F272:F1272,FALSE)</f>
        <v>Raleigh</v>
      </c>
      <c r="K273" s="2" t="str">
        <f>VLOOKUP(M273,'coffee (more)'!$A$1:$B$5,2,FALSE)</f>
        <v>Arbica</v>
      </c>
      <c r="L273" s="2" t="str">
        <f>VLOOKUP(N273,'coffee (more)'!$A$7:$B$10,2,FALSE)</f>
        <v>Dark</v>
      </c>
      <c r="M273" t="str">
        <f>INDEX(products!$A$1:$G$49,MATCH(orders!$D273,products!$A$1:$A$49,0),MATCH(orders!M$1,products!$A$1:$G$1,0))</f>
        <v>Ara</v>
      </c>
      <c r="N273" t="str">
        <f>INDEX(products!$A$1:$G$49,MATCH(orders!$D273,products!$A$1:$A$49,0),MATCH(orders!N$1,products!$A$1:$G$1,0))</f>
        <v>D</v>
      </c>
      <c r="O273" s="10">
        <f>INDEX(products!$A$1:$G$49,MATCH(orders!$D273,products!$A$1:$A$49,0),MATCH(orders!O$1,products!$A$1:$G$1,0))</f>
        <v>0.2</v>
      </c>
      <c r="P273" s="5">
        <f>INDEX(products!$A$1:$G$49,MATCH(orders!$D273,products!$A$1:$A$49,0),MATCH(orders!P$1,products!$A$1:$G$1,0))</f>
        <v>2.9849999999999999</v>
      </c>
      <c r="Q273" s="5">
        <f>INDEX(products!$A$1:$G$49,MATCH(orders!$D273,products!$A$1:$A$49,0),MATCH(orders!Q$1,products!$A$1:$G$1,0))</f>
        <v>0.26865</v>
      </c>
      <c r="R273" s="12">
        <f t="shared" si="9"/>
        <v>11.94</v>
      </c>
      <c r="S273" s="12">
        <f t="shared" si="8"/>
        <v>1.0746</v>
      </c>
      <c r="T273" t="str">
        <f>_xlfn.XLOOKUP(C273,customers!A272:A1272,customers!I272:I1272,FALSE)</f>
        <v>Yes</v>
      </c>
    </row>
    <row r="274" spans="1:20"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 = 0, "NONE", _xlfn.XLOOKUP(C274,customers!$A$1:$A$1001,customers!$C$1:$C$1001,0) )</f>
        <v>zcarlson7k@bigcartel.com</v>
      </c>
      <c r="H274" s="2" t="str">
        <f>_xlfn.XLOOKUP(C274,customers!$A$1:$A$1001,customers!$G$1:$G$1001,0)</f>
        <v>Ireland</v>
      </c>
      <c r="I274" s="2" t="e" vm="172">
        <v>#VALUE!</v>
      </c>
      <c r="J274" s="2" t="str">
        <f>_xlfn.XLOOKUP(Table1[[#This Row],[Customer ID]],customers!A273:A1273,customers!F273:F1273,FALSE)</f>
        <v>Shankill</v>
      </c>
      <c r="K274" s="2" t="str">
        <f>VLOOKUP(M274,'coffee (more)'!$A$1:$B$5,2,FALSE)</f>
        <v>Robusta</v>
      </c>
      <c r="L274" s="2" t="str">
        <f>VLOOKUP(N274,'coffee (more)'!$A$7:$B$10,2,FALSE)</f>
        <v>Light</v>
      </c>
      <c r="M274" t="str">
        <f>INDEX(products!$A$1:$G$49,MATCH(orders!$D274,products!$A$1:$A$49,0),MATCH(orders!M$1,products!$A$1:$G$1,0))</f>
        <v>Rob</v>
      </c>
      <c r="N274" t="str">
        <f>INDEX(products!$A$1:$G$49,MATCH(orders!$D274,products!$A$1:$A$49,0),MATCH(orders!N$1,products!$A$1:$G$1,0))</f>
        <v>L</v>
      </c>
      <c r="O274" s="10">
        <f>INDEX(products!$A$1:$G$49,MATCH(orders!$D274,products!$A$1:$A$49,0),MATCH(orders!O$1,products!$A$1:$G$1,0))</f>
        <v>1</v>
      </c>
      <c r="P274" s="5">
        <f>INDEX(products!$A$1:$G$49,MATCH(orders!$D274,products!$A$1:$A$49,0),MATCH(orders!P$1,products!$A$1:$G$1,0))</f>
        <v>11.95</v>
      </c>
      <c r="Q274" s="5">
        <f>INDEX(products!$A$1:$G$49,MATCH(orders!$D274,products!$A$1:$A$49,0),MATCH(orders!Q$1,products!$A$1:$G$1,0))</f>
        <v>0.71699999999999997</v>
      </c>
      <c r="R274" s="12">
        <f t="shared" si="9"/>
        <v>71.699999999999989</v>
      </c>
      <c r="S274" s="12">
        <f t="shared" si="8"/>
        <v>4.3019999999999996</v>
      </c>
      <c r="T274" t="str">
        <f>_xlfn.XLOOKUP(C274,customers!A273:A1273,customers!I273:I1273,FALSE)</f>
        <v>Yes</v>
      </c>
    </row>
    <row r="275" spans="1:20" x14ac:dyDescent="0.2">
      <c r="A275" s="2" t="s">
        <v>2032</v>
      </c>
      <c r="B275" s="3">
        <v>44681</v>
      </c>
      <c r="C275" s="2" t="s">
        <v>2033</v>
      </c>
      <c r="D275" t="s">
        <v>6167</v>
      </c>
      <c r="E275" s="2">
        <v>2</v>
      </c>
      <c r="F275" s="2" t="str">
        <f>_xlfn.XLOOKUP(C275,customers!$A$1:$A$1001,customers!$B$1:$B$1001,0)</f>
        <v>Warner Maddox</v>
      </c>
      <c r="G275" s="2" t="str">
        <f>IF(_xlfn.XLOOKUP(C275,customers!$A$1:$A$1001,customers!$C$1:$C$1001,0) = 0, "NONE", _xlfn.XLOOKUP(C275,customers!$A$1:$A$1001,customers!$C$1:$C$1001,0) )</f>
        <v>wmaddox7l@timesonline.co.uk</v>
      </c>
      <c r="H275" s="2" t="str">
        <f>_xlfn.XLOOKUP(C275,customers!$A$1:$A$1001,customers!$G$1:$G$1001,0)</f>
        <v>United States</v>
      </c>
      <c r="I275" s="2" t="e" vm="15">
        <v>#VALUE!</v>
      </c>
      <c r="J275" s="2" t="str">
        <f>_xlfn.XLOOKUP(Table1[[#This Row],[Customer ID]],customers!A274:A1274,customers!F274:F1274,FALSE)</f>
        <v>New York City</v>
      </c>
      <c r="K275" s="2" t="str">
        <f>VLOOKUP(M275,'coffee (more)'!$A$1:$B$5,2,FALSE)</f>
        <v>Arbica</v>
      </c>
      <c r="L275" s="2" t="str">
        <f>VLOOKUP(N275,'coffee (more)'!$A$7:$B$10,2,FALSE)</f>
        <v>Light</v>
      </c>
      <c r="M275" t="str">
        <f>INDEX(products!$A$1:$G$49,MATCH(orders!$D275,products!$A$1:$A$49,0),MATCH(orders!M$1,products!$A$1:$G$1,0))</f>
        <v>Ara</v>
      </c>
      <c r="N275" t="str">
        <f>INDEX(products!$A$1:$G$49,MATCH(orders!$D275,products!$A$1:$A$49,0),MATCH(orders!N$1,products!$A$1:$G$1,0))</f>
        <v>L</v>
      </c>
      <c r="O275" s="10">
        <f>INDEX(products!$A$1:$G$49,MATCH(orders!$D275,products!$A$1:$A$49,0),MATCH(orders!O$1,products!$A$1:$G$1,0))</f>
        <v>0.2</v>
      </c>
      <c r="P275" s="5">
        <f>INDEX(products!$A$1:$G$49,MATCH(orders!$D275,products!$A$1:$A$49,0),MATCH(orders!P$1,products!$A$1:$G$1,0))</f>
        <v>3.8849999999999998</v>
      </c>
      <c r="Q275" s="5">
        <f>INDEX(products!$A$1:$G$49,MATCH(orders!$D275,products!$A$1:$A$49,0),MATCH(orders!Q$1,products!$A$1:$G$1,0))</f>
        <v>0.34964999999999996</v>
      </c>
      <c r="R275" s="12">
        <f t="shared" si="9"/>
        <v>7.77</v>
      </c>
      <c r="S275" s="12">
        <f t="shared" si="8"/>
        <v>0.69929999999999992</v>
      </c>
      <c r="T275" t="str">
        <f>_xlfn.XLOOKUP(C275,customers!A274:A1274,customers!I274:I1274,FALSE)</f>
        <v>No</v>
      </c>
    </row>
    <row r="276" spans="1:20"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 = 0, "NONE", _xlfn.XLOOKUP(C276,customers!$A$1:$A$1001,customers!$C$1:$C$1001,0) )</f>
        <v>dhedlestone7m@craigslist.org</v>
      </c>
      <c r="H276" s="2" t="str">
        <f>_xlfn.XLOOKUP(C276,customers!$A$1:$A$1001,customers!$G$1:$G$1001,0)</f>
        <v>United States</v>
      </c>
      <c r="I276" s="2" t="e" vm="89">
        <v>#VALUE!</v>
      </c>
      <c r="J276" s="2" t="str">
        <f>_xlfn.XLOOKUP(Table1[[#This Row],[Customer ID]],customers!A275:A1275,customers!F275:F1275,FALSE)</f>
        <v>Stamford</v>
      </c>
      <c r="K276" s="2" t="str">
        <f>VLOOKUP(M276,'coffee (more)'!$A$1:$B$5,2,FALSE)</f>
        <v>Arbica</v>
      </c>
      <c r="L276" s="2" t="str">
        <f>VLOOKUP(N276,'coffee (more)'!$A$7:$B$10,2,FALSE)</f>
        <v>Medium</v>
      </c>
      <c r="M276" t="str">
        <f>INDEX(products!$A$1:$G$49,MATCH(orders!$D276,products!$A$1:$A$49,0),MATCH(orders!M$1,products!$A$1:$G$1,0))</f>
        <v>Ara</v>
      </c>
      <c r="N276" t="str">
        <f>INDEX(products!$A$1:$G$49,MATCH(orders!$D276,products!$A$1:$A$49,0),MATCH(orders!N$1,products!$A$1:$G$1,0))</f>
        <v>M</v>
      </c>
      <c r="O276" s="10">
        <f>INDEX(products!$A$1:$G$49,MATCH(orders!$D276,products!$A$1:$A$49,0),MATCH(orders!O$1,products!$A$1:$G$1,0))</f>
        <v>2.5</v>
      </c>
      <c r="P276" s="5">
        <f>INDEX(products!$A$1:$G$49,MATCH(orders!$D276,products!$A$1:$A$49,0),MATCH(orders!P$1,products!$A$1:$G$1,0))</f>
        <v>25.874999999999996</v>
      </c>
      <c r="Q276" s="5">
        <f>INDEX(products!$A$1:$G$49,MATCH(orders!$D276,products!$A$1:$A$49,0),MATCH(orders!Q$1,products!$A$1:$G$1,0))</f>
        <v>2.3287499999999994</v>
      </c>
      <c r="R276" s="12">
        <f t="shared" si="9"/>
        <v>25.874999999999996</v>
      </c>
      <c r="S276" s="12">
        <f t="shared" si="8"/>
        <v>2.3287499999999994</v>
      </c>
      <c r="T276" t="str">
        <f>_xlfn.XLOOKUP(C276,customers!A275:A1275,customers!I275:I1275,FALSE)</f>
        <v>No</v>
      </c>
    </row>
    <row r="277" spans="1:20" x14ac:dyDescent="0.2">
      <c r="A277" s="2" t="s">
        <v>2044</v>
      </c>
      <c r="B277" s="3">
        <v>44725</v>
      </c>
      <c r="C277" s="2" t="s">
        <v>2045</v>
      </c>
      <c r="D277" t="s">
        <v>6148</v>
      </c>
      <c r="E277" s="2">
        <v>6</v>
      </c>
      <c r="F277" s="2" t="str">
        <f>_xlfn.XLOOKUP(C277,customers!$A$1:$A$1001,customers!$B$1:$B$1001,0)</f>
        <v>Teddi Crowthe</v>
      </c>
      <c r="G277" s="2" t="str">
        <f>IF(_xlfn.XLOOKUP(C277,customers!$A$1:$A$1001,customers!$C$1:$C$1001,0) = 0, "NONE", _xlfn.XLOOKUP(C277,customers!$A$1:$A$1001,customers!$C$1:$C$1001,0) )</f>
        <v>tcrowthe7n@europa.eu</v>
      </c>
      <c r="H277" s="2" t="str">
        <f>_xlfn.XLOOKUP(C277,customers!$A$1:$A$1001,customers!$G$1:$G$1001,0)</f>
        <v>United States</v>
      </c>
      <c r="I277" s="2" t="e" vm="43">
        <v>#VALUE!</v>
      </c>
      <c r="J277" s="2" t="str">
        <f>_xlfn.XLOOKUP(Table1[[#This Row],[Customer ID]],customers!A276:A1276,customers!F276:F1276,FALSE)</f>
        <v>Toledo</v>
      </c>
      <c r="K277" s="2" t="str">
        <f>VLOOKUP(M277,'coffee (more)'!$A$1:$B$5,2,FALSE)</f>
        <v>Excelsa</v>
      </c>
      <c r="L277" s="2" t="str">
        <f>VLOOKUP(N277,'coffee (more)'!$A$7:$B$10,2,FALSE)</f>
        <v>Light</v>
      </c>
      <c r="M277" t="str">
        <f>INDEX(products!$A$1:$G$49,MATCH(orders!$D277,products!$A$1:$A$49,0),MATCH(orders!M$1,products!$A$1:$G$1,0))</f>
        <v>Exc</v>
      </c>
      <c r="N277" t="str">
        <f>INDEX(products!$A$1:$G$49,MATCH(orders!$D277,products!$A$1:$A$49,0),MATCH(orders!N$1,products!$A$1:$G$1,0))</f>
        <v>L</v>
      </c>
      <c r="O277" s="10">
        <f>INDEX(products!$A$1:$G$49,MATCH(orders!$D277,products!$A$1:$A$49,0),MATCH(orders!O$1,products!$A$1:$G$1,0))</f>
        <v>2.5</v>
      </c>
      <c r="P277" s="5">
        <f>INDEX(products!$A$1:$G$49,MATCH(orders!$D277,products!$A$1:$A$49,0),MATCH(orders!P$1,products!$A$1:$G$1,0))</f>
        <v>34.154999999999994</v>
      </c>
      <c r="Q277" s="5">
        <f>INDEX(products!$A$1:$G$49,MATCH(orders!$D277,products!$A$1:$A$49,0),MATCH(orders!Q$1,products!$A$1:$G$1,0))</f>
        <v>3.7570499999999996</v>
      </c>
      <c r="R277" s="12">
        <f t="shared" si="9"/>
        <v>204.92999999999995</v>
      </c>
      <c r="S277" s="12">
        <f t="shared" si="8"/>
        <v>22.542299999999997</v>
      </c>
      <c r="T277" t="str">
        <f>_xlfn.XLOOKUP(C277,customers!A276:A1276,customers!I276:I1276,FALSE)</f>
        <v>No</v>
      </c>
    </row>
    <row r="278" spans="1:20" x14ac:dyDescent="0.2">
      <c r="A278" s="2" t="s">
        <v>2050</v>
      </c>
      <c r="B278" s="3">
        <v>43992</v>
      </c>
      <c r="C278" s="2" t="s">
        <v>2051</v>
      </c>
      <c r="D278" t="s">
        <v>6142</v>
      </c>
      <c r="E278" s="2">
        <v>4</v>
      </c>
      <c r="F278" s="2" t="str">
        <f>_xlfn.XLOOKUP(C278,customers!$A$1:$A$1001,customers!$B$1:$B$1001,0)</f>
        <v>Dorelia Bury</v>
      </c>
      <c r="G278" s="2" t="str">
        <f>IF(_xlfn.XLOOKUP(C278,customers!$A$1:$A$1001,customers!$C$1:$C$1001,0) = 0, "NONE", _xlfn.XLOOKUP(C278,customers!$A$1:$A$1001,customers!$C$1:$C$1001,0) )</f>
        <v>dbury7o@tinyurl.com</v>
      </c>
      <c r="H278" s="2" t="str">
        <f>_xlfn.XLOOKUP(C278,customers!$A$1:$A$1001,customers!$G$1:$G$1001,0)</f>
        <v>Ireland</v>
      </c>
      <c r="I278" s="2" t="e" vm="173">
        <v>#VALUE!</v>
      </c>
      <c r="J278" s="2" t="str">
        <f>_xlfn.XLOOKUP(Table1[[#This Row],[Customer ID]],customers!A277:A1277,customers!F277:F1277,FALSE)</f>
        <v>Castleblayney</v>
      </c>
      <c r="K278" s="2" t="str">
        <f>VLOOKUP(M278,'coffee (more)'!$A$1:$B$5,2,FALSE)</f>
        <v>Robusta</v>
      </c>
      <c r="L278" s="2" t="str">
        <f>VLOOKUP(N278,'coffee (more)'!$A$7:$B$10,2,FALSE)</f>
        <v>Light</v>
      </c>
      <c r="M278" t="str">
        <f>INDEX(products!$A$1:$G$49,MATCH(orders!$D278,products!$A$1:$A$49,0),MATCH(orders!M$1,products!$A$1:$G$1,0))</f>
        <v>Rob</v>
      </c>
      <c r="N278" t="str">
        <f>INDEX(products!$A$1:$G$49,MATCH(orders!$D278,products!$A$1:$A$49,0),MATCH(orders!N$1,products!$A$1:$G$1,0))</f>
        <v>L</v>
      </c>
      <c r="O278" s="10">
        <f>INDEX(products!$A$1:$G$49,MATCH(orders!$D278,products!$A$1:$A$49,0),MATCH(orders!O$1,products!$A$1:$G$1,0))</f>
        <v>2.5</v>
      </c>
      <c r="P278" s="5">
        <f>INDEX(products!$A$1:$G$49,MATCH(orders!$D278,products!$A$1:$A$49,0),MATCH(orders!P$1,products!$A$1:$G$1,0))</f>
        <v>27.484999999999996</v>
      </c>
      <c r="Q278" s="5">
        <f>INDEX(products!$A$1:$G$49,MATCH(orders!$D278,products!$A$1:$A$49,0),MATCH(orders!Q$1,products!$A$1:$G$1,0))</f>
        <v>1.6490999999999998</v>
      </c>
      <c r="R278" s="12">
        <f t="shared" si="9"/>
        <v>109.93999999999998</v>
      </c>
      <c r="S278" s="12">
        <f t="shared" si="8"/>
        <v>6.5963999999999992</v>
      </c>
      <c r="T278" t="str">
        <f>_xlfn.XLOOKUP(C278,customers!A277:A1277,customers!I277:I1277,FALSE)</f>
        <v>Yes</v>
      </c>
    </row>
    <row r="279" spans="1:20" x14ac:dyDescent="0.2">
      <c r="A279" s="2" t="s">
        <v>2056</v>
      </c>
      <c r="B279" s="3">
        <v>44183</v>
      </c>
      <c r="C279" s="2" t="s">
        <v>2057</v>
      </c>
      <c r="D279" t="s">
        <v>6171</v>
      </c>
      <c r="E279" s="2">
        <v>6</v>
      </c>
      <c r="F279" s="2" t="str">
        <f>_xlfn.XLOOKUP(C279,customers!$A$1:$A$1001,customers!$B$1:$B$1001,0)</f>
        <v>Gussy Broadbear</v>
      </c>
      <c r="G279" s="2" t="str">
        <f>IF(_xlfn.XLOOKUP(C279,customers!$A$1:$A$1001,customers!$C$1:$C$1001,0) = 0, "NONE", _xlfn.XLOOKUP(C279,customers!$A$1:$A$1001,customers!$C$1:$C$1001,0) )</f>
        <v>gbroadbear7p@omniture.com</v>
      </c>
      <c r="H279" s="2" t="str">
        <f>_xlfn.XLOOKUP(C279,customers!$A$1:$A$1001,customers!$G$1:$G$1001,0)</f>
        <v>United States</v>
      </c>
      <c r="I279" s="2" t="e" vm="174">
        <v>#VALUE!</v>
      </c>
      <c r="J279" s="2" t="str">
        <f>_xlfn.XLOOKUP(Table1[[#This Row],[Customer ID]],customers!A278:A1278,customers!F278:F1278,FALSE)</f>
        <v>Columbia</v>
      </c>
      <c r="K279" s="2" t="str">
        <f>VLOOKUP(M279,'coffee (more)'!$A$1:$B$5,2,FALSE)</f>
        <v>Excelsa</v>
      </c>
      <c r="L279" s="2" t="str">
        <f>VLOOKUP(N279,'coffee (more)'!$A$7:$B$10,2,FALSE)</f>
        <v>Light</v>
      </c>
      <c r="M279" t="str">
        <f>INDEX(products!$A$1:$G$49,MATCH(orders!$D279,products!$A$1:$A$49,0),MATCH(orders!M$1,products!$A$1:$G$1,0))</f>
        <v>Exc</v>
      </c>
      <c r="N279" t="str">
        <f>INDEX(products!$A$1:$G$49,MATCH(orders!$D279,products!$A$1:$A$49,0),MATCH(orders!N$1,products!$A$1:$G$1,0))</f>
        <v>L</v>
      </c>
      <c r="O279" s="10">
        <f>INDEX(products!$A$1:$G$49,MATCH(orders!$D279,products!$A$1:$A$49,0),MATCH(orders!O$1,products!$A$1:$G$1,0))</f>
        <v>1</v>
      </c>
      <c r="P279" s="5">
        <f>INDEX(products!$A$1:$G$49,MATCH(orders!$D279,products!$A$1:$A$49,0),MATCH(orders!P$1,products!$A$1:$G$1,0))</f>
        <v>14.85</v>
      </c>
      <c r="Q279" s="5">
        <f>INDEX(products!$A$1:$G$49,MATCH(orders!$D279,products!$A$1:$A$49,0),MATCH(orders!Q$1,products!$A$1:$G$1,0))</f>
        <v>1.6335</v>
      </c>
      <c r="R279" s="12">
        <f t="shared" si="9"/>
        <v>89.1</v>
      </c>
      <c r="S279" s="12">
        <f t="shared" si="8"/>
        <v>9.8010000000000002</v>
      </c>
      <c r="T279" t="str">
        <f>_xlfn.XLOOKUP(C279,customers!A278:A1278,customers!I278:I1278,FALSE)</f>
        <v>No</v>
      </c>
    </row>
    <row r="280" spans="1:20" x14ac:dyDescent="0.2">
      <c r="A280" s="2" t="s">
        <v>2062</v>
      </c>
      <c r="B280" s="3">
        <v>43708</v>
      </c>
      <c r="C280" s="2" t="s">
        <v>2063</v>
      </c>
      <c r="D280" t="s">
        <v>6167</v>
      </c>
      <c r="E280" s="2">
        <v>2</v>
      </c>
      <c r="F280" s="2" t="str">
        <f>_xlfn.XLOOKUP(C280,customers!$A$1:$A$1001,customers!$B$1:$B$1001,0)</f>
        <v>Emlynne Palfrey</v>
      </c>
      <c r="G280" s="2" t="str">
        <f>IF(_xlfn.XLOOKUP(C280,customers!$A$1:$A$1001,customers!$C$1:$C$1001,0) = 0, "NONE", _xlfn.XLOOKUP(C280,customers!$A$1:$A$1001,customers!$C$1:$C$1001,0) )</f>
        <v>epalfrey7q@devhub.com</v>
      </c>
      <c r="H280" s="2" t="str">
        <f>_xlfn.XLOOKUP(C280,customers!$A$1:$A$1001,customers!$G$1:$G$1001,0)</f>
        <v>United States</v>
      </c>
      <c r="I280" s="2" t="e" vm="49">
        <v>#VALUE!</v>
      </c>
      <c r="J280" s="2" t="str">
        <f>_xlfn.XLOOKUP(Table1[[#This Row],[Customer ID]],customers!A279:A1279,customers!F279:F1279,FALSE)</f>
        <v>Fort Wayne</v>
      </c>
      <c r="K280" s="2" t="str">
        <f>VLOOKUP(M280,'coffee (more)'!$A$1:$B$5,2,FALSE)</f>
        <v>Arbica</v>
      </c>
      <c r="L280" s="2" t="str">
        <f>VLOOKUP(N280,'coffee (more)'!$A$7:$B$10,2,FALSE)</f>
        <v>Light</v>
      </c>
      <c r="M280" t="str">
        <f>INDEX(products!$A$1:$G$49,MATCH(orders!$D280,products!$A$1:$A$49,0),MATCH(orders!M$1,products!$A$1:$G$1,0))</f>
        <v>Ara</v>
      </c>
      <c r="N280" t="str">
        <f>INDEX(products!$A$1:$G$49,MATCH(orders!$D280,products!$A$1:$A$49,0),MATCH(orders!N$1,products!$A$1:$G$1,0))</f>
        <v>L</v>
      </c>
      <c r="O280" s="10">
        <f>INDEX(products!$A$1:$G$49,MATCH(orders!$D280,products!$A$1:$A$49,0),MATCH(orders!O$1,products!$A$1:$G$1,0))</f>
        <v>0.2</v>
      </c>
      <c r="P280" s="5">
        <f>INDEX(products!$A$1:$G$49,MATCH(orders!$D280,products!$A$1:$A$49,0),MATCH(orders!P$1,products!$A$1:$G$1,0))</f>
        <v>3.8849999999999998</v>
      </c>
      <c r="Q280" s="5">
        <f>INDEX(products!$A$1:$G$49,MATCH(orders!$D280,products!$A$1:$A$49,0),MATCH(orders!Q$1,products!$A$1:$G$1,0))</f>
        <v>0.34964999999999996</v>
      </c>
      <c r="R280" s="12">
        <f t="shared" si="9"/>
        <v>7.77</v>
      </c>
      <c r="S280" s="12">
        <f t="shared" si="8"/>
        <v>0.69929999999999992</v>
      </c>
      <c r="T280" t="str">
        <f>_xlfn.XLOOKUP(C280,customers!A279:A1279,customers!I279:I1279,FALSE)</f>
        <v>Yes</v>
      </c>
    </row>
    <row r="281" spans="1:20" x14ac:dyDescent="0.2">
      <c r="A281" s="2" t="s">
        <v>2068</v>
      </c>
      <c r="B281" s="3">
        <v>43521</v>
      </c>
      <c r="C281" s="2" t="s">
        <v>2069</v>
      </c>
      <c r="D281" t="s">
        <v>6181</v>
      </c>
      <c r="E281" s="2">
        <v>1</v>
      </c>
      <c r="F281" s="2" t="str">
        <f>_xlfn.XLOOKUP(C281,customers!$A$1:$A$1001,customers!$B$1:$B$1001,0)</f>
        <v>Parsifal Metrick</v>
      </c>
      <c r="G281" s="2" t="str">
        <f>IF(_xlfn.XLOOKUP(C281,customers!$A$1:$A$1001,customers!$C$1:$C$1001,0) = 0, "NONE", _xlfn.XLOOKUP(C281,customers!$A$1:$A$1001,customers!$C$1:$C$1001,0) )</f>
        <v>pmetrick7r@rakuten.co.jp</v>
      </c>
      <c r="H281" s="2" t="str">
        <f>_xlfn.XLOOKUP(C281,customers!$A$1:$A$1001,customers!$G$1:$G$1001,0)</f>
        <v>United States</v>
      </c>
      <c r="I281" s="2" t="e" vm="10">
        <v>#VALUE!</v>
      </c>
      <c r="J281" s="2" t="str">
        <f>_xlfn.XLOOKUP(Table1[[#This Row],[Customer ID]],customers!A280:A1280,customers!F280:F1280,FALSE)</f>
        <v>Saint Louis</v>
      </c>
      <c r="K281" s="2" t="str">
        <f>VLOOKUP(M281,'coffee (more)'!$A$1:$B$5,2,FALSE)</f>
        <v>Liberica</v>
      </c>
      <c r="L281" s="2" t="str">
        <f>VLOOKUP(N281,'coffee (more)'!$A$7:$B$10,2,FALSE)</f>
        <v>Medium</v>
      </c>
      <c r="M281" t="str">
        <f>INDEX(products!$A$1:$G$49,MATCH(orders!$D281,products!$A$1:$A$49,0),MATCH(orders!M$1,products!$A$1:$G$1,0))</f>
        <v>Lib</v>
      </c>
      <c r="N281" t="str">
        <f>INDEX(products!$A$1:$G$49,MATCH(orders!$D281,products!$A$1:$A$49,0),MATCH(orders!N$1,products!$A$1:$G$1,0))</f>
        <v>M</v>
      </c>
      <c r="O281" s="10">
        <f>INDEX(products!$A$1:$G$49,MATCH(orders!$D281,products!$A$1:$A$49,0),MATCH(orders!O$1,products!$A$1:$G$1,0))</f>
        <v>2.5</v>
      </c>
      <c r="P281" s="5">
        <f>INDEX(products!$A$1:$G$49,MATCH(orders!$D281,products!$A$1:$A$49,0),MATCH(orders!P$1,products!$A$1:$G$1,0))</f>
        <v>33.464999999999996</v>
      </c>
      <c r="Q281" s="5">
        <f>INDEX(products!$A$1:$G$49,MATCH(orders!$D281,products!$A$1:$A$49,0),MATCH(orders!Q$1,products!$A$1:$G$1,0))</f>
        <v>4.3504499999999995</v>
      </c>
      <c r="R281" s="12">
        <f t="shared" si="9"/>
        <v>33.464999999999996</v>
      </c>
      <c r="S281" s="12">
        <f t="shared" si="8"/>
        <v>4.3504499999999995</v>
      </c>
      <c r="T281" t="str">
        <f>_xlfn.XLOOKUP(C281,customers!A280:A1280,customers!I280:I1280,FALSE)</f>
        <v>Yes</v>
      </c>
    </row>
    <row r="282" spans="1:20"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 = 0, "NONE", _xlfn.XLOOKUP(C282,customers!$A$1:$A$1001,customers!$C$1:$C$1001,0) )</f>
        <v>NONE</v>
      </c>
      <c r="H282" s="2" t="str">
        <f>_xlfn.XLOOKUP(C282,customers!$A$1:$A$1001,customers!$G$1:$G$1001,0)</f>
        <v>United States</v>
      </c>
      <c r="I282" s="2" t="e" vm="12">
        <v>#VALUE!</v>
      </c>
      <c r="J282" s="2" t="str">
        <f>_xlfn.XLOOKUP(Table1[[#This Row],[Customer ID]],customers!A281:A1281,customers!F281:F1281,FALSE)</f>
        <v>Portland</v>
      </c>
      <c r="K282" s="2" t="str">
        <f>VLOOKUP(M282,'coffee (more)'!$A$1:$B$5,2,FALSE)</f>
        <v>Excelsa</v>
      </c>
      <c r="L282" s="2" t="str">
        <f>VLOOKUP(N282,'coffee (more)'!$A$7:$B$10,2,FALSE)</f>
        <v>Medium</v>
      </c>
      <c r="M282" t="str">
        <f>INDEX(products!$A$1:$G$49,MATCH(orders!$D282,products!$A$1:$A$49,0),MATCH(orders!M$1,products!$A$1:$G$1,0))</f>
        <v>Exc</v>
      </c>
      <c r="N282" t="str">
        <f>INDEX(products!$A$1:$G$49,MATCH(orders!$D282,products!$A$1:$A$49,0),MATCH(orders!N$1,products!$A$1:$G$1,0))</f>
        <v>M</v>
      </c>
      <c r="O282" s="10">
        <f>INDEX(products!$A$1:$G$49,MATCH(orders!$D282,products!$A$1:$A$49,0),MATCH(orders!O$1,products!$A$1:$G$1,0))</f>
        <v>0.5</v>
      </c>
      <c r="P282" s="5">
        <f>INDEX(products!$A$1:$G$49,MATCH(orders!$D282,products!$A$1:$A$49,0),MATCH(orders!P$1,products!$A$1:$G$1,0))</f>
        <v>8.25</v>
      </c>
      <c r="Q282" s="5">
        <f>INDEX(products!$A$1:$G$49,MATCH(orders!$D282,products!$A$1:$A$49,0),MATCH(orders!Q$1,products!$A$1:$G$1,0))</f>
        <v>0.90749999999999997</v>
      </c>
      <c r="R282" s="12">
        <f t="shared" si="9"/>
        <v>41.25</v>
      </c>
      <c r="S282" s="12">
        <f t="shared" si="8"/>
        <v>4.5374999999999996</v>
      </c>
      <c r="T282" t="str">
        <f>_xlfn.XLOOKUP(C282,customers!A281:A1281,customers!I281:I1281,FALSE)</f>
        <v>Yes</v>
      </c>
    </row>
    <row r="283" spans="1:20" x14ac:dyDescent="0.2">
      <c r="A283" s="2" t="s">
        <v>2079</v>
      </c>
      <c r="B283" s="3">
        <v>44210</v>
      </c>
      <c r="C283" s="2" t="s">
        <v>2080</v>
      </c>
      <c r="D283" t="s">
        <v>6171</v>
      </c>
      <c r="E283" s="2">
        <v>4</v>
      </c>
      <c r="F283" s="2" t="str">
        <f>_xlfn.XLOOKUP(C283,customers!$A$1:$A$1001,customers!$B$1:$B$1001,0)</f>
        <v>Karlan Karby</v>
      </c>
      <c r="G283" s="2" t="str">
        <f>IF(_xlfn.XLOOKUP(C283,customers!$A$1:$A$1001,customers!$C$1:$C$1001,0) = 0, "NONE", _xlfn.XLOOKUP(C283,customers!$A$1:$A$1001,customers!$C$1:$C$1001,0) )</f>
        <v>kkarby7t@sbwire.com</v>
      </c>
      <c r="H283" s="2" t="str">
        <f>_xlfn.XLOOKUP(C283,customers!$A$1:$A$1001,customers!$G$1:$G$1001,0)</f>
        <v>United States</v>
      </c>
      <c r="I283" s="2" t="e" vm="175">
        <v>#VALUE!</v>
      </c>
      <c r="J283" s="2" t="str">
        <f>_xlfn.XLOOKUP(Table1[[#This Row],[Customer ID]],customers!A282:A1282,customers!F282:F1282,FALSE)</f>
        <v>Boulder</v>
      </c>
      <c r="K283" s="2" t="str">
        <f>VLOOKUP(M283,'coffee (more)'!$A$1:$B$5,2,FALSE)</f>
        <v>Excelsa</v>
      </c>
      <c r="L283" s="2" t="str">
        <f>VLOOKUP(N283,'coffee (more)'!$A$7:$B$10,2,FALSE)</f>
        <v>Light</v>
      </c>
      <c r="M283" t="str">
        <f>INDEX(products!$A$1:$G$49,MATCH(orders!$D283,products!$A$1:$A$49,0),MATCH(orders!M$1,products!$A$1:$G$1,0))</f>
        <v>Exc</v>
      </c>
      <c r="N283" t="str">
        <f>INDEX(products!$A$1:$G$49,MATCH(orders!$D283,products!$A$1:$A$49,0),MATCH(orders!N$1,products!$A$1:$G$1,0))</f>
        <v>L</v>
      </c>
      <c r="O283" s="10">
        <f>INDEX(products!$A$1:$G$49,MATCH(orders!$D283,products!$A$1:$A$49,0),MATCH(orders!O$1,products!$A$1:$G$1,0))</f>
        <v>1</v>
      </c>
      <c r="P283" s="5">
        <f>INDEX(products!$A$1:$G$49,MATCH(orders!$D283,products!$A$1:$A$49,0),MATCH(orders!P$1,products!$A$1:$G$1,0))</f>
        <v>14.85</v>
      </c>
      <c r="Q283" s="5">
        <f>INDEX(products!$A$1:$G$49,MATCH(orders!$D283,products!$A$1:$A$49,0),MATCH(orders!Q$1,products!$A$1:$G$1,0))</f>
        <v>1.6335</v>
      </c>
      <c r="R283" s="12">
        <f t="shared" si="9"/>
        <v>59.4</v>
      </c>
      <c r="S283" s="12">
        <f t="shared" si="8"/>
        <v>6.5339999999999998</v>
      </c>
      <c r="T283" t="str">
        <f>_xlfn.XLOOKUP(C283,customers!A282:A1282,customers!I282:I1282,FALSE)</f>
        <v>Yes</v>
      </c>
    </row>
    <row r="284" spans="1:20" x14ac:dyDescent="0.2">
      <c r="A284" s="2" t="s">
        <v>2085</v>
      </c>
      <c r="B284" s="3">
        <v>43520</v>
      </c>
      <c r="C284" s="2" t="s">
        <v>2086</v>
      </c>
      <c r="D284" t="s">
        <v>6180</v>
      </c>
      <c r="E284" s="2">
        <v>1</v>
      </c>
      <c r="F284" s="2" t="str">
        <f>_xlfn.XLOOKUP(C284,customers!$A$1:$A$1001,customers!$B$1:$B$1001,0)</f>
        <v>Flory Crumpe</v>
      </c>
      <c r="G284" s="2" t="str">
        <f>IF(_xlfn.XLOOKUP(C284,customers!$A$1:$A$1001,customers!$C$1:$C$1001,0) = 0, "NONE", _xlfn.XLOOKUP(C284,customers!$A$1:$A$1001,customers!$C$1:$C$1001,0) )</f>
        <v>fcrumpe7u@ftc.gov</v>
      </c>
      <c r="H284" s="2" t="str">
        <f>_xlfn.XLOOKUP(C284,customers!$A$1:$A$1001,customers!$G$1:$G$1001,0)</f>
        <v>United Kingdom</v>
      </c>
      <c r="I284" s="2" t="s">
        <v>220</v>
      </c>
      <c r="J284" s="2" t="str">
        <f>_xlfn.XLOOKUP(Table1[[#This Row],[Customer ID]],customers!A283:A1283,customers!F283:F1283,FALSE)</f>
        <v>Norton</v>
      </c>
      <c r="K284" s="2" t="str">
        <f>VLOOKUP(M284,'coffee (more)'!$A$1:$B$5,2,FALSE)</f>
        <v>Arbica</v>
      </c>
      <c r="L284" s="2" t="str">
        <f>VLOOKUP(N284,'coffee (more)'!$A$7:$B$10,2,FALSE)</f>
        <v>Light</v>
      </c>
      <c r="M284" t="str">
        <f>INDEX(products!$A$1:$G$49,MATCH(orders!$D284,products!$A$1:$A$49,0),MATCH(orders!M$1,products!$A$1:$G$1,0))</f>
        <v>Ara</v>
      </c>
      <c r="N284" t="str">
        <f>INDEX(products!$A$1:$G$49,MATCH(orders!$D284,products!$A$1:$A$49,0),MATCH(orders!N$1,products!$A$1:$G$1,0))</f>
        <v>L</v>
      </c>
      <c r="O284" s="10">
        <f>INDEX(products!$A$1:$G$49,MATCH(orders!$D284,products!$A$1:$A$49,0),MATCH(orders!O$1,products!$A$1:$G$1,0))</f>
        <v>0.5</v>
      </c>
      <c r="P284" s="5">
        <f>INDEX(products!$A$1:$G$49,MATCH(orders!$D284,products!$A$1:$A$49,0),MATCH(orders!P$1,products!$A$1:$G$1,0))</f>
        <v>7.77</v>
      </c>
      <c r="Q284" s="5">
        <f>INDEX(products!$A$1:$G$49,MATCH(orders!$D284,products!$A$1:$A$49,0),MATCH(orders!Q$1,products!$A$1:$G$1,0))</f>
        <v>0.69929999999999992</v>
      </c>
      <c r="R284" s="12">
        <f t="shared" si="9"/>
        <v>7.77</v>
      </c>
      <c r="S284" s="12">
        <f t="shared" si="8"/>
        <v>0.69929999999999992</v>
      </c>
      <c r="T284" t="str">
        <f>_xlfn.XLOOKUP(C284,customers!A283:A1283,customers!I283:I1283,FALSE)</f>
        <v>No</v>
      </c>
    </row>
    <row r="285" spans="1:20" x14ac:dyDescent="0.2">
      <c r="A285" s="2" t="s">
        <v>2091</v>
      </c>
      <c r="B285" s="3">
        <v>43639</v>
      </c>
      <c r="C285" s="2" t="s">
        <v>2092</v>
      </c>
      <c r="D285" t="s">
        <v>6172</v>
      </c>
      <c r="E285" s="2">
        <v>1</v>
      </c>
      <c r="F285" s="2" t="str">
        <f>_xlfn.XLOOKUP(C285,customers!$A$1:$A$1001,customers!$B$1:$B$1001,0)</f>
        <v>Amity Chatto</v>
      </c>
      <c r="G285" s="2" t="str">
        <f>IF(_xlfn.XLOOKUP(C285,customers!$A$1:$A$1001,customers!$C$1:$C$1001,0) = 0, "NONE", _xlfn.XLOOKUP(C285,customers!$A$1:$A$1001,customers!$C$1:$C$1001,0) )</f>
        <v>achatto7v@sakura.ne.jp</v>
      </c>
      <c r="H285" s="2" t="str">
        <f>_xlfn.XLOOKUP(C285,customers!$A$1:$A$1001,customers!$G$1:$G$1001,0)</f>
        <v>United Kingdom</v>
      </c>
      <c r="I285" s="2" t="e" vm="165">
        <v>#VALUE!</v>
      </c>
      <c r="J285" s="2" t="str">
        <f>_xlfn.XLOOKUP(Table1[[#This Row],[Customer ID]],customers!A284:A1284,customers!F284:F1284,FALSE)</f>
        <v>Sheffield</v>
      </c>
      <c r="K285" s="2" t="str">
        <f>VLOOKUP(M285,'coffee (more)'!$A$1:$B$5,2,FALSE)</f>
        <v>Robusta</v>
      </c>
      <c r="L285" s="2" t="str">
        <f>VLOOKUP(N285,'coffee (more)'!$A$7:$B$10,2,FALSE)</f>
        <v>Dark</v>
      </c>
      <c r="M285" t="str">
        <f>INDEX(products!$A$1:$G$49,MATCH(orders!$D285,products!$A$1:$A$49,0),MATCH(orders!M$1,products!$A$1:$G$1,0))</f>
        <v>Rob</v>
      </c>
      <c r="N285" t="str">
        <f>INDEX(products!$A$1:$G$49,MATCH(orders!$D285,products!$A$1:$A$49,0),MATCH(orders!N$1,products!$A$1:$G$1,0))</f>
        <v>D</v>
      </c>
      <c r="O285" s="10">
        <f>INDEX(products!$A$1:$G$49,MATCH(orders!$D285,products!$A$1:$A$49,0),MATCH(orders!O$1,products!$A$1:$G$1,0))</f>
        <v>0.5</v>
      </c>
      <c r="P285" s="5">
        <f>INDEX(products!$A$1:$G$49,MATCH(orders!$D285,products!$A$1:$A$49,0),MATCH(orders!P$1,products!$A$1:$G$1,0))</f>
        <v>5.3699999999999992</v>
      </c>
      <c r="Q285" s="5">
        <f>INDEX(products!$A$1:$G$49,MATCH(orders!$D285,products!$A$1:$A$49,0),MATCH(orders!Q$1,products!$A$1:$G$1,0))</f>
        <v>0.32219999999999993</v>
      </c>
      <c r="R285" s="12">
        <f t="shared" si="9"/>
        <v>5.3699999999999992</v>
      </c>
      <c r="S285" s="12">
        <f t="shared" si="8"/>
        <v>0.32219999999999993</v>
      </c>
      <c r="T285" t="str">
        <f>_xlfn.XLOOKUP(C285,customers!A284:A1284,customers!I284:I1284,FALSE)</f>
        <v>Yes</v>
      </c>
    </row>
    <row r="286" spans="1:20" x14ac:dyDescent="0.2">
      <c r="A286" s="2" t="s">
        <v>2097</v>
      </c>
      <c r="B286" s="3">
        <v>43960</v>
      </c>
      <c r="C286" s="2" t="s">
        <v>2098</v>
      </c>
      <c r="D286" t="s">
        <v>6166</v>
      </c>
      <c r="E286" s="2">
        <v>3</v>
      </c>
      <c r="F286" s="2" t="str">
        <f>_xlfn.XLOOKUP(C286,customers!$A$1:$A$1001,customers!$B$1:$B$1001,0)</f>
        <v>Nanine McCarthy</v>
      </c>
      <c r="G286" s="2" t="str">
        <f>IF(_xlfn.XLOOKUP(C286,customers!$A$1:$A$1001,customers!$C$1:$C$1001,0) = 0, "NONE", _xlfn.XLOOKUP(C286,customers!$A$1:$A$1001,customers!$C$1:$C$1001,0) )</f>
        <v>NONE</v>
      </c>
      <c r="H286" s="2" t="str">
        <f>_xlfn.XLOOKUP(C286,customers!$A$1:$A$1001,customers!$G$1:$G$1001,0)</f>
        <v>United States</v>
      </c>
      <c r="I286" s="2" t="e" vm="176">
        <v>#VALUE!</v>
      </c>
      <c r="J286" s="2" t="str">
        <f>_xlfn.XLOOKUP(Table1[[#This Row],[Customer ID]],customers!A285:A1285,customers!F285:F1285,FALSE)</f>
        <v>Louisville</v>
      </c>
      <c r="K286" s="2" t="str">
        <f>VLOOKUP(M286,'coffee (more)'!$A$1:$B$5,2,FALSE)</f>
        <v>Excelsa</v>
      </c>
      <c r="L286" s="2" t="str">
        <f>VLOOKUP(N286,'coffee (more)'!$A$7:$B$10,2,FALSE)</f>
        <v>Medium</v>
      </c>
      <c r="M286" t="str">
        <f>INDEX(products!$A$1:$G$49,MATCH(orders!$D286,products!$A$1:$A$49,0),MATCH(orders!M$1,products!$A$1:$G$1,0))</f>
        <v>Exc</v>
      </c>
      <c r="N286" t="str">
        <f>INDEX(products!$A$1:$G$49,MATCH(orders!$D286,products!$A$1:$A$49,0),MATCH(orders!N$1,products!$A$1:$G$1,0))</f>
        <v>M</v>
      </c>
      <c r="O286" s="10">
        <f>INDEX(products!$A$1:$G$49,MATCH(orders!$D286,products!$A$1:$A$49,0),MATCH(orders!O$1,products!$A$1:$G$1,0))</f>
        <v>2.5</v>
      </c>
      <c r="P286" s="5">
        <f>INDEX(products!$A$1:$G$49,MATCH(orders!$D286,products!$A$1:$A$49,0),MATCH(orders!P$1,products!$A$1:$G$1,0))</f>
        <v>31.624999999999996</v>
      </c>
      <c r="Q286" s="5">
        <f>INDEX(products!$A$1:$G$49,MATCH(orders!$D286,products!$A$1:$A$49,0),MATCH(orders!Q$1,products!$A$1:$G$1,0))</f>
        <v>3.4787499999999998</v>
      </c>
      <c r="R286" s="12">
        <f t="shared" si="9"/>
        <v>94.874999999999986</v>
      </c>
      <c r="S286" s="12">
        <f t="shared" si="8"/>
        <v>10.436249999999999</v>
      </c>
      <c r="T286" t="str">
        <f>_xlfn.XLOOKUP(C286,customers!A285:A1285,customers!I285:I1285,FALSE)</f>
        <v>No</v>
      </c>
    </row>
    <row r="287" spans="1:20" x14ac:dyDescent="0.2">
      <c r="A287" s="2" t="s">
        <v>2102</v>
      </c>
      <c r="B287" s="3">
        <v>44030</v>
      </c>
      <c r="C287" s="2" t="s">
        <v>2103</v>
      </c>
      <c r="D287" t="s">
        <v>6164</v>
      </c>
      <c r="E287" s="2">
        <v>1</v>
      </c>
      <c r="F287" s="2" t="str">
        <f>_xlfn.XLOOKUP(C287,customers!$A$1:$A$1001,customers!$B$1:$B$1001,0)</f>
        <v>Lyndsey Megany</v>
      </c>
      <c r="G287" s="2" t="str">
        <f>IF(_xlfn.XLOOKUP(C287,customers!$A$1:$A$1001,customers!$C$1:$C$1001,0) = 0, "NONE", _xlfn.XLOOKUP(C287,customers!$A$1:$A$1001,customers!$C$1:$C$1001,0) )</f>
        <v>NONE</v>
      </c>
      <c r="H287" s="2" t="str">
        <f>_xlfn.XLOOKUP(C287,customers!$A$1:$A$1001,customers!$G$1:$G$1001,0)</f>
        <v>United States</v>
      </c>
      <c r="I287" s="2" t="e" vm="70">
        <v>#VALUE!</v>
      </c>
      <c r="J287" s="2" t="str">
        <f>_xlfn.XLOOKUP(Table1[[#This Row],[Customer ID]],customers!A286:A1286,customers!F286:F1286,FALSE)</f>
        <v>Buffalo</v>
      </c>
      <c r="K287" s="2" t="str">
        <f>VLOOKUP(M287,'coffee (more)'!$A$1:$B$5,2,FALSE)</f>
        <v>Liberica</v>
      </c>
      <c r="L287" s="2" t="str">
        <f>VLOOKUP(N287,'coffee (more)'!$A$7:$B$10,2,FALSE)</f>
        <v>Light</v>
      </c>
      <c r="M287" t="str">
        <f>INDEX(products!$A$1:$G$49,MATCH(orders!$D287,products!$A$1:$A$49,0),MATCH(orders!M$1,products!$A$1:$G$1,0))</f>
        <v>Lib</v>
      </c>
      <c r="N287" t="str">
        <f>INDEX(products!$A$1:$G$49,MATCH(orders!$D287,products!$A$1:$A$49,0),MATCH(orders!N$1,products!$A$1:$G$1,0))</f>
        <v>L</v>
      </c>
      <c r="O287" s="10">
        <f>INDEX(products!$A$1:$G$49,MATCH(orders!$D287,products!$A$1:$A$49,0),MATCH(orders!O$1,products!$A$1:$G$1,0))</f>
        <v>2.5</v>
      </c>
      <c r="P287" s="5">
        <f>INDEX(products!$A$1:$G$49,MATCH(orders!$D287,products!$A$1:$A$49,0),MATCH(orders!P$1,products!$A$1:$G$1,0))</f>
        <v>36.454999999999998</v>
      </c>
      <c r="Q287" s="5">
        <f>INDEX(products!$A$1:$G$49,MATCH(orders!$D287,products!$A$1:$A$49,0),MATCH(orders!Q$1,products!$A$1:$G$1,0))</f>
        <v>4.7391499999999995</v>
      </c>
      <c r="R287" s="12">
        <f t="shared" si="9"/>
        <v>36.454999999999998</v>
      </c>
      <c r="S287" s="12">
        <f t="shared" si="8"/>
        <v>4.7391499999999995</v>
      </c>
      <c r="T287" t="str">
        <f>_xlfn.XLOOKUP(C287,customers!A286:A1286,customers!I286:I1286,FALSE)</f>
        <v>No</v>
      </c>
    </row>
    <row r="288" spans="1:20" x14ac:dyDescent="0.2">
      <c r="A288" s="2" t="s">
        <v>2107</v>
      </c>
      <c r="B288" s="3">
        <v>43755</v>
      </c>
      <c r="C288" s="2" t="s">
        <v>2108</v>
      </c>
      <c r="D288" t="s">
        <v>6152</v>
      </c>
      <c r="E288" s="2">
        <v>4</v>
      </c>
      <c r="F288" s="2" t="str">
        <f>_xlfn.XLOOKUP(C288,customers!$A$1:$A$1001,customers!$B$1:$B$1001,0)</f>
        <v>Byram Mergue</v>
      </c>
      <c r="G288" s="2" t="str">
        <f>IF(_xlfn.XLOOKUP(C288,customers!$A$1:$A$1001,customers!$C$1:$C$1001,0) = 0, "NONE", _xlfn.XLOOKUP(C288,customers!$A$1:$A$1001,customers!$C$1:$C$1001,0) )</f>
        <v>bmergue7y@umn.edu</v>
      </c>
      <c r="H288" s="2" t="str">
        <f>_xlfn.XLOOKUP(C288,customers!$A$1:$A$1001,customers!$G$1:$G$1001,0)</f>
        <v>United States</v>
      </c>
      <c r="I288" s="2" t="s">
        <v>303</v>
      </c>
      <c r="J288" s="2" t="str">
        <f>_xlfn.XLOOKUP(Table1[[#This Row],[Customer ID]],customers!A287:A1287,customers!F287:F1287,FALSE)</f>
        <v>Canton</v>
      </c>
      <c r="K288" s="2" t="str">
        <f>VLOOKUP(M288,'coffee (more)'!$A$1:$B$5,2,FALSE)</f>
        <v>Arbica</v>
      </c>
      <c r="L288" s="2" t="str">
        <f>VLOOKUP(N288,'coffee (more)'!$A$7:$B$10,2,FALSE)</f>
        <v>Medium</v>
      </c>
      <c r="M288" t="str">
        <f>INDEX(products!$A$1:$G$49,MATCH(orders!$D288,products!$A$1:$A$49,0),MATCH(orders!M$1,products!$A$1:$G$1,0))</f>
        <v>Ara</v>
      </c>
      <c r="N288" t="str">
        <f>INDEX(products!$A$1:$G$49,MATCH(orders!$D288,products!$A$1:$A$49,0),MATCH(orders!N$1,products!$A$1:$G$1,0))</f>
        <v>M</v>
      </c>
      <c r="O288" s="10">
        <f>INDEX(products!$A$1:$G$49,MATCH(orders!$D288,products!$A$1:$A$49,0),MATCH(orders!O$1,products!$A$1:$G$1,0))</f>
        <v>0.2</v>
      </c>
      <c r="P288" s="5">
        <f>INDEX(products!$A$1:$G$49,MATCH(orders!$D288,products!$A$1:$A$49,0),MATCH(orders!P$1,products!$A$1:$G$1,0))</f>
        <v>3.375</v>
      </c>
      <c r="Q288" s="5">
        <f>INDEX(products!$A$1:$G$49,MATCH(orders!$D288,products!$A$1:$A$49,0),MATCH(orders!Q$1,products!$A$1:$G$1,0))</f>
        <v>0.30374999999999996</v>
      </c>
      <c r="R288" s="12">
        <f t="shared" si="9"/>
        <v>13.5</v>
      </c>
      <c r="S288" s="12">
        <f t="shared" si="8"/>
        <v>1.2149999999999999</v>
      </c>
      <c r="T288" t="str">
        <f>_xlfn.XLOOKUP(C288,customers!A287:A1287,customers!I287:I1287,FALSE)</f>
        <v>Yes</v>
      </c>
    </row>
    <row r="289" spans="1:20" x14ac:dyDescent="0.2">
      <c r="A289" s="2" t="s">
        <v>2112</v>
      </c>
      <c r="B289" s="3">
        <v>44697</v>
      </c>
      <c r="C289" s="2" t="s">
        <v>2113</v>
      </c>
      <c r="D289" t="s">
        <v>6178</v>
      </c>
      <c r="E289" s="2">
        <v>4</v>
      </c>
      <c r="F289" s="2" t="str">
        <f>_xlfn.XLOOKUP(C289,customers!$A$1:$A$1001,customers!$B$1:$B$1001,0)</f>
        <v>Kerr Patise</v>
      </c>
      <c r="G289" s="2" t="str">
        <f>IF(_xlfn.XLOOKUP(C289,customers!$A$1:$A$1001,customers!$C$1:$C$1001,0) = 0, "NONE", _xlfn.XLOOKUP(C289,customers!$A$1:$A$1001,customers!$C$1:$C$1001,0) )</f>
        <v>kpatise7z@jigsy.com</v>
      </c>
      <c r="H289" s="2" t="str">
        <f>_xlfn.XLOOKUP(C289,customers!$A$1:$A$1001,customers!$G$1:$G$1001,0)</f>
        <v>United States</v>
      </c>
      <c r="I289" s="2" t="e" vm="33">
        <v>#VALUE!</v>
      </c>
      <c r="J289" s="2" t="str">
        <f>_xlfn.XLOOKUP(Table1[[#This Row],[Customer ID]],customers!A288:A1288,customers!F288:F1288,FALSE)</f>
        <v>Boston</v>
      </c>
      <c r="K289" s="2" t="str">
        <f>VLOOKUP(M289,'coffee (more)'!$A$1:$B$5,2,FALSE)</f>
        <v>Robusta</v>
      </c>
      <c r="L289" s="2" t="str">
        <f>VLOOKUP(N289,'coffee (more)'!$A$7:$B$10,2,FALSE)</f>
        <v>Light</v>
      </c>
      <c r="M289" t="str">
        <f>INDEX(products!$A$1:$G$49,MATCH(orders!$D289,products!$A$1:$A$49,0),MATCH(orders!M$1,products!$A$1:$G$1,0))</f>
        <v>Rob</v>
      </c>
      <c r="N289" t="str">
        <f>INDEX(products!$A$1:$G$49,MATCH(orders!$D289,products!$A$1:$A$49,0),MATCH(orders!N$1,products!$A$1:$G$1,0))</f>
        <v>L</v>
      </c>
      <c r="O289" s="10">
        <f>INDEX(products!$A$1:$G$49,MATCH(orders!$D289,products!$A$1:$A$49,0),MATCH(orders!O$1,products!$A$1:$G$1,0))</f>
        <v>0.2</v>
      </c>
      <c r="P289" s="5">
        <f>INDEX(products!$A$1:$G$49,MATCH(orders!$D289,products!$A$1:$A$49,0),MATCH(orders!P$1,products!$A$1:$G$1,0))</f>
        <v>3.5849999999999995</v>
      </c>
      <c r="Q289" s="5">
        <f>INDEX(products!$A$1:$G$49,MATCH(orders!$D289,products!$A$1:$A$49,0),MATCH(orders!Q$1,products!$A$1:$G$1,0))</f>
        <v>0.21509999999999996</v>
      </c>
      <c r="R289" s="12">
        <f t="shared" si="9"/>
        <v>14.339999999999998</v>
      </c>
      <c r="S289" s="12">
        <f t="shared" si="8"/>
        <v>0.86039999999999983</v>
      </c>
      <c r="T289" t="str">
        <f>_xlfn.XLOOKUP(C289,customers!A288:A1288,customers!I288:I1288,FALSE)</f>
        <v>No</v>
      </c>
    </row>
    <row r="290" spans="1:20" x14ac:dyDescent="0.2">
      <c r="A290" s="2" t="s">
        <v>2118</v>
      </c>
      <c r="B290" s="3">
        <v>44279</v>
      </c>
      <c r="C290" s="2" t="s">
        <v>2119</v>
      </c>
      <c r="D290" t="s">
        <v>6139</v>
      </c>
      <c r="E290" s="2">
        <v>1</v>
      </c>
      <c r="F290" s="2" t="str">
        <f>_xlfn.XLOOKUP(C290,customers!$A$1:$A$1001,customers!$B$1:$B$1001,0)</f>
        <v>Mathew Goulter</v>
      </c>
      <c r="G290" s="2" t="str">
        <f>IF(_xlfn.XLOOKUP(C290,customers!$A$1:$A$1001,customers!$C$1:$C$1001,0) = 0, "NONE", _xlfn.XLOOKUP(C290,customers!$A$1:$A$1001,customers!$C$1:$C$1001,0) )</f>
        <v>NONE</v>
      </c>
      <c r="H290" s="2" t="str">
        <f>_xlfn.XLOOKUP(C290,customers!$A$1:$A$1001,customers!$G$1:$G$1001,0)</f>
        <v>Ireland</v>
      </c>
      <c r="I290" s="2" t="e" vm="177">
        <v>#VALUE!</v>
      </c>
      <c r="J290" s="2" t="str">
        <f>_xlfn.XLOOKUP(Table1[[#This Row],[Customer ID]],customers!A289:A1289,customers!F289:F1289,FALSE)</f>
        <v>Kinlough</v>
      </c>
      <c r="K290" s="2" t="str">
        <f>VLOOKUP(M290,'coffee (more)'!$A$1:$B$5,2,FALSE)</f>
        <v>Excelsa</v>
      </c>
      <c r="L290" s="2" t="str">
        <f>VLOOKUP(N290,'coffee (more)'!$A$7:$B$10,2,FALSE)</f>
        <v>Medium</v>
      </c>
      <c r="M290" t="str">
        <f>INDEX(products!$A$1:$G$49,MATCH(orders!$D290,products!$A$1:$A$49,0),MATCH(orders!M$1,products!$A$1:$G$1,0))</f>
        <v>Exc</v>
      </c>
      <c r="N290" t="str">
        <f>INDEX(products!$A$1:$G$49,MATCH(orders!$D290,products!$A$1:$A$49,0),MATCH(orders!N$1,products!$A$1:$G$1,0))</f>
        <v>M</v>
      </c>
      <c r="O290" s="10">
        <f>INDEX(products!$A$1:$G$49,MATCH(orders!$D290,products!$A$1:$A$49,0),MATCH(orders!O$1,products!$A$1:$G$1,0))</f>
        <v>0.5</v>
      </c>
      <c r="P290" s="5">
        <f>INDEX(products!$A$1:$G$49,MATCH(orders!$D290,products!$A$1:$A$49,0),MATCH(orders!P$1,products!$A$1:$G$1,0))</f>
        <v>8.25</v>
      </c>
      <c r="Q290" s="5">
        <f>INDEX(products!$A$1:$G$49,MATCH(orders!$D290,products!$A$1:$A$49,0),MATCH(orders!Q$1,products!$A$1:$G$1,0))</f>
        <v>0.90749999999999997</v>
      </c>
      <c r="R290" s="12">
        <f t="shared" si="9"/>
        <v>8.25</v>
      </c>
      <c r="S290" s="12">
        <f t="shared" si="8"/>
        <v>0.90749999999999997</v>
      </c>
      <c r="T290" t="str">
        <f>_xlfn.XLOOKUP(C290,customers!A289:A1289,customers!I289:I1289,FALSE)</f>
        <v>Yes</v>
      </c>
    </row>
    <row r="291" spans="1:20" x14ac:dyDescent="0.2">
      <c r="A291" s="2" t="s">
        <v>2123</v>
      </c>
      <c r="B291" s="3">
        <v>43772</v>
      </c>
      <c r="C291" s="2" t="s">
        <v>2124</v>
      </c>
      <c r="D291" t="s">
        <v>6163</v>
      </c>
      <c r="E291" s="2">
        <v>5</v>
      </c>
      <c r="F291" s="2" t="str">
        <f>_xlfn.XLOOKUP(C291,customers!$A$1:$A$1001,customers!$B$1:$B$1001,0)</f>
        <v>Marris Grcic</v>
      </c>
      <c r="G291" s="2" t="str">
        <f>IF(_xlfn.XLOOKUP(C291,customers!$A$1:$A$1001,customers!$C$1:$C$1001,0) = 0, "NONE", _xlfn.XLOOKUP(C291,customers!$A$1:$A$1001,customers!$C$1:$C$1001,0) )</f>
        <v>NONE</v>
      </c>
      <c r="H291" s="2" t="str">
        <f>_xlfn.XLOOKUP(C291,customers!$A$1:$A$1001,customers!$G$1:$G$1001,0)</f>
        <v>United States</v>
      </c>
      <c r="I291" s="2" t="e" vm="178">
        <v>#VALUE!</v>
      </c>
      <c r="J291" s="2" t="str">
        <f>_xlfn.XLOOKUP(Table1[[#This Row],[Customer ID]],customers!A290:A1290,customers!F290:F1290,FALSE)</f>
        <v>Lynchburg</v>
      </c>
      <c r="K291" s="2" t="str">
        <f>VLOOKUP(M291,'coffee (more)'!$A$1:$B$5,2,FALSE)</f>
        <v>Robusta</v>
      </c>
      <c r="L291" s="2" t="str">
        <f>VLOOKUP(N291,'coffee (more)'!$A$7:$B$10,2,FALSE)</f>
        <v>Dark</v>
      </c>
      <c r="M291" t="str">
        <f>INDEX(products!$A$1:$G$49,MATCH(orders!$D291,products!$A$1:$A$49,0),MATCH(orders!M$1,products!$A$1:$G$1,0))</f>
        <v>Rob</v>
      </c>
      <c r="N291" t="str">
        <f>INDEX(products!$A$1:$G$49,MATCH(orders!$D291,products!$A$1:$A$49,0),MATCH(orders!N$1,products!$A$1:$G$1,0))</f>
        <v>D</v>
      </c>
      <c r="O291" s="10">
        <f>INDEX(products!$A$1:$G$49,MATCH(orders!$D291,products!$A$1:$A$49,0),MATCH(orders!O$1,products!$A$1:$G$1,0))</f>
        <v>0.2</v>
      </c>
      <c r="P291" s="5">
        <f>INDEX(products!$A$1:$G$49,MATCH(orders!$D291,products!$A$1:$A$49,0),MATCH(orders!P$1,products!$A$1:$G$1,0))</f>
        <v>2.6849999999999996</v>
      </c>
      <c r="Q291" s="5">
        <f>INDEX(products!$A$1:$G$49,MATCH(orders!$D291,products!$A$1:$A$49,0),MATCH(orders!Q$1,products!$A$1:$G$1,0))</f>
        <v>0.16109999999999997</v>
      </c>
      <c r="R291" s="12">
        <f t="shared" si="9"/>
        <v>13.424999999999997</v>
      </c>
      <c r="S291" s="12">
        <f t="shared" si="8"/>
        <v>0.80549999999999988</v>
      </c>
      <c r="T291" t="str">
        <f>_xlfn.XLOOKUP(C291,customers!A290:A1290,customers!I290:I1290,FALSE)</f>
        <v>Yes</v>
      </c>
    </row>
    <row r="292" spans="1:20" x14ac:dyDescent="0.2">
      <c r="A292" s="2" t="s">
        <v>2127</v>
      </c>
      <c r="B292" s="3">
        <v>44497</v>
      </c>
      <c r="C292" s="2" t="s">
        <v>2128</v>
      </c>
      <c r="D292" t="s">
        <v>6147</v>
      </c>
      <c r="E292" s="2">
        <v>5</v>
      </c>
      <c r="F292" s="2" t="str">
        <f>_xlfn.XLOOKUP(C292,customers!$A$1:$A$1001,customers!$B$1:$B$1001,0)</f>
        <v>Domeniga Duke</v>
      </c>
      <c r="G292" s="2" t="str">
        <f>IF(_xlfn.XLOOKUP(C292,customers!$A$1:$A$1001,customers!$C$1:$C$1001,0) = 0, "NONE", _xlfn.XLOOKUP(C292,customers!$A$1:$A$1001,customers!$C$1:$C$1001,0) )</f>
        <v>dduke82@vkontakte.ru</v>
      </c>
      <c r="H292" s="2" t="str">
        <f>_xlfn.XLOOKUP(C292,customers!$A$1:$A$1001,customers!$G$1:$G$1001,0)</f>
        <v>United States</v>
      </c>
      <c r="I292" s="2" t="e" vm="7">
        <v>#VALUE!</v>
      </c>
      <c r="J292" s="2" t="str">
        <f>_xlfn.XLOOKUP(Table1[[#This Row],[Customer ID]],customers!A291:A1291,customers!F291:F1291,FALSE)</f>
        <v>Los Angeles</v>
      </c>
      <c r="K292" s="2" t="str">
        <f>VLOOKUP(M292,'coffee (more)'!$A$1:$B$5,2,FALSE)</f>
        <v>Arbica</v>
      </c>
      <c r="L292" s="2" t="str">
        <f>VLOOKUP(N292,'coffee (more)'!$A$7:$B$10,2,FALSE)</f>
        <v>Dark</v>
      </c>
      <c r="M292" t="str">
        <f>INDEX(products!$A$1:$G$49,MATCH(orders!$D292,products!$A$1:$A$49,0),MATCH(orders!M$1,products!$A$1:$G$1,0))</f>
        <v>Ara</v>
      </c>
      <c r="N292" t="str">
        <f>INDEX(products!$A$1:$G$49,MATCH(orders!$D292,products!$A$1:$A$49,0),MATCH(orders!N$1,products!$A$1:$G$1,0))</f>
        <v>D</v>
      </c>
      <c r="O292" s="10">
        <f>INDEX(products!$A$1:$G$49,MATCH(orders!$D292,products!$A$1:$A$49,0),MATCH(orders!O$1,products!$A$1:$G$1,0))</f>
        <v>1</v>
      </c>
      <c r="P292" s="5">
        <f>INDEX(products!$A$1:$G$49,MATCH(orders!$D292,products!$A$1:$A$49,0),MATCH(orders!P$1,products!$A$1:$G$1,0))</f>
        <v>9.9499999999999993</v>
      </c>
      <c r="Q292" s="5">
        <f>INDEX(products!$A$1:$G$49,MATCH(orders!$D292,products!$A$1:$A$49,0),MATCH(orders!Q$1,products!$A$1:$G$1,0))</f>
        <v>0.89549999999999985</v>
      </c>
      <c r="R292" s="12">
        <f t="shared" si="9"/>
        <v>49.75</v>
      </c>
      <c r="S292" s="12">
        <f t="shared" si="8"/>
        <v>4.4774999999999991</v>
      </c>
      <c r="T292" t="str">
        <f>_xlfn.XLOOKUP(C292,customers!A291:A1291,customers!I291:I1291,FALSE)</f>
        <v>No</v>
      </c>
    </row>
    <row r="293" spans="1:20"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 = 0, "NONE", _xlfn.XLOOKUP(C293,customers!$A$1:$A$1001,customers!$C$1:$C$1001,0) )</f>
        <v>NONE</v>
      </c>
      <c r="H293" s="2" t="str">
        <f>_xlfn.XLOOKUP(C293,customers!$A$1:$A$1001,customers!$G$1:$G$1001,0)</f>
        <v>Ireland</v>
      </c>
      <c r="I293" s="2" t="e" vm="91">
        <v>#VALUE!</v>
      </c>
      <c r="J293" s="2" t="str">
        <f>_xlfn.XLOOKUP(Table1[[#This Row],[Customer ID]],customers!A292:A1292,customers!F292:F1292,FALSE)</f>
        <v>Drumcondra</v>
      </c>
      <c r="K293" s="2" t="str">
        <f>VLOOKUP(M293,'coffee (more)'!$A$1:$B$5,2,FALSE)</f>
        <v>Excelsa</v>
      </c>
      <c r="L293" s="2" t="str">
        <f>VLOOKUP(N293,'coffee (more)'!$A$7:$B$10,2,FALSE)</f>
        <v>Medium</v>
      </c>
      <c r="M293" t="str">
        <f>INDEX(products!$A$1:$G$49,MATCH(orders!$D293,products!$A$1:$A$49,0),MATCH(orders!M$1,products!$A$1:$G$1,0))</f>
        <v>Exc</v>
      </c>
      <c r="N293" t="str">
        <f>INDEX(products!$A$1:$G$49,MATCH(orders!$D293,products!$A$1:$A$49,0),MATCH(orders!N$1,products!$A$1:$G$1,0))</f>
        <v>M</v>
      </c>
      <c r="O293" s="10">
        <f>INDEX(products!$A$1:$G$49,MATCH(orders!$D293,products!$A$1:$A$49,0),MATCH(orders!O$1,products!$A$1:$G$1,0))</f>
        <v>0.5</v>
      </c>
      <c r="P293" s="5">
        <f>INDEX(products!$A$1:$G$49,MATCH(orders!$D293,products!$A$1:$A$49,0),MATCH(orders!P$1,products!$A$1:$G$1,0))</f>
        <v>8.25</v>
      </c>
      <c r="Q293" s="5">
        <f>INDEX(products!$A$1:$G$49,MATCH(orders!$D293,products!$A$1:$A$49,0),MATCH(orders!Q$1,products!$A$1:$G$1,0))</f>
        <v>0.90749999999999997</v>
      </c>
      <c r="R293" s="12">
        <f t="shared" si="9"/>
        <v>16.5</v>
      </c>
      <c r="S293" s="12">
        <f t="shared" si="8"/>
        <v>1.8149999999999999</v>
      </c>
      <c r="T293" t="str">
        <f>_xlfn.XLOOKUP(C293,customers!A292:A1292,customers!I292:I1292,FALSE)</f>
        <v>No</v>
      </c>
    </row>
    <row r="294" spans="1:20" x14ac:dyDescent="0.2">
      <c r="A294" s="2" t="s">
        <v>2137</v>
      </c>
      <c r="B294" s="3">
        <v>44529</v>
      </c>
      <c r="C294" s="2" t="s">
        <v>2138</v>
      </c>
      <c r="D294" t="s">
        <v>6158</v>
      </c>
      <c r="E294" s="2">
        <v>3</v>
      </c>
      <c r="F294" s="2" t="str">
        <f>_xlfn.XLOOKUP(C294,customers!$A$1:$A$1001,customers!$B$1:$B$1001,0)</f>
        <v>Isidore Hussey</v>
      </c>
      <c r="G294" s="2" t="str">
        <f>IF(_xlfn.XLOOKUP(C294,customers!$A$1:$A$1001,customers!$C$1:$C$1001,0) = 0, "NONE", _xlfn.XLOOKUP(C294,customers!$A$1:$A$1001,customers!$C$1:$C$1001,0) )</f>
        <v>ihussey84@mapy.cz</v>
      </c>
      <c r="H294" s="2" t="str">
        <f>_xlfn.XLOOKUP(C294,customers!$A$1:$A$1001,customers!$G$1:$G$1001,0)</f>
        <v>United States</v>
      </c>
      <c r="I294" s="2" t="e" vm="36">
        <v>#VALUE!</v>
      </c>
      <c r="J294" s="2" t="str">
        <f>_xlfn.XLOOKUP(Table1[[#This Row],[Customer ID]],customers!A293:A1293,customers!F293:F1293,FALSE)</f>
        <v>Birmingham</v>
      </c>
      <c r="K294" s="2" t="str">
        <f>VLOOKUP(M294,'coffee (more)'!$A$1:$B$5,2,FALSE)</f>
        <v>Arbica</v>
      </c>
      <c r="L294" s="2" t="str">
        <f>VLOOKUP(N294,'coffee (more)'!$A$7:$B$10,2,FALSE)</f>
        <v>Dark</v>
      </c>
      <c r="M294" t="str">
        <f>INDEX(products!$A$1:$G$49,MATCH(orders!$D294,products!$A$1:$A$49,0),MATCH(orders!M$1,products!$A$1:$G$1,0))</f>
        <v>Ara</v>
      </c>
      <c r="N294" t="str">
        <f>INDEX(products!$A$1:$G$49,MATCH(orders!$D294,products!$A$1:$A$49,0),MATCH(orders!N$1,products!$A$1:$G$1,0))</f>
        <v>D</v>
      </c>
      <c r="O294" s="10">
        <f>INDEX(products!$A$1:$G$49,MATCH(orders!$D294,products!$A$1:$A$49,0),MATCH(orders!O$1,products!$A$1:$G$1,0))</f>
        <v>0.5</v>
      </c>
      <c r="P294" s="5">
        <f>INDEX(products!$A$1:$G$49,MATCH(orders!$D294,products!$A$1:$A$49,0),MATCH(orders!P$1,products!$A$1:$G$1,0))</f>
        <v>5.97</v>
      </c>
      <c r="Q294" s="5">
        <f>INDEX(products!$A$1:$G$49,MATCH(orders!$D294,products!$A$1:$A$49,0),MATCH(orders!Q$1,products!$A$1:$G$1,0))</f>
        <v>0.5373</v>
      </c>
      <c r="R294" s="12">
        <f t="shared" si="9"/>
        <v>17.91</v>
      </c>
      <c r="S294" s="12">
        <f t="shared" si="8"/>
        <v>1.6118999999999999</v>
      </c>
      <c r="T294" t="str">
        <f>_xlfn.XLOOKUP(C294,customers!A293:A1293,customers!I293:I1293,FALSE)</f>
        <v>No</v>
      </c>
    </row>
    <row r="295" spans="1:20" x14ac:dyDescent="0.2">
      <c r="A295" s="2" t="s">
        <v>2142</v>
      </c>
      <c r="B295" s="3">
        <v>44275</v>
      </c>
      <c r="C295" s="2" t="s">
        <v>2143</v>
      </c>
      <c r="D295" t="s">
        <v>6158</v>
      </c>
      <c r="E295" s="2">
        <v>5</v>
      </c>
      <c r="F295" s="2" t="str">
        <f>_xlfn.XLOOKUP(C295,customers!$A$1:$A$1001,customers!$B$1:$B$1001,0)</f>
        <v>Cassie Pinkerton</v>
      </c>
      <c r="G295" s="2" t="str">
        <f>IF(_xlfn.XLOOKUP(C295,customers!$A$1:$A$1001,customers!$C$1:$C$1001,0) = 0, "NONE", _xlfn.XLOOKUP(C295,customers!$A$1:$A$1001,customers!$C$1:$C$1001,0) )</f>
        <v>cpinkerton85@upenn.edu</v>
      </c>
      <c r="H295" s="2" t="str">
        <f>_xlfn.XLOOKUP(C295,customers!$A$1:$A$1001,customers!$G$1:$G$1001,0)</f>
        <v>United States</v>
      </c>
      <c r="I295" s="2" t="e" vm="113">
        <v>#VALUE!</v>
      </c>
      <c r="J295" s="2" t="str">
        <f>_xlfn.XLOOKUP(Table1[[#This Row],[Customer ID]],customers!A294:A1294,customers!F294:F1294,FALSE)</f>
        <v>Alexandria</v>
      </c>
      <c r="K295" s="2" t="str">
        <f>VLOOKUP(M295,'coffee (more)'!$A$1:$B$5,2,FALSE)</f>
        <v>Arbica</v>
      </c>
      <c r="L295" s="2" t="str">
        <f>VLOOKUP(N295,'coffee (more)'!$A$7:$B$10,2,FALSE)</f>
        <v>Dark</v>
      </c>
      <c r="M295" t="str">
        <f>INDEX(products!$A$1:$G$49,MATCH(orders!$D295,products!$A$1:$A$49,0),MATCH(orders!M$1,products!$A$1:$G$1,0))</f>
        <v>Ara</v>
      </c>
      <c r="N295" t="str">
        <f>INDEX(products!$A$1:$G$49,MATCH(orders!$D295,products!$A$1:$A$49,0),MATCH(orders!N$1,products!$A$1:$G$1,0))</f>
        <v>D</v>
      </c>
      <c r="O295" s="10">
        <f>INDEX(products!$A$1:$G$49,MATCH(orders!$D295,products!$A$1:$A$49,0),MATCH(orders!O$1,products!$A$1:$G$1,0))</f>
        <v>0.5</v>
      </c>
      <c r="P295" s="5">
        <f>INDEX(products!$A$1:$G$49,MATCH(orders!$D295,products!$A$1:$A$49,0),MATCH(orders!P$1,products!$A$1:$G$1,0))</f>
        <v>5.97</v>
      </c>
      <c r="Q295" s="5">
        <f>INDEX(products!$A$1:$G$49,MATCH(orders!$D295,products!$A$1:$A$49,0),MATCH(orders!Q$1,products!$A$1:$G$1,0))</f>
        <v>0.5373</v>
      </c>
      <c r="R295" s="12">
        <f t="shared" si="9"/>
        <v>29.849999999999998</v>
      </c>
      <c r="S295" s="12">
        <f t="shared" si="8"/>
        <v>2.6865000000000001</v>
      </c>
      <c r="T295" t="str">
        <f>_xlfn.XLOOKUP(C295,customers!A294:A1294,customers!I294:I1294,FALSE)</f>
        <v>No</v>
      </c>
    </row>
    <row r="296" spans="1:20" x14ac:dyDescent="0.2">
      <c r="A296" s="2" t="s">
        <v>2148</v>
      </c>
      <c r="B296" s="3">
        <v>44659</v>
      </c>
      <c r="C296" s="2" t="s">
        <v>2149</v>
      </c>
      <c r="D296" t="s">
        <v>6171</v>
      </c>
      <c r="E296" s="2">
        <v>3</v>
      </c>
      <c r="F296" s="2" t="str">
        <f>_xlfn.XLOOKUP(C296,customers!$A$1:$A$1001,customers!$B$1:$B$1001,0)</f>
        <v>Micki Fero</v>
      </c>
      <c r="G296" s="2" t="str">
        <f>IF(_xlfn.XLOOKUP(C296,customers!$A$1:$A$1001,customers!$C$1:$C$1001,0) = 0, "NONE", _xlfn.XLOOKUP(C296,customers!$A$1:$A$1001,customers!$C$1:$C$1001,0) )</f>
        <v>NONE</v>
      </c>
      <c r="H296" s="2" t="str">
        <f>_xlfn.XLOOKUP(C296,customers!$A$1:$A$1001,customers!$G$1:$G$1001,0)</f>
        <v>United States</v>
      </c>
      <c r="I296" s="2" t="e" vm="179">
        <v>#VALUE!</v>
      </c>
      <c r="J296" s="2" t="str">
        <f>_xlfn.XLOOKUP(Table1[[#This Row],[Customer ID]],customers!A295:A1295,customers!F295:F1295,FALSE)</f>
        <v>Danbury</v>
      </c>
      <c r="K296" s="2" t="str">
        <f>VLOOKUP(M296,'coffee (more)'!$A$1:$B$5,2,FALSE)</f>
        <v>Excelsa</v>
      </c>
      <c r="L296" s="2" t="str">
        <f>VLOOKUP(N296,'coffee (more)'!$A$7:$B$10,2,FALSE)</f>
        <v>Light</v>
      </c>
      <c r="M296" t="str">
        <f>INDEX(products!$A$1:$G$49,MATCH(orders!$D296,products!$A$1:$A$49,0),MATCH(orders!M$1,products!$A$1:$G$1,0))</f>
        <v>Exc</v>
      </c>
      <c r="N296" t="str">
        <f>INDEX(products!$A$1:$G$49,MATCH(orders!$D296,products!$A$1:$A$49,0),MATCH(orders!N$1,products!$A$1:$G$1,0))</f>
        <v>L</v>
      </c>
      <c r="O296" s="10">
        <f>INDEX(products!$A$1:$G$49,MATCH(orders!$D296,products!$A$1:$A$49,0),MATCH(orders!O$1,products!$A$1:$G$1,0))</f>
        <v>1</v>
      </c>
      <c r="P296" s="5">
        <f>INDEX(products!$A$1:$G$49,MATCH(orders!$D296,products!$A$1:$A$49,0),MATCH(orders!P$1,products!$A$1:$G$1,0))</f>
        <v>14.85</v>
      </c>
      <c r="Q296" s="5">
        <f>INDEX(products!$A$1:$G$49,MATCH(orders!$D296,products!$A$1:$A$49,0),MATCH(orders!Q$1,products!$A$1:$G$1,0))</f>
        <v>1.6335</v>
      </c>
      <c r="R296" s="12">
        <f t="shared" si="9"/>
        <v>44.55</v>
      </c>
      <c r="S296" s="12">
        <f t="shared" si="8"/>
        <v>4.9005000000000001</v>
      </c>
      <c r="T296" t="str">
        <f>_xlfn.XLOOKUP(C296,customers!A295:A1295,customers!I295:I1295,FALSE)</f>
        <v>No</v>
      </c>
    </row>
    <row r="297" spans="1:20" x14ac:dyDescent="0.2">
      <c r="A297" s="2" t="s">
        <v>2153</v>
      </c>
      <c r="B297" s="3">
        <v>44057</v>
      </c>
      <c r="C297" s="2" t="s">
        <v>2154</v>
      </c>
      <c r="D297" t="s">
        <v>6141</v>
      </c>
      <c r="E297" s="2">
        <v>2</v>
      </c>
      <c r="F297" s="2" t="str">
        <f>_xlfn.XLOOKUP(C297,customers!$A$1:$A$1001,customers!$B$1:$B$1001,0)</f>
        <v>Cybill Graddell</v>
      </c>
      <c r="G297" s="2" t="str">
        <f>IF(_xlfn.XLOOKUP(C297,customers!$A$1:$A$1001,customers!$C$1:$C$1001,0) = 0, "NONE", _xlfn.XLOOKUP(C297,customers!$A$1:$A$1001,customers!$C$1:$C$1001,0) )</f>
        <v>NONE</v>
      </c>
      <c r="H297" s="2" t="str">
        <f>_xlfn.XLOOKUP(C297,customers!$A$1:$A$1001,customers!$G$1:$G$1001,0)</f>
        <v>United States</v>
      </c>
      <c r="I297" s="2" t="e" vm="135">
        <v>#VALUE!</v>
      </c>
      <c r="J297" s="2" t="str">
        <f>_xlfn.XLOOKUP(Table1[[#This Row],[Customer ID]],customers!A296:A1296,customers!F296:F1296,FALSE)</f>
        <v>Albany</v>
      </c>
      <c r="K297" s="2" t="str">
        <f>VLOOKUP(M297,'coffee (more)'!$A$1:$B$5,2,FALSE)</f>
        <v>Excelsa</v>
      </c>
      <c r="L297" s="2" t="str">
        <f>VLOOKUP(N297,'coffee (more)'!$A$7:$B$10,2,FALSE)</f>
        <v>Medium</v>
      </c>
      <c r="M297" t="str">
        <f>INDEX(products!$A$1:$G$49,MATCH(orders!$D297,products!$A$1:$A$49,0),MATCH(orders!M$1,products!$A$1:$G$1,0))</f>
        <v>Exc</v>
      </c>
      <c r="N297" t="str">
        <f>INDEX(products!$A$1:$G$49,MATCH(orders!$D297,products!$A$1:$A$49,0),MATCH(orders!N$1,products!$A$1:$G$1,0))</f>
        <v>M</v>
      </c>
      <c r="O297" s="10">
        <f>INDEX(products!$A$1:$G$49,MATCH(orders!$D297,products!$A$1:$A$49,0),MATCH(orders!O$1,products!$A$1:$G$1,0))</f>
        <v>1</v>
      </c>
      <c r="P297" s="5">
        <f>INDEX(products!$A$1:$G$49,MATCH(orders!$D297,products!$A$1:$A$49,0),MATCH(orders!P$1,products!$A$1:$G$1,0))</f>
        <v>13.75</v>
      </c>
      <c r="Q297" s="5">
        <f>INDEX(products!$A$1:$G$49,MATCH(orders!$D297,products!$A$1:$A$49,0),MATCH(orders!Q$1,products!$A$1:$G$1,0))</f>
        <v>1.5125</v>
      </c>
      <c r="R297" s="12">
        <f t="shared" si="9"/>
        <v>27.5</v>
      </c>
      <c r="S297" s="12">
        <f t="shared" si="8"/>
        <v>3.0249999999999999</v>
      </c>
      <c r="T297" t="str">
        <f>_xlfn.XLOOKUP(C297,customers!A296:A1296,customers!I296:I1296,FALSE)</f>
        <v>No</v>
      </c>
    </row>
    <row r="298" spans="1:20" x14ac:dyDescent="0.2">
      <c r="A298" s="2" t="s">
        <v>2157</v>
      </c>
      <c r="B298" s="3">
        <v>43597</v>
      </c>
      <c r="C298" s="2" t="s">
        <v>2158</v>
      </c>
      <c r="D298" t="s">
        <v>6146</v>
      </c>
      <c r="E298" s="2">
        <v>6</v>
      </c>
      <c r="F298" s="2" t="str">
        <f>_xlfn.XLOOKUP(C298,customers!$A$1:$A$1001,customers!$B$1:$B$1001,0)</f>
        <v>Dorian Vizor</v>
      </c>
      <c r="G298" s="2" t="str">
        <f>IF(_xlfn.XLOOKUP(C298,customers!$A$1:$A$1001,customers!$C$1:$C$1001,0) = 0, "NONE", _xlfn.XLOOKUP(C298,customers!$A$1:$A$1001,customers!$C$1:$C$1001,0) )</f>
        <v>dvizor88@furl.net</v>
      </c>
      <c r="H298" s="2" t="str">
        <f>_xlfn.XLOOKUP(C298,customers!$A$1:$A$1001,customers!$G$1:$G$1001,0)</f>
        <v>United States</v>
      </c>
      <c r="I298" s="2" t="e" vm="50">
        <v>#VALUE!</v>
      </c>
      <c r="J298" s="2" t="str">
        <f>_xlfn.XLOOKUP(Table1[[#This Row],[Customer ID]],customers!A297:A1297,customers!F297:F1297,FALSE)</f>
        <v>Naples</v>
      </c>
      <c r="K298" s="2" t="str">
        <f>VLOOKUP(M298,'coffee (more)'!$A$1:$B$5,2,FALSE)</f>
        <v>Robusta</v>
      </c>
      <c r="L298" s="2" t="str">
        <f>VLOOKUP(N298,'coffee (more)'!$A$7:$B$10,2,FALSE)</f>
        <v>Medium</v>
      </c>
      <c r="M298" t="str">
        <f>INDEX(products!$A$1:$G$49,MATCH(orders!$D298,products!$A$1:$A$49,0),MATCH(orders!M$1,products!$A$1:$G$1,0))</f>
        <v>Rob</v>
      </c>
      <c r="N298" t="str">
        <f>INDEX(products!$A$1:$G$49,MATCH(orders!$D298,products!$A$1:$A$49,0),MATCH(orders!N$1,products!$A$1:$G$1,0))</f>
        <v>M</v>
      </c>
      <c r="O298" s="10">
        <f>INDEX(products!$A$1:$G$49,MATCH(orders!$D298,products!$A$1:$A$49,0),MATCH(orders!O$1,products!$A$1:$G$1,0))</f>
        <v>0.5</v>
      </c>
      <c r="P298" s="5">
        <f>INDEX(products!$A$1:$G$49,MATCH(orders!$D298,products!$A$1:$A$49,0),MATCH(orders!P$1,products!$A$1:$G$1,0))</f>
        <v>5.97</v>
      </c>
      <c r="Q298" s="5">
        <f>INDEX(products!$A$1:$G$49,MATCH(orders!$D298,products!$A$1:$A$49,0),MATCH(orders!Q$1,products!$A$1:$G$1,0))</f>
        <v>0.35819999999999996</v>
      </c>
      <c r="R298" s="12">
        <f t="shared" si="9"/>
        <v>35.82</v>
      </c>
      <c r="S298" s="12">
        <f t="shared" si="8"/>
        <v>2.1491999999999996</v>
      </c>
      <c r="T298" t="str">
        <f>_xlfn.XLOOKUP(C298,customers!A297:A1297,customers!I297:I1297,FALSE)</f>
        <v>Yes</v>
      </c>
    </row>
    <row r="299" spans="1:20" x14ac:dyDescent="0.2">
      <c r="A299" s="2" t="s">
        <v>2163</v>
      </c>
      <c r="B299" s="3">
        <v>44258</v>
      </c>
      <c r="C299" s="2" t="s">
        <v>2164</v>
      </c>
      <c r="D299" t="s">
        <v>6172</v>
      </c>
      <c r="E299" s="2">
        <v>3</v>
      </c>
      <c r="F299" s="2" t="str">
        <f>_xlfn.XLOOKUP(C299,customers!$A$1:$A$1001,customers!$B$1:$B$1001,0)</f>
        <v>Eddi Sedgebeer</v>
      </c>
      <c r="G299" s="2" t="str">
        <f>IF(_xlfn.XLOOKUP(C299,customers!$A$1:$A$1001,customers!$C$1:$C$1001,0) = 0, "NONE", _xlfn.XLOOKUP(C299,customers!$A$1:$A$1001,customers!$C$1:$C$1001,0) )</f>
        <v>esedgebeer89@oaic.gov.au</v>
      </c>
      <c r="H299" s="2" t="str">
        <f>_xlfn.XLOOKUP(C299,customers!$A$1:$A$1001,customers!$G$1:$G$1001,0)</f>
        <v>United States</v>
      </c>
      <c r="I299" s="2" t="e" vm="180">
        <v>#VALUE!</v>
      </c>
      <c r="J299" s="2" t="str">
        <f>_xlfn.XLOOKUP(Table1[[#This Row],[Customer ID]],customers!A298:A1298,customers!F298:F1298,FALSE)</f>
        <v>Miami Beach</v>
      </c>
      <c r="K299" s="2" t="str">
        <f>VLOOKUP(M299,'coffee (more)'!$A$1:$B$5,2,FALSE)</f>
        <v>Robusta</v>
      </c>
      <c r="L299" s="2" t="str">
        <f>VLOOKUP(N299,'coffee (more)'!$A$7:$B$10,2,FALSE)</f>
        <v>Dark</v>
      </c>
      <c r="M299" t="str">
        <f>INDEX(products!$A$1:$G$49,MATCH(orders!$D299,products!$A$1:$A$49,0),MATCH(orders!M$1,products!$A$1:$G$1,0))</f>
        <v>Rob</v>
      </c>
      <c r="N299" t="str">
        <f>INDEX(products!$A$1:$G$49,MATCH(orders!$D299,products!$A$1:$A$49,0),MATCH(orders!N$1,products!$A$1:$G$1,0))</f>
        <v>D</v>
      </c>
      <c r="O299" s="10">
        <f>INDEX(products!$A$1:$G$49,MATCH(orders!$D299,products!$A$1:$A$49,0),MATCH(orders!O$1,products!$A$1:$G$1,0))</f>
        <v>0.5</v>
      </c>
      <c r="P299" s="5">
        <f>INDEX(products!$A$1:$G$49,MATCH(orders!$D299,products!$A$1:$A$49,0),MATCH(orders!P$1,products!$A$1:$G$1,0))</f>
        <v>5.3699999999999992</v>
      </c>
      <c r="Q299" s="5">
        <f>INDEX(products!$A$1:$G$49,MATCH(orders!$D299,products!$A$1:$A$49,0),MATCH(orders!Q$1,products!$A$1:$G$1,0))</f>
        <v>0.32219999999999993</v>
      </c>
      <c r="R299" s="12">
        <f t="shared" si="9"/>
        <v>16.11</v>
      </c>
      <c r="S299" s="12">
        <f t="shared" si="8"/>
        <v>0.96659999999999979</v>
      </c>
      <c r="T299" t="str">
        <f>_xlfn.XLOOKUP(C299,customers!A298:A1298,customers!I298:I1298,FALSE)</f>
        <v>Yes</v>
      </c>
    </row>
    <row r="300" spans="1:20" x14ac:dyDescent="0.2">
      <c r="A300" s="2" t="s">
        <v>2169</v>
      </c>
      <c r="B300" s="3">
        <v>43872</v>
      </c>
      <c r="C300" s="2" t="s">
        <v>2170</v>
      </c>
      <c r="D300" t="s">
        <v>6184</v>
      </c>
      <c r="E300" s="2">
        <v>6</v>
      </c>
      <c r="F300" s="2" t="str">
        <f>_xlfn.XLOOKUP(C300,customers!$A$1:$A$1001,customers!$B$1:$B$1001,0)</f>
        <v>Ken Lestrange</v>
      </c>
      <c r="G300" s="2" t="str">
        <f>IF(_xlfn.XLOOKUP(C300,customers!$A$1:$A$1001,customers!$C$1:$C$1001,0) = 0, "NONE", _xlfn.XLOOKUP(C300,customers!$A$1:$A$1001,customers!$C$1:$C$1001,0) )</f>
        <v>klestrange8a@lulu.com</v>
      </c>
      <c r="H300" s="2" t="str">
        <f>_xlfn.XLOOKUP(C300,customers!$A$1:$A$1001,customers!$G$1:$G$1001,0)</f>
        <v>United States</v>
      </c>
      <c r="I300" s="2" t="e" vm="155">
        <v>#VALUE!</v>
      </c>
      <c r="J300" s="2" t="str">
        <f>_xlfn.XLOOKUP(Table1[[#This Row],[Customer ID]],customers!A299:A1299,customers!F299:F1299,FALSE)</f>
        <v>Atlanta</v>
      </c>
      <c r="K300" s="2" t="str">
        <f>VLOOKUP(M300,'coffee (more)'!$A$1:$B$5,2,FALSE)</f>
        <v>Excelsa</v>
      </c>
      <c r="L300" s="2" t="str">
        <f>VLOOKUP(N300,'coffee (more)'!$A$7:$B$10,2,FALSE)</f>
        <v>Light</v>
      </c>
      <c r="M300" t="str">
        <f>INDEX(products!$A$1:$G$49,MATCH(orders!$D300,products!$A$1:$A$49,0),MATCH(orders!M$1,products!$A$1:$G$1,0))</f>
        <v>Exc</v>
      </c>
      <c r="N300" t="str">
        <f>INDEX(products!$A$1:$G$49,MATCH(orders!$D300,products!$A$1:$A$49,0),MATCH(orders!N$1,products!$A$1:$G$1,0))</f>
        <v>L</v>
      </c>
      <c r="O300" s="10">
        <f>INDEX(products!$A$1:$G$49,MATCH(orders!$D300,products!$A$1:$A$49,0),MATCH(orders!O$1,products!$A$1:$G$1,0))</f>
        <v>0.2</v>
      </c>
      <c r="P300" s="5">
        <f>INDEX(products!$A$1:$G$49,MATCH(orders!$D300,products!$A$1:$A$49,0),MATCH(orders!P$1,products!$A$1:$G$1,0))</f>
        <v>4.4550000000000001</v>
      </c>
      <c r="Q300" s="5">
        <f>INDEX(products!$A$1:$G$49,MATCH(orders!$D300,products!$A$1:$A$49,0),MATCH(orders!Q$1,products!$A$1:$G$1,0))</f>
        <v>0.49004999999999999</v>
      </c>
      <c r="R300" s="12">
        <f t="shared" si="9"/>
        <v>26.73</v>
      </c>
      <c r="S300" s="12">
        <f t="shared" si="8"/>
        <v>2.9402999999999997</v>
      </c>
      <c r="T300" t="str">
        <f>_xlfn.XLOOKUP(C300,customers!A299:A1299,customers!I299:I1299,FALSE)</f>
        <v>Yes</v>
      </c>
    </row>
    <row r="301" spans="1:20" x14ac:dyDescent="0.2">
      <c r="A301" s="2" t="s">
        <v>2175</v>
      </c>
      <c r="B301" s="3">
        <v>43582</v>
      </c>
      <c r="C301" s="2" t="s">
        <v>2176</v>
      </c>
      <c r="D301" t="s">
        <v>6148</v>
      </c>
      <c r="E301" s="2">
        <v>6</v>
      </c>
      <c r="F301" s="2" t="str">
        <f>_xlfn.XLOOKUP(C301,customers!$A$1:$A$1001,customers!$B$1:$B$1001,0)</f>
        <v>Lacee Tanti</v>
      </c>
      <c r="G301" s="2" t="str">
        <f>IF(_xlfn.XLOOKUP(C301,customers!$A$1:$A$1001,customers!$C$1:$C$1001,0) = 0, "NONE", _xlfn.XLOOKUP(C301,customers!$A$1:$A$1001,customers!$C$1:$C$1001,0) )</f>
        <v>ltanti8b@techcrunch.com</v>
      </c>
      <c r="H301" s="2" t="str">
        <f>_xlfn.XLOOKUP(C301,customers!$A$1:$A$1001,customers!$G$1:$G$1001,0)</f>
        <v>United States</v>
      </c>
      <c r="I301" s="2" t="e" vm="181">
        <v>#VALUE!</v>
      </c>
      <c r="J301" s="2" t="str">
        <f>_xlfn.XLOOKUP(Table1[[#This Row],[Customer ID]],customers!A300:A1300,customers!F300:F1300,FALSE)</f>
        <v>Corpus Christi</v>
      </c>
      <c r="K301" s="2" t="str">
        <f>VLOOKUP(M301,'coffee (more)'!$A$1:$B$5,2,FALSE)</f>
        <v>Excelsa</v>
      </c>
      <c r="L301" s="2" t="str">
        <f>VLOOKUP(N301,'coffee (more)'!$A$7:$B$10,2,FALSE)</f>
        <v>Light</v>
      </c>
      <c r="M301" t="str">
        <f>INDEX(products!$A$1:$G$49,MATCH(orders!$D301,products!$A$1:$A$49,0),MATCH(orders!M$1,products!$A$1:$G$1,0))</f>
        <v>Exc</v>
      </c>
      <c r="N301" t="str">
        <f>INDEX(products!$A$1:$G$49,MATCH(orders!$D301,products!$A$1:$A$49,0),MATCH(orders!N$1,products!$A$1:$G$1,0))</f>
        <v>L</v>
      </c>
      <c r="O301" s="10">
        <f>INDEX(products!$A$1:$G$49,MATCH(orders!$D301,products!$A$1:$A$49,0),MATCH(orders!O$1,products!$A$1:$G$1,0))</f>
        <v>2.5</v>
      </c>
      <c r="P301" s="5">
        <f>INDEX(products!$A$1:$G$49,MATCH(orders!$D301,products!$A$1:$A$49,0),MATCH(orders!P$1,products!$A$1:$G$1,0))</f>
        <v>34.154999999999994</v>
      </c>
      <c r="Q301" s="5">
        <f>INDEX(products!$A$1:$G$49,MATCH(orders!$D301,products!$A$1:$A$49,0),MATCH(orders!Q$1,products!$A$1:$G$1,0))</f>
        <v>3.7570499999999996</v>
      </c>
      <c r="R301" s="12">
        <f t="shared" si="9"/>
        <v>204.92999999999995</v>
      </c>
      <c r="S301" s="12">
        <f t="shared" si="8"/>
        <v>22.542299999999997</v>
      </c>
      <c r="T301" t="str">
        <f>_xlfn.XLOOKUP(C301,customers!A300:A1300,customers!I300:I1300,FALSE)</f>
        <v>Yes</v>
      </c>
    </row>
    <row r="302" spans="1:20" x14ac:dyDescent="0.2">
      <c r="A302" s="2" t="s">
        <v>2181</v>
      </c>
      <c r="B302" s="3">
        <v>44646</v>
      </c>
      <c r="C302" s="2" t="s">
        <v>2182</v>
      </c>
      <c r="D302" t="s">
        <v>6140</v>
      </c>
      <c r="E302" s="2">
        <v>3</v>
      </c>
      <c r="F302" s="2" t="str">
        <f>_xlfn.XLOOKUP(C302,customers!$A$1:$A$1001,customers!$B$1:$B$1001,0)</f>
        <v>Arel De Lasci</v>
      </c>
      <c r="G302" s="2" t="str">
        <f>IF(_xlfn.XLOOKUP(C302,customers!$A$1:$A$1001,customers!$C$1:$C$1001,0) = 0, "NONE", _xlfn.XLOOKUP(C302,customers!$A$1:$A$1001,customers!$C$1:$C$1001,0) )</f>
        <v>ade8c@1und1.de</v>
      </c>
      <c r="H302" s="2" t="str">
        <f>_xlfn.XLOOKUP(C302,customers!$A$1:$A$1001,customers!$G$1:$G$1001,0)</f>
        <v>United States</v>
      </c>
      <c r="I302" s="2" t="e" vm="98">
        <v>#VALUE!</v>
      </c>
      <c r="J302" s="2" t="str">
        <f>_xlfn.XLOOKUP(Table1[[#This Row],[Customer ID]],customers!A301:A1301,customers!F301:F1301,FALSE)</f>
        <v>Honolulu</v>
      </c>
      <c r="K302" s="2" t="str">
        <f>VLOOKUP(M302,'coffee (more)'!$A$1:$B$5,2,FALSE)</f>
        <v>Arbica</v>
      </c>
      <c r="L302" s="2" t="str">
        <f>VLOOKUP(N302,'coffee (more)'!$A$7:$B$10,2,FALSE)</f>
        <v>Light</v>
      </c>
      <c r="M302" t="str">
        <f>INDEX(products!$A$1:$G$49,MATCH(orders!$D302,products!$A$1:$A$49,0),MATCH(orders!M$1,products!$A$1:$G$1,0))</f>
        <v>Ara</v>
      </c>
      <c r="N302" t="str">
        <f>INDEX(products!$A$1:$G$49,MATCH(orders!$D302,products!$A$1:$A$49,0),MATCH(orders!N$1,products!$A$1:$G$1,0))</f>
        <v>L</v>
      </c>
      <c r="O302" s="10">
        <f>INDEX(products!$A$1:$G$49,MATCH(orders!$D302,products!$A$1:$A$49,0),MATCH(orders!O$1,products!$A$1:$G$1,0))</f>
        <v>1</v>
      </c>
      <c r="P302" s="5">
        <f>INDEX(products!$A$1:$G$49,MATCH(orders!$D302,products!$A$1:$A$49,0),MATCH(orders!P$1,products!$A$1:$G$1,0))</f>
        <v>12.95</v>
      </c>
      <c r="Q302" s="5">
        <f>INDEX(products!$A$1:$G$49,MATCH(orders!$D302,products!$A$1:$A$49,0),MATCH(orders!Q$1,products!$A$1:$G$1,0))</f>
        <v>1.1655</v>
      </c>
      <c r="R302" s="12">
        <f t="shared" si="9"/>
        <v>38.849999999999994</v>
      </c>
      <c r="S302" s="12">
        <f t="shared" si="8"/>
        <v>3.4965000000000002</v>
      </c>
      <c r="T302" t="str">
        <f>_xlfn.XLOOKUP(C302,customers!A301:A1301,customers!I301:I1301,FALSE)</f>
        <v>Yes</v>
      </c>
    </row>
    <row r="303" spans="1:20"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 = 0, "NONE", _xlfn.XLOOKUP(C303,customers!$A$1:$A$1001,customers!$C$1:$C$1001,0) )</f>
        <v>tjedrachowicz8d@acquirethisname.com</v>
      </c>
      <c r="H303" s="2" t="str">
        <f>_xlfn.XLOOKUP(C303,customers!$A$1:$A$1001,customers!$G$1:$G$1001,0)</f>
        <v>United States</v>
      </c>
      <c r="I303" s="2" t="e" vm="76">
        <v>#VALUE!</v>
      </c>
      <c r="J303" s="2" t="str">
        <f>_xlfn.XLOOKUP(Table1[[#This Row],[Customer ID]],customers!A302:A1302,customers!F302:F1302,FALSE)</f>
        <v>Austin</v>
      </c>
      <c r="K303" s="2" t="str">
        <f>VLOOKUP(M303,'coffee (more)'!$A$1:$B$5,2,FALSE)</f>
        <v>Liberica</v>
      </c>
      <c r="L303" s="2" t="str">
        <f>VLOOKUP(N303,'coffee (more)'!$A$7:$B$10,2,FALSE)</f>
        <v>Dark</v>
      </c>
      <c r="M303" t="str">
        <f>INDEX(products!$A$1:$G$49,MATCH(orders!$D303,products!$A$1:$A$49,0),MATCH(orders!M$1,products!$A$1:$G$1,0))</f>
        <v>Lib</v>
      </c>
      <c r="N303" t="str">
        <f>INDEX(products!$A$1:$G$49,MATCH(orders!$D303,products!$A$1:$A$49,0),MATCH(orders!N$1,products!$A$1:$G$1,0))</f>
        <v>D</v>
      </c>
      <c r="O303" s="10">
        <f>INDEX(products!$A$1:$G$49,MATCH(orders!$D303,products!$A$1:$A$49,0),MATCH(orders!O$1,products!$A$1:$G$1,0))</f>
        <v>0.2</v>
      </c>
      <c r="P303" s="5">
        <f>INDEX(products!$A$1:$G$49,MATCH(orders!$D303,products!$A$1:$A$49,0),MATCH(orders!P$1,products!$A$1:$G$1,0))</f>
        <v>3.8849999999999998</v>
      </c>
      <c r="Q303" s="5">
        <f>INDEX(products!$A$1:$G$49,MATCH(orders!$D303,products!$A$1:$A$49,0),MATCH(orders!Q$1,products!$A$1:$G$1,0))</f>
        <v>0.50505</v>
      </c>
      <c r="R303" s="12">
        <f t="shared" si="9"/>
        <v>15.54</v>
      </c>
      <c r="S303" s="12">
        <f t="shared" si="8"/>
        <v>2.0202</v>
      </c>
      <c r="T303" t="str">
        <f>_xlfn.XLOOKUP(C303,customers!A302:A1302,customers!I302:I1302,FALSE)</f>
        <v>Yes</v>
      </c>
    </row>
    <row r="304" spans="1:20" x14ac:dyDescent="0.2">
      <c r="A304" s="2" t="s">
        <v>2193</v>
      </c>
      <c r="B304" s="3">
        <v>43762</v>
      </c>
      <c r="C304" s="2" t="s">
        <v>2194</v>
      </c>
      <c r="D304" t="s">
        <v>6157</v>
      </c>
      <c r="E304" s="2">
        <v>1</v>
      </c>
      <c r="F304" s="2" t="str">
        <f>_xlfn.XLOOKUP(C304,customers!$A$1:$A$1001,customers!$B$1:$B$1001,0)</f>
        <v>Perkin Stonner</v>
      </c>
      <c r="G304" s="2" t="str">
        <f>IF(_xlfn.XLOOKUP(C304,customers!$A$1:$A$1001,customers!$C$1:$C$1001,0) = 0, "NONE", _xlfn.XLOOKUP(C304,customers!$A$1:$A$1001,customers!$C$1:$C$1001,0) )</f>
        <v>pstonner8e@moonfruit.com</v>
      </c>
      <c r="H304" s="2" t="str">
        <f>_xlfn.XLOOKUP(C304,customers!$A$1:$A$1001,customers!$G$1:$G$1001,0)</f>
        <v>United States</v>
      </c>
      <c r="I304" s="2" t="e" vm="182">
        <v>#VALUE!</v>
      </c>
      <c r="J304" s="2" t="str">
        <f>_xlfn.XLOOKUP(Table1[[#This Row],[Customer ID]],customers!A303:A1303,customers!F303:F1303,FALSE)</f>
        <v>Baltimore</v>
      </c>
      <c r="K304" s="2" t="str">
        <f>VLOOKUP(M304,'coffee (more)'!$A$1:$B$5,2,FALSE)</f>
        <v>Arbica</v>
      </c>
      <c r="L304" s="2" t="str">
        <f>VLOOKUP(N304,'coffee (more)'!$A$7:$B$10,2,FALSE)</f>
        <v>Medium</v>
      </c>
      <c r="M304" t="str">
        <f>INDEX(products!$A$1:$G$49,MATCH(orders!$D304,products!$A$1:$A$49,0),MATCH(orders!M$1,products!$A$1:$G$1,0))</f>
        <v>Ara</v>
      </c>
      <c r="N304" t="str">
        <f>INDEX(products!$A$1:$G$49,MATCH(orders!$D304,products!$A$1:$A$49,0),MATCH(orders!N$1,products!$A$1:$G$1,0))</f>
        <v>M</v>
      </c>
      <c r="O304" s="10">
        <f>INDEX(products!$A$1:$G$49,MATCH(orders!$D304,products!$A$1:$A$49,0),MATCH(orders!O$1,products!$A$1:$G$1,0))</f>
        <v>0.5</v>
      </c>
      <c r="P304" s="5">
        <f>INDEX(products!$A$1:$G$49,MATCH(orders!$D304,products!$A$1:$A$49,0),MATCH(orders!P$1,products!$A$1:$G$1,0))</f>
        <v>6.75</v>
      </c>
      <c r="Q304" s="5">
        <f>INDEX(products!$A$1:$G$49,MATCH(orders!$D304,products!$A$1:$A$49,0),MATCH(orders!Q$1,products!$A$1:$G$1,0))</f>
        <v>0.60749999999999993</v>
      </c>
      <c r="R304" s="12">
        <f t="shared" si="9"/>
        <v>6.75</v>
      </c>
      <c r="S304" s="12">
        <f t="shared" si="8"/>
        <v>0.60749999999999993</v>
      </c>
      <c r="T304" t="str">
        <f>_xlfn.XLOOKUP(C304,customers!A303:A1303,customers!I303:I1303,FALSE)</f>
        <v>No</v>
      </c>
    </row>
    <row r="305" spans="1:20" x14ac:dyDescent="0.2">
      <c r="A305" s="2" t="s">
        <v>2199</v>
      </c>
      <c r="B305" s="3">
        <v>44412</v>
      </c>
      <c r="C305" s="2" t="s">
        <v>2200</v>
      </c>
      <c r="D305" t="s">
        <v>6185</v>
      </c>
      <c r="E305" s="2">
        <v>4</v>
      </c>
      <c r="F305" s="2" t="str">
        <f>_xlfn.XLOOKUP(C305,customers!$A$1:$A$1001,customers!$B$1:$B$1001,0)</f>
        <v>Darrin Tingly</v>
      </c>
      <c r="G305" s="2" t="str">
        <f>IF(_xlfn.XLOOKUP(C305,customers!$A$1:$A$1001,customers!$C$1:$C$1001,0) = 0, "NONE", _xlfn.XLOOKUP(C305,customers!$A$1:$A$1001,customers!$C$1:$C$1001,0) )</f>
        <v>dtingly8f@goo.ne.jp</v>
      </c>
      <c r="H305" s="2" t="str">
        <f>_xlfn.XLOOKUP(C305,customers!$A$1:$A$1001,customers!$G$1:$G$1001,0)</f>
        <v>United States</v>
      </c>
      <c r="I305" s="2" t="e" vm="183">
        <v>#VALUE!</v>
      </c>
      <c r="J305" s="2" t="str">
        <f>_xlfn.XLOOKUP(Table1[[#This Row],[Customer ID]],customers!A304:A1304,customers!F304:F1304,FALSE)</f>
        <v>Lexington</v>
      </c>
      <c r="K305" s="2" t="str">
        <f>VLOOKUP(M305,'coffee (more)'!$A$1:$B$5,2,FALSE)</f>
        <v>Excelsa</v>
      </c>
      <c r="L305" s="2" t="str">
        <f>VLOOKUP(N305,'coffee (more)'!$A$7:$B$10,2,FALSE)</f>
        <v>Dark</v>
      </c>
      <c r="M305" t="str">
        <f>INDEX(products!$A$1:$G$49,MATCH(orders!$D305,products!$A$1:$A$49,0),MATCH(orders!M$1,products!$A$1:$G$1,0))</f>
        <v>Exc</v>
      </c>
      <c r="N305" t="str">
        <f>INDEX(products!$A$1:$G$49,MATCH(orders!$D305,products!$A$1:$A$49,0),MATCH(orders!N$1,products!$A$1:$G$1,0))</f>
        <v>D</v>
      </c>
      <c r="O305" s="10">
        <f>INDEX(products!$A$1:$G$49,MATCH(orders!$D305,products!$A$1:$A$49,0),MATCH(orders!O$1,products!$A$1:$G$1,0))</f>
        <v>2.5</v>
      </c>
      <c r="P305" s="5">
        <f>INDEX(products!$A$1:$G$49,MATCH(orders!$D305,products!$A$1:$A$49,0),MATCH(orders!P$1,products!$A$1:$G$1,0))</f>
        <v>27.945</v>
      </c>
      <c r="Q305" s="5">
        <f>INDEX(products!$A$1:$G$49,MATCH(orders!$D305,products!$A$1:$A$49,0),MATCH(orders!Q$1,products!$A$1:$G$1,0))</f>
        <v>3.07395</v>
      </c>
      <c r="R305" s="12">
        <f t="shared" si="9"/>
        <v>111.78</v>
      </c>
      <c r="S305" s="12">
        <f t="shared" si="8"/>
        <v>12.2958</v>
      </c>
      <c r="T305" t="str">
        <f>_xlfn.XLOOKUP(C305,customers!A304:A1304,customers!I304:I1304,FALSE)</f>
        <v>Yes</v>
      </c>
    </row>
    <row r="306" spans="1:20" x14ac:dyDescent="0.2">
      <c r="A306" s="2" t="s">
        <v>2204</v>
      </c>
      <c r="B306" s="3">
        <v>43828</v>
      </c>
      <c r="C306" s="2" t="s">
        <v>2245</v>
      </c>
      <c r="D306" t="s">
        <v>6167</v>
      </c>
      <c r="E306" s="2">
        <v>1</v>
      </c>
      <c r="F306" s="2" t="str">
        <f>_xlfn.XLOOKUP(C306,customers!$A$1:$A$1001,customers!$B$1:$B$1001,0)</f>
        <v>Claudetta Rushe</v>
      </c>
      <c r="G306" s="2" t="str">
        <f>IF(_xlfn.XLOOKUP(C306,customers!$A$1:$A$1001,customers!$C$1:$C$1001,0) = 0, "NONE", _xlfn.XLOOKUP(C306,customers!$A$1:$A$1001,customers!$C$1:$C$1001,0) )</f>
        <v>crushe8n@about.me</v>
      </c>
      <c r="H306" s="2" t="str">
        <f>_xlfn.XLOOKUP(C306,customers!$A$1:$A$1001,customers!$G$1:$G$1001,0)</f>
        <v>United States</v>
      </c>
      <c r="I306" s="2" t="e" vm="60">
        <v>#VALUE!</v>
      </c>
      <c r="J306" s="2" t="str">
        <f>_xlfn.XLOOKUP(Table1[[#This Row],[Customer ID]],customers!A305:A1305,customers!F305:F1305,FALSE)</f>
        <v>Charlotte</v>
      </c>
      <c r="K306" s="2" t="str">
        <f>VLOOKUP(M306,'coffee (more)'!$A$1:$B$5,2,FALSE)</f>
        <v>Arbica</v>
      </c>
      <c r="L306" s="2" t="str">
        <f>VLOOKUP(N306,'coffee (more)'!$A$7:$B$10,2,FALSE)</f>
        <v>Light</v>
      </c>
      <c r="M306" t="str">
        <f>INDEX(products!$A$1:$G$49,MATCH(orders!$D306,products!$A$1:$A$49,0),MATCH(orders!M$1,products!$A$1:$G$1,0))</f>
        <v>Ara</v>
      </c>
      <c r="N306" t="str">
        <f>INDEX(products!$A$1:$G$49,MATCH(orders!$D306,products!$A$1:$A$49,0),MATCH(orders!N$1,products!$A$1:$G$1,0))</f>
        <v>L</v>
      </c>
      <c r="O306" s="10">
        <f>INDEX(products!$A$1:$G$49,MATCH(orders!$D306,products!$A$1:$A$49,0),MATCH(orders!O$1,products!$A$1:$G$1,0))</f>
        <v>0.2</v>
      </c>
      <c r="P306" s="5">
        <f>INDEX(products!$A$1:$G$49,MATCH(orders!$D306,products!$A$1:$A$49,0),MATCH(orders!P$1,products!$A$1:$G$1,0))</f>
        <v>3.8849999999999998</v>
      </c>
      <c r="Q306" s="5">
        <f>INDEX(products!$A$1:$G$49,MATCH(orders!$D306,products!$A$1:$A$49,0),MATCH(orders!Q$1,products!$A$1:$G$1,0))</f>
        <v>0.34964999999999996</v>
      </c>
      <c r="R306" s="12">
        <f t="shared" si="9"/>
        <v>3.8849999999999998</v>
      </c>
      <c r="S306" s="12">
        <f t="shared" si="8"/>
        <v>0.34964999999999996</v>
      </c>
      <c r="T306" t="str">
        <f>_xlfn.XLOOKUP(C306,customers!A305:A1305,customers!I305:I1305,FALSE)</f>
        <v>Yes</v>
      </c>
    </row>
    <row r="307" spans="1:20" x14ac:dyDescent="0.2">
      <c r="A307" s="2" t="s">
        <v>2209</v>
      </c>
      <c r="B307" s="3">
        <v>43796</v>
      </c>
      <c r="C307" s="2" t="s">
        <v>2210</v>
      </c>
      <c r="D307" t="s">
        <v>6159</v>
      </c>
      <c r="E307" s="2">
        <v>5</v>
      </c>
      <c r="F307" s="2" t="str">
        <f>_xlfn.XLOOKUP(C307,customers!$A$1:$A$1001,customers!$B$1:$B$1001,0)</f>
        <v>Benn Checci</v>
      </c>
      <c r="G307" s="2" t="str">
        <f>IF(_xlfn.XLOOKUP(C307,customers!$A$1:$A$1001,customers!$C$1:$C$1001,0) = 0, "NONE", _xlfn.XLOOKUP(C307,customers!$A$1:$A$1001,customers!$C$1:$C$1001,0) )</f>
        <v>bchecci8h@usa.gov</v>
      </c>
      <c r="H307" s="2" t="str">
        <f>_xlfn.XLOOKUP(C307,customers!$A$1:$A$1001,customers!$G$1:$G$1001,0)</f>
        <v>United Kingdom</v>
      </c>
      <c r="I307" s="2" t="s">
        <v>273</v>
      </c>
      <c r="J307" s="2" t="str">
        <f>_xlfn.XLOOKUP(Table1[[#This Row],[Customer ID]],customers!A306:A1306,customers!F306:F1306,FALSE)</f>
        <v>Eaton</v>
      </c>
      <c r="K307" s="2" t="str">
        <f>VLOOKUP(M307,'coffee (more)'!$A$1:$B$5,2,FALSE)</f>
        <v>Liberica</v>
      </c>
      <c r="L307" s="2" t="str">
        <f>VLOOKUP(N307,'coffee (more)'!$A$7:$B$10,2,FALSE)</f>
        <v>Medium</v>
      </c>
      <c r="M307" t="str">
        <f>INDEX(products!$A$1:$G$49,MATCH(orders!$D307,products!$A$1:$A$49,0),MATCH(orders!M$1,products!$A$1:$G$1,0))</f>
        <v>Lib</v>
      </c>
      <c r="N307" t="str">
        <f>INDEX(products!$A$1:$G$49,MATCH(orders!$D307,products!$A$1:$A$49,0),MATCH(orders!N$1,products!$A$1:$G$1,0))</f>
        <v>M</v>
      </c>
      <c r="O307" s="10">
        <f>INDEX(products!$A$1:$G$49,MATCH(orders!$D307,products!$A$1:$A$49,0),MATCH(orders!O$1,products!$A$1:$G$1,0))</f>
        <v>0.2</v>
      </c>
      <c r="P307" s="5">
        <f>INDEX(products!$A$1:$G$49,MATCH(orders!$D307,products!$A$1:$A$49,0),MATCH(orders!P$1,products!$A$1:$G$1,0))</f>
        <v>4.3650000000000002</v>
      </c>
      <c r="Q307" s="5">
        <f>INDEX(products!$A$1:$G$49,MATCH(orders!$D307,products!$A$1:$A$49,0),MATCH(orders!Q$1,products!$A$1:$G$1,0))</f>
        <v>0.56745000000000001</v>
      </c>
      <c r="R307" s="12">
        <f t="shared" si="9"/>
        <v>21.825000000000003</v>
      </c>
      <c r="S307" s="12">
        <f t="shared" si="8"/>
        <v>2.83725</v>
      </c>
      <c r="T307" t="str">
        <f>_xlfn.XLOOKUP(C307,customers!A306:A1306,customers!I306:I1306,FALSE)</f>
        <v>No</v>
      </c>
    </row>
    <row r="308" spans="1:20" x14ac:dyDescent="0.2">
      <c r="A308" s="2" t="s">
        <v>2215</v>
      </c>
      <c r="B308" s="3">
        <v>43890</v>
      </c>
      <c r="C308" s="2" t="s">
        <v>2216</v>
      </c>
      <c r="D308" t="s">
        <v>6174</v>
      </c>
      <c r="E308" s="2">
        <v>5</v>
      </c>
      <c r="F308" s="2" t="str">
        <f>_xlfn.XLOOKUP(C308,customers!$A$1:$A$1001,customers!$B$1:$B$1001,0)</f>
        <v>Janifer Bagot</v>
      </c>
      <c r="G308" s="2" t="str">
        <f>IF(_xlfn.XLOOKUP(C308,customers!$A$1:$A$1001,customers!$C$1:$C$1001,0) = 0, "NONE", _xlfn.XLOOKUP(C308,customers!$A$1:$A$1001,customers!$C$1:$C$1001,0) )</f>
        <v>jbagot8i@mac.com</v>
      </c>
      <c r="H308" s="2" t="str">
        <f>_xlfn.XLOOKUP(C308,customers!$A$1:$A$1001,customers!$G$1:$G$1001,0)</f>
        <v>United States</v>
      </c>
      <c r="I308" s="2" t="e" vm="184">
        <v>#VALUE!</v>
      </c>
      <c r="J308" s="2" t="str">
        <f>_xlfn.XLOOKUP(Table1[[#This Row],[Customer ID]],customers!A307:A1307,customers!F307:F1307,FALSE)</f>
        <v>Lincoln</v>
      </c>
      <c r="K308" s="2" t="str">
        <f>VLOOKUP(M308,'coffee (more)'!$A$1:$B$5,2,FALSE)</f>
        <v>Robusta</v>
      </c>
      <c r="L308" s="2" t="str">
        <f>VLOOKUP(N308,'coffee (more)'!$A$7:$B$10,2,FALSE)</f>
        <v>Medium</v>
      </c>
      <c r="M308" t="str">
        <f>INDEX(products!$A$1:$G$49,MATCH(orders!$D308,products!$A$1:$A$49,0),MATCH(orders!M$1,products!$A$1:$G$1,0))</f>
        <v>Rob</v>
      </c>
      <c r="N308" t="str">
        <f>INDEX(products!$A$1:$G$49,MATCH(orders!$D308,products!$A$1:$A$49,0),MATCH(orders!N$1,products!$A$1:$G$1,0))</f>
        <v>M</v>
      </c>
      <c r="O308" s="10">
        <f>INDEX(products!$A$1:$G$49,MATCH(orders!$D308,products!$A$1:$A$49,0),MATCH(orders!O$1,products!$A$1:$G$1,0))</f>
        <v>0.2</v>
      </c>
      <c r="P308" s="5">
        <f>INDEX(products!$A$1:$G$49,MATCH(orders!$D308,products!$A$1:$A$49,0),MATCH(orders!P$1,products!$A$1:$G$1,0))</f>
        <v>2.9849999999999999</v>
      </c>
      <c r="Q308" s="5">
        <f>INDEX(products!$A$1:$G$49,MATCH(orders!$D308,products!$A$1:$A$49,0),MATCH(orders!Q$1,products!$A$1:$G$1,0))</f>
        <v>0.17909999999999998</v>
      </c>
      <c r="R308" s="12">
        <f t="shared" si="9"/>
        <v>14.924999999999999</v>
      </c>
      <c r="S308" s="12">
        <f t="shared" si="8"/>
        <v>0.89549999999999996</v>
      </c>
      <c r="T308" t="str">
        <f>_xlfn.XLOOKUP(C308,customers!A307:A1307,customers!I307:I1307,FALSE)</f>
        <v>No</v>
      </c>
    </row>
    <row r="309" spans="1:20" x14ac:dyDescent="0.2">
      <c r="A309" s="2" t="s">
        <v>2221</v>
      </c>
      <c r="B309" s="3">
        <v>44227</v>
      </c>
      <c r="C309" s="2" t="s">
        <v>2222</v>
      </c>
      <c r="D309" t="s">
        <v>6155</v>
      </c>
      <c r="E309" s="2">
        <v>3</v>
      </c>
      <c r="F309" s="2" t="str">
        <f>_xlfn.XLOOKUP(C309,customers!$A$1:$A$1001,customers!$B$1:$B$1001,0)</f>
        <v>Ermin Beeble</v>
      </c>
      <c r="G309" s="2" t="str">
        <f>IF(_xlfn.XLOOKUP(C309,customers!$A$1:$A$1001,customers!$C$1:$C$1001,0) = 0, "NONE", _xlfn.XLOOKUP(C309,customers!$A$1:$A$1001,customers!$C$1:$C$1001,0) )</f>
        <v>ebeeble8j@soundcloud.com</v>
      </c>
      <c r="H309" s="2" t="str">
        <f>_xlfn.XLOOKUP(C309,customers!$A$1:$A$1001,customers!$G$1:$G$1001,0)</f>
        <v>United States</v>
      </c>
      <c r="I309" s="2" t="e" vm="153">
        <v>#VALUE!</v>
      </c>
      <c r="J309" s="2" t="str">
        <f>_xlfn.XLOOKUP(Table1[[#This Row],[Customer ID]],customers!A308:A1308,customers!F308:F1308,FALSE)</f>
        <v>Cincinnati</v>
      </c>
      <c r="K309" s="2" t="str">
        <f>VLOOKUP(M309,'coffee (more)'!$A$1:$B$5,2,FALSE)</f>
        <v>Arbica</v>
      </c>
      <c r="L309" s="2" t="str">
        <f>VLOOKUP(N309,'coffee (more)'!$A$7:$B$10,2,FALSE)</f>
        <v>Medium</v>
      </c>
      <c r="M309" t="str">
        <f>INDEX(products!$A$1:$G$49,MATCH(orders!$D309,products!$A$1:$A$49,0),MATCH(orders!M$1,products!$A$1:$G$1,0))</f>
        <v>Ara</v>
      </c>
      <c r="N309" t="str">
        <f>INDEX(products!$A$1:$G$49,MATCH(orders!$D309,products!$A$1:$A$49,0),MATCH(orders!N$1,products!$A$1:$G$1,0))</f>
        <v>M</v>
      </c>
      <c r="O309" s="10">
        <f>INDEX(products!$A$1:$G$49,MATCH(orders!$D309,products!$A$1:$A$49,0),MATCH(orders!O$1,products!$A$1:$G$1,0))</f>
        <v>1</v>
      </c>
      <c r="P309" s="5">
        <f>INDEX(products!$A$1:$G$49,MATCH(orders!$D309,products!$A$1:$A$49,0),MATCH(orders!P$1,products!$A$1:$G$1,0))</f>
        <v>11.25</v>
      </c>
      <c r="Q309" s="5">
        <f>INDEX(products!$A$1:$G$49,MATCH(orders!$D309,products!$A$1:$A$49,0),MATCH(orders!Q$1,products!$A$1:$G$1,0))</f>
        <v>1.0125</v>
      </c>
      <c r="R309" s="12">
        <f t="shared" si="9"/>
        <v>33.75</v>
      </c>
      <c r="S309" s="12">
        <f t="shared" si="8"/>
        <v>3.0374999999999996</v>
      </c>
      <c r="T309" t="str">
        <f>_xlfn.XLOOKUP(C309,customers!A308:A1308,customers!I308:I1308,FALSE)</f>
        <v>Yes</v>
      </c>
    </row>
    <row r="310" spans="1:20" x14ac:dyDescent="0.2">
      <c r="A310" s="2" t="s">
        <v>2227</v>
      </c>
      <c r="B310" s="3">
        <v>44729</v>
      </c>
      <c r="C310" s="2" t="s">
        <v>2228</v>
      </c>
      <c r="D310" t="s">
        <v>6155</v>
      </c>
      <c r="E310" s="2">
        <v>3</v>
      </c>
      <c r="F310" s="2" t="str">
        <f>_xlfn.XLOOKUP(C310,customers!$A$1:$A$1001,customers!$B$1:$B$1001,0)</f>
        <v>Cos Fluin</v>
      </c>
      <c r="G310" s="2" t="str">
        <f>IF(_xlfn.XLOOKUP(C310,customers!$A$1:$A$1001,customers!$C$1:$C$1001,0) = 0, "NONE", _xlfn.XLOOKUP(C310,customers!$A$1:$A$1001,customers!$C$1:$C$1001,0) )</f>
        <v>cfluin8k@flickr.com</v>
      </c>
      <c r="H310" s="2" t="str">
        <f>_xlfn.XLOOKUP(C310,customers!$A$1:$A$1001,customers!$G$1:$G$1001,0)</f>
        <v>United Kingdom</v>
      </c>
      <c r="I310" s="2" t="e" vm="165">
        <v>#VALUE!</v>
      </c>
      <c r="J310" s="2" t="str">
        <f>_xlfn.XLOOKUP(Table1[[#This Row],[Customer ID]],customers!A309:A1309,customers!F309:F1309,FALSE)</f>
        <v>Sheffield</v>
      </c>
      <c r="K310" s="2" t="str">
        <f>VLOOKUP(M310,'coffee (more)'!$A$1:$B$5,2,FALSE)</f>
        <v>Arbica</v>
      </c>
      <c r="L310" s="2" t="str">
        <f>VLOOKUP(N310,'coffee (more)'!$A$7:$B$10,2,FALSE)</f>
        <v>Medium</v>
      </c>
      <c r="M310" t="str">
        <f>INDEX(products!$A$1:$G$49,MATCH(orders!$D310,products!$A$1:$A$49,0),MATCH(orders!M$1,products!$A$1:$G$1,0))</f>
        <v>Ara</v>
      </c>
      <c r="N310" t="str">
        <f>INDEX(products!$A$1:$G$49,MATCH(orders!$D310,products!$A$1:$A$49,0),MATCH(orders!N$1,products!$A$1:$G$1,0))</f>
        <v>M</v>
      </c>
      <c r="O310" s="10">
        <f>INDEX(products!$A$1:$G$49,MATCH(orders!$D310,products!$A$1:$A$49,0),MATCH(orders!O$1,products!$A$1:$G$1,0))</f>
        <v>1</v>
      </c>
      <c r="P310" s="5">
        <f>INDEX(products!$A$1:$G$49,MATCH(orders!$D310,products!$A$1:$A$49,0),MATCH(orders!P$1,products!$A$1:$G$1,0))</f>
        <v>11.25</v>
      </c>
      <c r="Q310" s="5">
        <f>INDEX(products!$A$1:$G$49,MATCH(orders!$D310,products!$A$1:$A$49,0),MATCH(orders!Q$1,products!$A$1:$G$1,0))</f>
        <v>1.0125</v>
      </c>
      <c r="R310" s="12">
        <f t="shared" si="9"/>
        <v>33.75</v>
      </c>
      <c r="S310" s="12">
        <f t="shared" si="8"/>
        <v>3.0374999999999996</v>
      </c>
      <c r="T310" t="str">
        <f>_xlfn.XLOOKUP(C310,customers!A309:A1309,customers!I309:I1309,FALSE)</f>
        <v>No</v>
      </c>
    </row>
    <row r="311" spans="1:20" x14ac:dyDescent="0.2">
      <c r="A311" s="2" t="s">
        <v>2232</v>
      </c>
      <c r="B311" s="3">
        <v>43864</v>
      </c>
      <c r="C311" s="2" t="s">
        <v>2233</v>
      </c>
      <c r="D311" t="s">
        <v>6159</v>
      </c>
      <c r="E311" s="2">
        <v>6</v>
      </c>
      <c r="F311" s="2" t="str">
        <f>_xlfn.XLOOKUP(C311,customers!$A$1:$A$1001,customers!$B$1:$B$1001,0)</f>
        <v>Eveleen Bletsor</v>
      </c>
      <c r="G311" s="2" t="str">
        <f>IF(_xlfn.XLOOKUP(C311,customers!$A$1:$A$1001,customers!$C$1:$C$1001,0) = 0, "NONE", _xlfn.XLOOKUP(C311,customers!$A$1:$A$1001,customers!$C$1:$C$1001,0) )</f>
        <v>ebletsor8l@vinaora.com</v>
      </c>
      <c r="H311" s="2" t="str">
        <f>_xlfn.XLOOKUP(C311,customers!$A$1:$A$1001,customers!$G$1:$G$1001,0)</f>
        <v>United States</v>
      </c>
      <c r="I311" s="2" t="e" vm="185">
        <v>#VALUE!</v>
      </c>
      <c r="J311" s="2" t="str">
        <f>_xlfn.XLOOKUP(Table1[[#This Row],[Customer ID]],customers!A310:A1310,customers!F310:F1310,FALSE)</f>
        <v>West Hartford</v>
      </c>
      <c r="K311" s="2" t="str">
        <f>VLOOKUP(M311,'coffee (more)'!$A$1:$B$5,2,FALSE)</f>
        <v>Liberica</v>
      </c>
      <c r="L311" s="2" t="str">
        <f>VLOOKUP(N311,'coffee (more)'!$A$7:$B$10,2,FALSE)</f>
        <v>Medium</v>
      </c>
      <c r="M311" t="str">
        <f>INDEX(products!$A$1:$G$49,MATCH(orders!$D311,products!$A$1:$A$49,0),MATCH(orders!M$1,products!$A$1:$G$1,0))</f>
        <v>Lib</v>
      </c>
      <c r="N311" t="str">
        <f>INDEX(products!$A$1:$G$49,MATCH(orders!$D311,products!$A$1:$A$49,0),MATCH(orders!N$1,products!$A$1:$G$1,0))</f>
        <v>M</v>
      </c>
      <c r="O311" s="10">
        <f>INDEX(products!$A$1:$G$49,MATCH(orders!$D311,products!$A$1:$A$49,0),MATCH(orders!O$1,products!$A$1:$G$1,0))</f>
        <v>0.2</v>
      </c>
      <c r="P311" s="5">
        <f>INDEX(products!$A$1:$G$49,MATCH(orders!$D311,products!$A$1:$A$49,0),MATCH(orders!P$1,products!$A$1:$G$1,0))</f>
        <v>4.3650000000000002</v>
      </c>
      <c r="Q311" s="5">
        <f>INDEX(products!$A$1:$G$49,MATCH(orders!$D311,products!$A$1:$A$49,0),MATCH(orders!Q$1,products!$A$1:$G$1,0))</f>
        <v>0.56745000000000001</v>
      </c>
      <c r="R311" s="12">
        <f t="shared" si="9"/>
        <v>26.19</v>
      </c>
      <c r="S311" s="12">
        <f t="shared" si="8"/>
        <v>3.4047000000000001</v>
      </c>
      <c r="T311" t="str">
        <f>_xlfn.XLOOKUP(C311,customers!A310:A1310,customers!I310:I1310,FALSE)</f>
        <v>Yes</v>
      </c>
    </row>
    <row r="312" spans="1:20" x14ac:dyDescent="0.2">
      <c r="A312" s="2" t="s">
        <v>2238</v>
      </c>
      <c r="B312" s="3">
        <v>44586</v>
      </c>
      <c r="C312" s="2" t="s">
        <v>2239</v>
      </c>
      <c r="D312" t="s">
        <v>6171</v>
      </c>
      <c r="E312" s="2">
        <v>1</v>
      </c>
      <c r="F312" s="2" t="str">
        <f>_xlfn.XLOOKUP(C312,customers!$A$1:$A$1001,customers!$B$1:$B$1001,0)</f>
        <v>Paola Brydell</v>
      </c>
      <c r="G312" s="2" t="str">
        <f>IF(_xlfn.XLOOKUP(C312,customers!$A$1:$A$1001,customers!$C$1:$C$1001,0) = 0, "NONE", _xlfn.XLOOKUP(C312,customers!$A$1:$A$1001,customers!$C$1:$C$1001,0) )</f>
        <v>pbrydell8m@bloglovin.com</v>
      </c>
      <c r="H312" s="2" t="str">
        <f>_xlfn.XLOOKUP(C312,customers!$A$1:$A$1001,customers!$G$1:$G$1001,0)</f>
        <v>Ireland</v>
      </c>
      <c r="I312" s="2" t="e" vm="62">
        <v>#VALUE!</v>
      </c>
      <c r="J312" s="2" t="str">
        <f>_xlfn.XLOOKUP(Table1[[#This Row],[Customer ID]],customers!A311:A1311,customers!F311:F1311,FALSE)</f>
        <v>Listowel</v>
      </c>
      <c r="K312" s="2" t="str">
        <f>VLOOKUP(M312,'coffee (more)'!$A$1:$B$5,2,FALSE)</f>
        <v>Excelsa</v>
      </c>
      <c r="L312" s="2" t="str">
        <f>VLOOKUP(N312,'coffee (more)'!$A$7:$B$10,2,FALSE)</f>
        <v>Light</v>
      </c>
      <c r="M312" t="str">
        <f>INDEX(products!$A$1:$G$49,MATCH(orders!$D312,products!$A$1:$A$49,0),MATCH(orders!M$1,products!$A$1:$G$1,0))</f>
        <v>Exc</v>
      </c>
      <c r="N312" t="str">
        <f>INDEX(products!$A$1:$G$49,MATCH(orders!$D312,products!$A$1:$A$49,0),MATCH(orders!N$1,products!$A$1:$G$1,0))</f>
        <v>L</v>
      </c>
      <c r="O312" s="10">
        <f>INDEX(products!$A$1:$G$49,MATCH(orders!$D312,products!$A$1:$A$49,0),MATCH(orders!O$1,products!$A$1:$G$1,0))</f>
        <v>1</v>
      </c>
      <c r="P312" s="5">
        <f>INDEX(products!$A$1:$G$49,MATCH(orders!$D312,products!$A$1:$A$49,0),MATCH(orders!P$1,products!$A$1:$G$1,0))</f>
        <v>14.85</v>
      </c>
      <c r="Q312" s="5">
        <f>INDEX(products!$A$1:$G$49,MATCH(orders!$D312,products!$A$1:$A$49,0),MATCH(orders!Q$1,products!$A$1:$G$1,0))</f>
        <v>1.6335</v>
      </c>
      <c r="R312" s="12">
        <f t="shared" si="9"/>
        <v>14.85</v>
      </c>
      <c r="S312" s="12">
        <f t="shared" si="8"/>
        <v>1.6335</v>
      </c>
      <c r="T312" t="str">
        <f>_xlfn.XLOOKUP(C312,customers!A311:A1311,customers!I311:I1311,FALSE)</f>
        <v>No</v>
      </c>
    </row>
    <row r="313" spans="1:20" x14ac:dyDescent="0.2">
      <c r="A313" s="2" t="s">
        <v>2244</v>
      </c>
      <c r="B313" s="3">
        <v>43951</v>
      </c>
      <c r="C313" s="2" t="s">
        <v>2245</v>
      </c>
      <c r="D313" t="s">
        <v>6166</v>
      </c>
      <c r="E313" s="2">
        <v>6</v>
      </c>
      <c r="F313" s="2" t="str">
        <f>_xlfn.XLOOKUP(C313,customers!$A$1:$A$1001,customers!$B$1:$B$1001,0)</f>
        <v>Claudetta Rushe</v>
      </c>
      <c r="G313" s="2" t="str">
        <f>IF(_xlfn.XLOOKUP(C313,customers!$A$1:$A$1001,customers!$C$1:$C$1001,0) = 0, "NONE", _xlfn.XLOOKUP(C313,customers!$A$1:$A$1001,customers!$C$1:$C$1001,0) )</f>
        <v>crushe8n@about.me</v>
      </c>
      <c r="H313" s="2" t="str">
        <f>_xlfn.XLOOKUP(C313,customers!$A$1:$A$1001,customers!$G$1:$G$1001,0)</f>
        <v>United States</v>
      </c>
      <c r="I313" s="2" t="e" vm="60">
        <v>#VALUE!</v>
      </c>
      <c r="J313" s="2" t="str">
        <f>_xlfn.XLOOKUP(Table1[[#This Row],[Customer ID]],customers!A312:A1312,customers!F312:F1312,FALSE)</f>
        <v>Charlotte</v>
      </c>
      <c r="K313" s="2" t="str">
        <f>VLOOKUP(M313,'coffee (more)'!$A$1:$B$5,2,FALSE)</f>
        <v>Excelsa</v>
      </c>
      <c r="L313" s="2" t="str">
        <f>VLOOKUP(N313,'coffee (more)'!$A$7:$B$10,2,FALSE)</f>
        <v>Medium</v>
      </c>
      <c r="M313" t="str">
        <f>INDEX(products!$A$1:$G$49,MATCH(orders!$D313,products!$A$1:$A$49,0),MATCH(orders!M$1,products!$A$1:$G$1,0))</f>
        <v>Exc</v>
      </c>
      <c r="N313" t="str">
        <f>INDEX(products!$A$1:$G$49,MATCH(orders!$D313,products!$A$1:$A$49,0),MATCH(orders!N$1,products!$A$1:$G$1,0))</f>
        <v>M</v>
      </c>
      <c r="O313" s="10">
        <f>INDEX(products!$A$1:$G$49,MATCH(orders!$D313,products!$A$1:$A$49,0),MATCH(orders!O$1,products!$A$1:$G$1,0))</f>
        <v>2.5</v>
      </c>
      <c r="P313" s="5">
        <f>INDEX(products!$A$1:$G$49,MATCH(orders!$D313,products!$A$1:$A$49,0),MATCH(orders!P$1,products!$A$1:$G$1,0))</f>
        <v>31.624999999999996</v>
      </c>
      <c r="Q313" s="5">
        <f>INDEX(products!$A$1:$G$49,MATCH(orders!$D313,products!$A$1:$A$49,0),MATCH(orders!Q$1,products!$A$1:$G$1,0))</f>
        <v>3.4787499999999998</v>
      </c>
      <c r="R313" s="12">
        <f t="shared" si="9"/>
        <v>189.74999999999997</v>
      </c>
      <c r="S313" s="12">
        <f t="shared" si="8"/>
        <v>20.872499999999999</v>
      </c>
      <c r="T313" t="str">
        <f>_xlfn.XLOOKUP(C313,customers!A312:A1312,customers!I312:I1312,FALSE)</f>
        <v>Yes</v>
      </c>
    </row>
    <row r="314" spans="1:20" x14ac:dyDescent="0.2">
      <c r="A314" s="2" t="s">
        <v>2250</v>
      </c>
      <c r="B314" s="3">
        <v>44317</v>
      </c>
      <c r="C314" s="2" t="s">
        <v>2251</v>
      </c>
      <c r="D314" t="s">
        <v>6146</v>
      </c>
      <c r="E314" s="2">
        <v>1</v>
      </c>
      <c r="F314" s="2" t="str">
        <f>_xlfn.XLOOKUP(C314,customers!$A$1:$A$1001,customers!$B$1:$B$1001,0)</f>
        <v>Natka Leethem</v>
      </c>
      <c r="G314" s="2" t="str">
        <f>IF(_xlfn.XLOOKUP(C314,customers!$A$1:$A$1001,customers!$C$1:$C$1001,0) = 0, "NONE", _xlfn.XLOOKUP(C314,customers!$A$1:$A$1001,customers!$C$1:$C$1001,0) )</f>
        <v>nleethem8o@mac.com</v>
      </c>
      <c r="H314" s="2" t="str">
        <f>_xlfn.XLOOKUP(C314,customers!$A$1:$A$1001,customers!$G$1:$G$1001,0)</f>
        <v>United States</v>
      </c>
      <c r="I314" s="2" t="e" vm="113">
        <v>#VALUE!</v>
      </c>
      <c r="J314" s="2" t="str">
        <f>_xlfn.XLOOKUP(Table1[[#This Row],[Customer ID]],customers!A313:A1313,customers!F313:F1313,FALSE)</f>
        <v>Alexandria</v>
      </c>
      <c r="K314" s="2" t="str">
        <f>VLOOKUP(M314,'coffee (more)'!$A$1:$B$5,2,FALSE)</f>
        <v>Robusta</v>
      </c>
      <c r="L314" s="2" t="str">
        <f>VLOOKUP(N314,'coffee (more)'!$A$7:$B$10,2,FALSE)</f>
        <v>Medium</v>
      </c>
      <c r="M314" t="str">
        <f>INDEX(products!$A$1:$G$49,MATCH(orders!$D314,products!$A$1:$A$49,0),MATCH(orders!M$1,products!$A$1:$G$1,0))</f>
        <v>Rob</v>
      </c>
      <c r="N314" t="str">
        <f>INDEX(products!$A$1:$G$49,MATCH(orders!$D314,products!$A$1:$A$49,0),MATCH(orders!N$1,products!$A$1:$G$1,0))</f>
        <v>M</v>
      </c>
      <c r="O314" s="10">
        <f>INDEX(products!$A$1:$G$49,MATCH(orders!$D314,products!$A$1:$A$49,0),MATCH(orders!O$1,products!$A$1:$G$1,0))</f>
        <v>0.5</v>
      </c>
      <c r="P314" s="5">
        <f>INDEX(products!$A$1:$G$49,MATCH(orders!$D314,products!$A$1:$A$49,0),MATCH(orders!P$1,products!$A$1:$G$1,0))</f>
        <v>5.97</v>
      </c>
      <c r="Q314" s="5">
        <f>INDEX(products!$A$1:$G$49,MATCH(orders!$D314,products!$A$1:$A$49,0),MATCH(orders!Q$1,products!$A$1:$G$1,0))</f>
        <v>0.35819999999999996</v>
      </c>
      <c r="R314" s="12">
        <f t="shared" si="9"/>
        <v>5.97</v>
      </c>
      <c r="S314" s="12">
        <f t="shared" si="8"/>
        <v>0.35819999999999996</v>
      </c>
      <c r="T314" t="str">
        <f>_xlfn.XLOOKUP(C314,customers!A313:A1313,customers!I313:I1313,FALSE)</f>
        <v>Yes</v>
      </c>
    </row>
    <row r="315" spans="1:20" x14ac:dyDescent="0.2">
      <c r="A315" s="2" t="s">
        <v>2256</v>
      </c>
      <c r="B315" s="3">
        <v>44497</v>
      </c>
      <c r="C315" s="2" t="s">
        <v>2257</v>
      </c>
      <c r="D315" t="s">
        <v>6138</v>
      </c>
      <c r="E315" s="2">
        <v>3</v>
      </c>
      <c r="F315" s="2" t="str">
        <f>_xlfn.XLOOKUP(C315,customers!$A$1:$A$1001,customers!$B$1:$B$1001,0)</f>
        <v>Ailene Nesfield</v>
      </c>
      <c r="G315" s="2" t="str">
        <f>IF(_xlfn.XLOOKUP(C315,customers!$A$1:$A$1001,customers!$C$1:$C$1001,0) = 0, "NONE", _xlfn.XLOOKUP(C315,customers!$A$1:$A$1001,customers!$C$1:$C$1001,0) )</f>
        <v>anesfield8p@people.com.cn</v>
      </c>
      <c r="H315" s="2" t="str">
        <f>_xlfn.XLOOKUP(C315,customers!$A$1:$A$1001,customers!$G$1:$G$1001,0)</f>
        <v>United Kingdom</v>
      </c>
      <c r="I315" s="2" t="e" vm="186">
        <v>#VALUE!</v>
      </c>
      <c r="J315" s="2" t="str">
        <f>_xlfn.XLOOKUP(Table1[[#This Row],[Customer ID]],customers!A314:A1314,customers!F314:F1314,FALSE)</f>
        <v>Belfast</v>
      </c>
      <c r="K315" s="2" t="str">
        <f>VLOOKUP(M315,'coffee (more)'!$A$1:$B$5,2,FALSE)</f>
        <v>Robusta</v>
      </c>
      <c r="L315" s="2" t="str">
        <f>VLOOKUP(N315,'coffee (more)'!$A$7:$B$10,2,FALSE)</f>
        <v>Medium</v>
      </c>
      <c r="M315" t="str">
        <f>INDEX(products!$A$1:$G$49,MATCH(orders!$D315,products!$A$1:$A$49,0),MATCH(orders!M$1,products!$A$1:$G$1,0))</f>
        <v>Rob</v>
      </c>
      <c r="N315" t="str">
        <f>INDEX(products!$A$1:$G$49,MATCH(orders!$D315,products!$A$1:$A$49,0),MATCH(orders!N$1,products!$A$1:$G$1,0))</f>
        <v>M</v>
      </c>
      <c r="O315" s="10">
        <f>INDEX(products!$A$1:$G$49,MATCH(orders!$D315,products!$A$1:$A$49,0),MATCH(orders!O$1,products!$A$1:$G$1,0))</f>
        <v>1</v>
      </c>
      <c r="P315" s="5">
        <f>INDEX(products!$A$1:$G$49,MATCH(orders!$D315,products!$A$1:$A$49,0),MATCH(orders!P$1,products!$A$1:$G$1,0))</f>
        <v>9.9499999999999993</v>
      </c>
      <c r="Q315" s="5">
        <f>INDEX(products!$A$1:$G$49,MATCH(orders!$D315,products!$A$1:$A$49,0),MATCH(orders!Q$1,products!$A$1:$G$1,0))</f>
        <v>0.59699999999999998</v>
      </c>
      <c r="R315" s="12">
        <f t="shared" si="9"/>
        <v>29.849999999999998</v>
      </c>
      <c r="S315" s="12">
        <f t="shared" si="8"/>
        <v>1.7909999999999999</v>
      </c>
      <c r="T315" t="str">
        <f>_xlfn.XLOOKUP(C315,customers!A314:A1314,customers!I314:I1314,FALSE)</f>
        <v>Yes</v>
      </c>
    </row>
    <row r="316" spans="1:20" x14ac:dyDescent="0.2">
      <c r="A316" s="2" t="s">
        <v>2262</v>
      </c>
      <c r="B316" s="3">
        <v>44437</v>
      </c>
      <c r="C316" s="2" t="s">
        <v>2263</v>
      </c>
      <c r="D316" t="s">
        <v>6177</v>
      </c>
      <c r="E316" s="2">
        <v>5</v>
      </c>
      <c r="F316" s="2" t="str">
        <f>_xlfn.XLOOKUP(C316,customers!$A$1:$A$1001,customers!$B$1:$B$1001,0)</f>
        <v>Stacy Pickworth</v>
      </c>
      <c r="G316" s="2" t="str">
        <f>IF(_xlfn.XLOOKUP(C316,customers!$A$1:$A$1001,customers!$C$1:$C$1001,0) = 0, "NONE", _xlfn.XLOOKUP(C316,customers!$A$1:$A$1001,customers!$C$1:$C$1001,0) )</f>
        <v>NONE</v>
      </c>
      <c r="H316" s="2" t="str">
        <f>_xlfn.XLOOKUP(C316,customers!$A$1:$A$1001,customers!$G$1:$G$1001,0)</f>
        <v>United States</v>
      </c>
      <c r="I316" s="2" t="e" vm="187">
        <v>#VALUE!</v>
      </c>
      <c r="J316" s="2" t="str">
        <f>_xlfn.XLOOKUP(Table1[[#This Row],[Customer ID]],customers!A315:A1315,customers!F315:F1315,FALSE)</f>
        <v>Las Vegas</v>
      </c>
      <c r="K316" s="2" t="str">
        <f>VLOOKUP(M316,'coffee (more)'!$A$1:$B$5,2,FALSE)</f>
        <v>Robusta</v>
      </c>
      <c r="L316" s="2" t="str">
        <f>VLOOKUP(N316,'coffee (more)'!$A$7:$B$10,2,FALSE)</f>
        <v>Dark</v>
      </c>
      <c r="M316" t="str">
        <f>INDEX(products!$A$1:$G$49,MATCH(orders!$D316,products!$A$1:$A$49,0),MATCH(orders!M$1,products!$A$1:$G$1,0))</f>
        <v>Rob</v>
      </c>
      <c r="N316" t="str">
        <f>INDEX(products!$A$1:$G$49,MATCH(orders!$D316,products!$A$1:$A$49,0),MATCH(orders!N$1,products!$A$1:$G$1,0))</f>
        <v>D</v>
      </c>
      <c r="O316" s="10">
        <f>INDEX(products!$A$1:$G$49,MATCH(orders!$D316,products!$A$1:$A$49,0),MATCH(orders!O$1,products!$A$1:$G$1,0))</f>
        <v>1</v>
      </c>
      <c r="P316" s="5">
        <f>INDEX(products!$A$1:$G$49,MATCH(orders!$D316,products!$A$1:$A$49,0),MATCH(orders!P$1,products!$A$1:$G$1,0))</f>
        <v>8.9499999999999993</v>
      </c>
      <c r="Q316" s="5">
        <f>INDEX(products!$A$1:$G$49,MATCH(orders!$D316,products!$A$1:$A$49,0),MATCH(orders!Q$1,products!$A$1:$G$1,0))</f>
        <v>0.53699999999999992</v>
      </c>
      <c r="R316" s="12">
        <f t="shared" si="9"/>
        <v>44.75</v>
      </c>
      <c r="S316" s="12">
        <f t="shared" si="8"/>
        <v>2.6849999999999996</v>
      </c>
      <c r="T316" t="str">
        <f>_xlfn.XLOOKUP(C316,customers!A315:A1315,customers!I315:I1315,FALSE)</f>
        <v>No</v>
      </c>
    </row>
    <row r="317" spans="1:20" x14ac:dyDescent="0.2">
      <c r="A317" s="2" t="s">
        <v>2267</v>
      </c>
      <c r="B317" s="3">
        <v>43826</v>
      </c>
      <c r="C317" s="2" t="s">
        <v>2268</v>
      </c>
      <c r="D317" t="s">
        <v>6148</v>
      </c>
      <c r="E317" s="2">
        <v>1</v>
      </c>
      <c r="F317" s="2" t="str">
        <f>_xlfn.XLOOKUP(C317,customers!$A$1:$A$1001,customers!$B$1:$B$1001,0)</f>
        <v>Melli Brockway</v>
      </c>
      <c r="G317" s="2" t="str">
        <f>IF(_xlfn.XLOOKUP(C317,customers!$A$1:$A$1001,customers!$C$1:$C$1001,0) = 0, "NONE", _xlfn.XLOOKUP(C317,customers!$A$1:$A$1001,customers!$C$1:$C$1001,0) )</f>
        <v>mbrockway8r@ibm.com</v>
      </c>
      <c r="H317" s="2" t="str">
        <f>_xlfn.XLOOKUP(C317,customers!$A$1:$A$1001,customers!$G$1:$G$1001,0)</f>
        <v>United States</v>
      </c>
      <c r="I317" s="2" t="e" vm="106">
        <v>#VALUE!</v>
      </c>
      <c r="J317" s="2" t="str">
        <f>_xlfn.XLOOKUP(Table1[[#This Row],[Customer ID]],customers!A316:A1316,customers!F316:F1316,FALSE)</f>
        <v>Des Moines</v>
      </c>
      <c r="K317" s="2" t="str">
        <f>VLOOKUP(M317,'coffee (more)'!$A$1:$B$5,2,FALSE)</f>
        <v>Excelsa</v>
      </c>
      <c r="L317" s="2" t="str">
        <f>VLOOKUP(N317,'coffee (more)'!$A$7:$B$10,2,FALSE)</f>
        <v>Light</v>
      </c>
      <c r="M317" t="str">
        <f>INDEX(products!$A$1:$G$49,MATCH(orders!$D317,products!$A$1:$A$49,0),MATCH(orders!M$1,products!$A$1:$G$1,0))</f>
        <v>Exc</v>
      </c>
      <c r="N317" t="str">
        <f>INDEX(products!$A$1:$G$49,MATCH(orders!$D317,products!$A$1:$A$49,0),MATCH(orders!N$1,products!$A$1:$G$1,0))</f>
        <v>L</v>
      </c>
      <c r="O317" s="10">
        <f>INDEX(products!$A$1:$G$49,MATCH(orders!$D317,products!$A$1:$A$49,0),MATCH(orders!O$1,products!$A$1:$G$1,0))</f>
        <v>2.5</v>
      </c>
      <c r="P317" s="5">
        <f>INDEX(products!$A$1:$G$49,MATCH(orders!$D317,products!$A$1:$A$49,0),MATCH(orders!P$1,products!$A$1:$G$1,0))</f>
        <v>34.154999999999994</v>
      </c>
      <c r="Q317" s="5">
        <f>INDEX(products!$A$1:$G$49,MATCH(orders!$D317,products!$A$1:$A$49,0),MATCH(orders!Q$1,products!$A$1:$G$1,0))</f>
        <v>3.7570499999999996</v>
      </c>
      <c r="R317" s="12">
        <f t="shared" si="9"/>
        <v>34.154999999999994</v>
      </c>
      <c r="S317" s="12">
        <f t="shared" si="8"/>
        <v>3.7570499999999996</v>
      </c>
      <c r="T317" t="str">
        <f>_xlfn.XLOOKUP(C317,customers!A316:A1316,customers!I316:I1316,FALSE)</f>
        <v>Yes</v>
      </c>
    </row>
    <row r="318" spans="1:20" x14ac:dyDescent="0.2">
      <c r="A318" s="2" t="s">
        <v>2273</v>
      </c>
      <c r="B318" s="3">
        <v>43641</v>
      </c>
      <c r="C318" s="2" t="s">
        <v>2274</v>
      </c>
      <c r="D318" t="s">
        <v>6148</v>
      </c>
      <c r="E318" s="2">
        <v>6</v>
      </c>
      <c r="F318" s="2" t="str">
        <f>_xlfn.XLOOKUP(C318,customers!$A$1:$A$1001,customers!$B$1:$B$1001,0)</f>
        <v>Nanny Lush</v>
      </c>
      <c r="G318" s="2" t="str">
        <f>IF(_xlfn.XLOOKUP(C318,customers!$A$1:$A$1001,customers!$C$1:$C$1001,0) = 0, "NONE", _xlfn.XLOOKUP(C318,customers!$A$1:$A$1001,customers!$C$1:$C$1001,0) )</f>
        <v>nlush8s@dedecms.com</v>
      </c>
      <c r="H318" s="2" t="str">
        <f>_xlfn.XLOOKUP(C318,customers!$A$1:$A$1001,customers!$G$1:$G$1001,0)</f>
        <v>Ireland</v>
      </c>
      <c r="I318" s="2" t="e" vm="99">
        <v>#VALUE!</v>
      </c>
      <c r="J318" s="2" t="str">
        <f>_xlfn.XLOOKUP(Table1[[#This Row],[Customer ID]],customers!A317:A1317,customers!F317:F1317,FALSE)</f>
        <v>Ballivor</v>
      </c>
      <c r="K318" s="2" t="str">
        <f>VLOOKUP(M318,'coffee (more)'!$A$1:$B$5,2,FALSE)</f>
        <v>Excelsa</v>
      </c>
      <c r="L318" s="2" t="str">
        <f>VLOOKUP(N318,'coffee (more)'!$A$7:$B$10,2,FALSE)</f>
        <v>Light</v>
      </c>
      <c r="M318" t="str">
        <f>INDEX(products!$A$1:$G$49,MATCH(orders!$D318,products!$A$1:$A$49,0),MATCH(orders!M$1,products!$A$1:$G$1,0))</f>
        <v>Exc</v>
      </c>
      <c r="N318" t="str">
        <f>INDEX(products!$A$1:$G$49,MATCH(orders!$D318,products!$A$1:$A$49,0),MATCH(orders!N$1,products!$A$1:$G$1,0))</f>
        <v>L</v>
      </c>
      <c r="O318" s="10">
        <f>INDEX(products!$A$1:$G$49,MATCH(orders!$D318,products!$A$1:$A$49,0),MATCH(orders!O$1,products!$A$1:$G$1,0))</f>
        <v>2.5</v>
      </c>
      <c r="P318" s="5">
        <f>INDEX(products!$A$1:$G$49,MATCH(orders!$D318,products!$A$1:$A$49,0),MATCH(orders!P$1,products!$A$1:$G$1,0))</f>
        <v>34.154999999999994</v>
      </c>
      <c r="Q318" s="5">
        <f>INDEX(products!$A$1:$G$49,MATCH(orders!$D318,products!$A$1:$A$49,0),MATCH(orders!Q$1,products!$A$1:$G$1,0))</f>
        <v>3.7570499999999996</v>
      </c>
      <c r="R318" s="12">
        <f t="shared" si="9"/>
        <v>204.92999999999995</v>
      </c>
      <c r="S318" s="12">
        <f t="shared" si="8"/>
        <v>22.542299999999997</v>
      </c>
      <c r="T318" t="str">
        <f>_xlfn.XLOOKUP(C318,customers!A317:A1317,customers!I317:I1317,FALSE)</f>
        <v>No</v>
      </c>
    </row>
    <row r="319" spans="1:20" x14ac:dyDescent="0.2">
      <c r="A319" s="2" t="s">
        <v>2279</v>
      </c>
      <c r="B319" s="3">
        <v>43526</v>
      </c>
      <c r="C319" s="2" t="s">
        <v>2280</v>
      </c>
      <c r="D319" t="s">
        <v>6144</v>
      </c>
      <c r="E319" s="2">
        <v>3</v>
      </c>
      <c r="F319" s="2" t="str">
        <f>_xlfn.XLOOKUP(C319,customers!$A$1:$A$1001,customers!$B$1:$B$1001,0)</f>
        <v>Selma McMillian</v>
      </c>
      <c r="G319" s="2" t="str">
        <f>IF(_xlfn.XLOOKUP(C319,customers!$A$1:$A$1001,customers!$C$1:$C$1001,0) = 0, "NONE", _xlfn.XLOOKUP(C319,customers!$A$1:$A$1001,customers!$C$1:$C$1001,0) )</f>
        <v>smcmillian8t@csmonitor.com</v>
      </c>
      <c r="H319" s="2" t="str">
        <f>_xlfn.XLOOKUP(C319,customers!$A$1:$A$1001,customers!$G$1:$G$1001,0)</f>
        <v>United States</v>
      </c>
      <c r="I319" s="2" t="e" vm="188">
        <v>#VALUE!</v>
      </c>
      <c r="J319" s="2" t="str">
        <f>_xlfn.XLOOKUP(Table1[[#This Row],[Customer ID]],customers!A318:A1318,customers!F318:F1318,FALSE)</f>
        <v>Akron</v>
      </c>
      <c r="K319" s="2" t="str">
        <f>VLOOKUP(M319,'coffee (more)'!$A$1:$B$5,2,FALSE)</f>
        <v>Excelsa</v>
      </c>
      <c r="L319" s="2" t="str">
        <f>VLOOKUP(N319,'coffee (more)'!$A$7:$B$10,2,FALSE)</f>
        <v>Dark</v>
      </c>
      <c r="M319" t="str">
        <f>INDEX(products!$A$1:$G$49,MATCH(orders!$D319,products!$A$1:$A$49,0),MATCH(orders!M$1,products!$A$1:$G$1,0))</f>
        <v>Exc</v>
      </c>
      <c r="N319" t="str">
        <f>INDEX(products!$A$1:$G$49,MATCH(orders!$D319,products!$A$1:$A$49,0),MATCH(orders!N$1,products!$A$1:$G$1,0))</f>
        <v>D</v>
      </c>
      <c r="O319" s="10">
        <f>INDEX(products!$A$1:$G$49,MATCH(orders!$D319,products!$A$1:$A$49,0),MATCH(orders!O$1,products!$A$1:$G$1,0))</f>
        <v>0.5</v>
      </c>
      <c r="P319" s="5">
        <f>INDEX(products!$A$1:$G$49,MATCH(orders!$D319,products!$A$1:$A$49,0),MATCH(orders!P$1,products!$A$1:$G$1,0))</f>
        <v>7.29</v>
      </c>
      <c r="Q319" s="5">
        <f>INDEX(products!$A$1:$G$49,MATCH(orders!$D319,products!$A$1:$A$49,0),MATCH(orders!Q$1,products!$A$1:$G$1,0))</f>
        <v>0.80190000000000006</v>
      </c>
      <c r="R319" s="12">
        <f t="shared" si="9"/>
        <v>21.87</v>
      </c>
      <c r="S319" s="12">
        <f t="shared" si="8"/>
        <v>2.4057000000000004</v>
      </c>
      <c r="T319" t="str">
        <f>_xlfn.XLOOKUP(C319,customers!A318:A1318,customers!I318:I1318,FALSE)</f>
        <v>No</v>
      </c>
    </row>
    <row r="320" spans="1:20" x14ac:dyDescent="0.2">
      <c r="A320" s="2" t="s">
        <v>2285</v>
      </c>
      <c r="B320" s="3">
        <v>44563</v>
      </c>
      <c r="C320" s="2" t="s">
        <v>2286</v>
      </c>
      <c r="D320" t="s">
        <v>6175</v>
      </c>
      <c r="E320" s="2">
        <v>2</v>
      </c>
      <c r="F320" s="2" t="str">
        <f>_xlfn.XLOOKUP(C320,customers!$A$1:$A$1001,customers!$B$1:$B$1001,0)</f>
        <v>Tess Bennison</v>
      </c>
      <c r="G320" s="2" t="str">
        <f>IF(_xlfn.XLOOKUP(C320,customers!$A$1:$A$1001,customers!$C$1:$C$1001,0) = 0, "NONE", _xlfn.XLOOKUP(C320,customers!$A$1:$A$1001,customers!$C$1:$C$1001,0) )</f>
        <v>tbennison8u@google.cn</v>
      </c>
      <c r="H320" s="2" t="str">
        <f>_xlfn.XLOOKUP(C320,customers!$A$1:$A$1001,customers!$G$1:$G$1001,0)</f>
        <v>United States</v>
      </c>
      <c r="I320" s="2" t="e" vm="189">
        <v>#VALUE!</v>
      </c>
      <c r="J320" s="2" t="str">
        <f>_xlfn.XLOOKUP(Table1[[#This Row],[Customer ID]],customers!A319:A1319,customers!F319:F1319,FALSE)</f>
        <v>West Palm Beach</v>
      </c>
      <c r="K320" s="2" t="str">
        <f>VLOOKUP(M320,'coffee (more)'!$A$1:$B$5,2,FALSE)</f>
        <v>Arbica</v>
      </c>
      <c r="L320" s="2" t="str">
        <f>VLOOKUP(N320,'coffee (more)'!$A$7:$B$10,2,FALSE)</f>
        <v>Medium</v>
      </c>
      <c r="M320" t="str">
        <f>INDEX(products!$A$1:$G$49,MATCH(orders!$D320,products!$A$1:$A$49,0),MATCH(orders!M$1,products!$A$1:$G$1,0))</f>
        <v>Ara</v>
      </c>
      <c r="N320" t="str">
        <f>INDEX(products!$A$1:$G$49,MATCH(orders!$D320,products!$A$1:$A$49,0),MATCH(orders!N$1,products!$A$1:$G$1,0))</f>
        <v>M</v>
      </c>
      <c r="O320" s="10">
        <f>INDEX(products!$A$1:$G$49,MATCH(orders!$D320,products!$A$1:$A$49,0),MATCH(orders!O$1,products!$A$1:$G$1,0))</f>
        <v>2.5</v>
      </c>
      <c r="P320" s="5">
        <f>INDEX(products!$A$1:$G$49,MATCH(orders!$D320,products!$A$1:$A$49,0),MATCH(orders!P$1,products!$A$1:$G$1,0))</f>
        <v>25.874999999999996</v>
      </c>
      <c r="Q320" s="5">
        <f>INDEX(products!$A$1:$G$49,MATCH(orders!$D320,products!$A$1:$A$49,0),MATCH(orders!Q$1,products!$A$1:$G$1,0))</f>
        <v>2.3287499999999994</v>
      </c>
      <c r="R320" s="12">
        <f t="shared" si="9"/>
        <v>51.749999999999993</v>
      </c>
      <c r="S320" s="12">
        <f t="shared" si="8"/>
        <v>4.6574999999999989</v>
      </c>
      <c r="T320" t="str">
        <f>_xlfn.XLOOKUP(C320,customers!A319:A1319,customers!I319:I1319,FALSE)</f>
        <v>Yes</v>
      </c>
    </row>
    <row r="321" spans="1:20" x14ac:dyDescent="0.2">
      <c r="A321" s="2" t="s">
        <v>2291</v>
      </c>
      <c r="B321" s="3">
        <v>43676</v>
      </c>
      <c r="C321" s="2" t="s">
        <v>2292</v>
      </c>
      <c r="D321" t="s">
        <v>6156</v>
      </c>
      <c r="E321" s="2">
        <v>2</v>
      </c>
      <c r="F321" s="2" t="str">
        <f>_xlfn.XLOOKUP(C321,customers!$A$1:$A$1001,customers!$B$1:$B$1001,0)</f>
        <v>Gabie Tweed</v>
      </c>
      <c r="G321" s="2" t="str">
        <f>IF(_xlfn.XLOOKUP(C321,customers!$A$1:$A$1001,customers!$C$1:$C$1001,0) = 0, "NONE", _xlfn.XLOOKUP(C321,customers!$A$1:$A$1001,customers!$C$1:$C$1001,0) )</f>
        <v>gtweed8v@yolasite.com</v>
      </c>
      <c r="H321" s="2" t="str">
        <f>_xlfn.XLOOKUP(C321,customers!$A$1:$A$1001,customers!$G$1:$G$1001,0)</f>
        <v>United States</v>
      </c>
      <c r="I321" s="2" t="e" vm="71">
        <v>#VALUE!</v>
      </c>
      <c r="J321" s="2" t="str">
        <f>_xlfn.XLOOKUP(Table1[[#This Row],[Customer ID]],customers!A320:A1320,customers!F320:F1320,FALSE)</f>
        <v>Fresno</v>
      </c>
      <c r="K321" s="2" t="str">
        <f>VLOOKUP(M321,'coffee (more)'!$A$1:$B$5,2,FALSE)</f>
        <v>Excelsa</v>
      </c>
      <c r="L321" s="2" t="str">
        <f>VLOOKUP(N321,'coffee (more)'!$A$7:$B$10,2,FALSE)</f>
        <v>Medium</v>
      </c>
      <c r="M321" t="str">
        <f>INDEX(products!$A$1:$G$49,MATCH(orders!$D321,products!$A$1:$A$49,0),MATCH(orders!M$1,products!$A$1:$G$1,0))</f>
        <v>Exc</v>
      </c>
      <c r="N321" t="str">
        <f>INDEX(products!$A$1:$G$49,MATCH(orders!$D321,products!$A$1:$A$49,0),MATCH(orders!N$1,products!$A$1:$G$1,0))</f>
        <v>M</v>
      </c>
      <c r="O321" s="10">
        <f>INDEX(products!$A$1:$G$49,MATCH(orders!$D321,products!$A$1:$A$49,0),MATCH(orders!O$1,products!$A$1:$G$1,0))</f>
        <v>0.2</v>
      </c>
      <c r="P321" s="5">
        <f>INDEX(products!$A$1:$G$49,MATCH(orders!$D321,products!$A$1:$A$49,0),MATCH(orders!P$1,products!$A$1:$G$1,0))</f>
        <v>4.125</v>
      </c>
      <c r="Q321" s="5">
        <f>INDEX(products!$A$1:$G$49,MATCH(orders!$D321,products!$A$1:$A$49,0),MATCH(orders!Q$1,products!$A$1:$G$1,0))</f>
        <v>0.45374999999999999</v>
      </c>
      <c r="R321" s="12">
        <f t="shared" si="9"/>
        <v>8.25</v>
      </c>
      <c r="S321" s="12">
        <f t="shared" si="8"/>
        <v>0.90749999999999997</v>
      </c>
      <c r="T321" t="str">
        <f>_xlfn.XLOOKUP(C321,customers!A320:A1320,customers!I320:I1320,FALSE)</f>
        <v>Yes</v>
      </c>
    </row>
    <row r="322" spans="1:20" x14ac:dyDescent="0.2">
      <c r="A322" s="2" t="s">
        <v>2291</v>
      </c>
      <c r="B322" s="3">
        <v>43676</v>
      </c>
      <c r="C322" s="2" t="s">
        <v>2292</v>
      </c>
      <c r="D322" t="s">
        <v>6167</v>
      </c>
      <c r="E322" s="2">
        <v>5</v>
      </c>
      <c r="F322" s="2" t="str">
        <f>_xlfn.XLOOKUP(C322,customers!$A$1:$A$1001,customers!$B$1:$B$1001,0)</f>
        <v>Gabie Tweed</v>
      </c>
      <c r="G322" s="2" t="str">
        <f>IF(_xlfn.XLOOKUP(C322,customers!$A$1:$A$1001,customers!$C$1:$C$1001,0) = 0, "NONE", _xlfn.XLOOKUP(C322,customers!$A$1:$A$1001,customers!$C$1:$C$1001,0) )</f>
        <v>gtweed8v@yolasite.com</v>
      </c>
      <c r="H322" s="2" t="str">
        <f>_xlfn.XLOOKUP(C322,customers!$A$1:$A$1001,customers!$G$1:$G$1001,0)</f>
        <v>United States</v>
      </c>
      <c r="I322" s="2" t="e" vm="71">
        <v>#VALUE!</v>
      </c>
      <c r="J322" s="2" t="str">
        <f>_xlfn.XLOOKUP(Table1[[#This Row],[Customer ID]],customers!A321:A1321,customers!F321:F1321,FALSE)</f>
        <v>Fresno</v>
      </c>
      <c r="K322" s="2" t="str">
        <f>VLOOKUP(M322,'coffee (more)'!$A$1:$B$5,2,FALSE)</f>
        <v>Arbica</v>
      </c>
      <c r="L322" s="2" t="str">
        <f>VLOOKUP(N322,'coffee (more)'!$A$7:$B$10,2,FALSE)</f>
        <v>Light</v>
      </c>
      <c r="M322" t="str">
        <f>INDEX(products!$A$1:$G$49,MATCH(orders!$D322,products!$A$1:$A$49,0),MATCH(orders!M$1,products!$A$1:$G$1,0))</f>
        <v>Ara</v>
      </c>
      <c r="N322" t="str">
        <f>INDEX(products!$A$1:$G$49,MATCH(orders!$D322,products!$A$1:$A$49,0),MATCH(orders!N$1,products!$A$1:$G$1,0))</f>
        <v>L</v>
      </c>
      <c r="O322" s="10">
        <f>INDEX(products!$A$1:$G$49,MATCH(orders!$D322,products!$A$1:$A$49,0),MATCH(orders!O$1,products!$A$1:$G$1,0))</f>
        <v>0.2</v>
      </c>
      <c r="P322" s="5">
        <f>INDEX(products!$A$1:$G$49,MATCH(orders!$D322,products!$A$1:$A$49,0),MATCH(orders!P$1,products!$A$1:$G$1,0))</f>
        <v>3.8849999999999998</v>
      </c>
      <c r="Q322" s="5">
        <f>INDEX(products!$A$1:$G$49,MATCH(orders!$D322,products!$A$1:$A$49,0),MATCH(orders!Q$1,products!$A$1:$G$1,0))</f>
        <v>0.34964999999999996</v>
      </c>
      <c r="R322" s="12">
        <f t="shared" si="9"/>
        <v>19.424999999999997</v>
      </c>
      <c r="S322" s="12">
        <f t="shared" ref="S322:S385" si="10" xml:space="preserve"> Q322*E322</f>
        <v>1.7482499999999999</v>
      </c>
      <c r="T322" t="str">
        <f>_xlfn.XLOOKUP(C322,customers!A321:A1321,customers!I321:I1321,FALSE)</f>
        <v>Yes</v>
      </c>
    </row>
    <row r="323" spans="1:20" x14ac:dyDescent="0.2">
      <c r="A323" s="2" t="s">
        <v>2301</v>
      </c>
      <c r="B323" s="3">
        <v>44170</v>
      </c>
      <c r="C323" s="2" t="s">
        <v>2302</v>
      </c>
      <c r="D323" t="s">
        <v>6152</v>
      </c>
      <c r="E323" s="2">
        <v>6</v>
      </c>
      <c r="F323" s="2" t="str">
        <f>_xlfn.XLOOKUP(C323,customers!$A$1:$A$1001,customers!$B$1:$B$1001,0)</f>
        <v>Gaile Goggin</v>
      </c>
      <c r="G323" s="2" t="str">
        <f>IF(_xlfn.XLOOKUP(C323,customers!$A$1:$A$1001,customers!$C$1:$C$1001,0) = 0, "NONE", _xlfn.XLOOKUP(C323,customers!$A$1:$A$1001,customers!$C$1:$C$1001,0) )</f>
        <v>ggoggin8x@wix.com</v>
      </c>
      <c r="H323" s="2" t="str">
        <f>_xlfn.XLOOKUP(C323,customers!$A$1:$A$1001,customers!$G$1:$G$1001,0)</f>
        <v>Ireland</v>
      </c>
      <c r="I323" s="2" t="e" vm="190">
        <v>#VALUE!</v>
      </c>
      <c r="J323" s="2" t="str">
        <f>_xlfn.XLOOKUP(Table1[[#This Row],[Customer ID]],customers!A322:A1322,customers!F322:F1322,FALSE)</f>
        <v>Sandyford</v>
      </c>
      <c r="K323" s="2" t="str">
        <f>VLOOKUP(M323,'coffee (more)'!$A$1:$B$5,2,FALSE)</f>
        <v>Arbica</v>
      </c>
      <c r="L323" s="2" t="str">
        <f>VLOOKUP(N323,'coffee (more)'!$A$7:$B$10,2,FALSE)</f>
        <v>Medium</v>
      </c>
      <c r="M323" t="str">
        <f>INDEX(products!$A$1:$G$49,MATCH(orders!$D323,products!$A$1:$A$49,0),MATCH(orders!M$1,products!$A$1:$G$1,0))</f>
        <v>Ara</v>
      </c>
      <c r="N323" t="str">
        <f>INDEX(products!$A$1:$G$49,MATCH(orders!$D323,products!$A$1:$A$49,0),MATCH(orders!N$1,products!$A$1:$G$1,0))</f>
        <v>M</v>
      </c>
      <c r="O323" s="10">
        <f>INDEX(products!$A$1:$G$49,MATCH(orders!$D323,products!$A$1:$A$49,0),MATCH(orders!O$1,products!$A$1:$G$1,0))</f>
        <v>0.2</v>
      </c>
      <c r="P323" s="5">
        <f>INDEX(products!$A$1:$G$49,MATCH(orders!$D323,products!$A$1:$A$49,0),MATCH(orders!P$1,products!$A$1:$G$1,0))</f>
        <v>3.375</v>
      </c>
      <c r="Q323" s="5">
        <f>INDEX(products!$A$1:$G$49,MATCH(orders!$D323,products!$A$1:$A$49,0),MATCH(orders!Q$1,products!$A$1:$G$1,0))</f>
        <v>0.30374999999999996</v>
      </c>
      <c r="R323" s="12">
        <f t="shared" ref="R323:R386" si="11">E323*P323</f>
        <v>20.25</v>
      </c>
      <c r="S323" s="12">
        <f t="shared" si="10"/>
        <v>1.8224999999999998</v>
      </c>
      <c r="T323" t="str">
        <f>_xlfn.XLOOKUP(C323,customers!A322:A1322,customers!I322:I1322,FALSE)</f>
        <v>Yes</v>
      </c>
    </row>
    <row r="324" spans="1:20" x14ac:dyDescent="0.2">
      <c r="A324" s="2" t="s">
        <v>2307</v>
      </c>
      <c r="B324" s="3">
        <v>44182</v>
      </c>
      <c r="C324" s="2" t="s">
        <v>2308</v>
      </c>
      <c r="D324" t="s">
        <v>6169</v>
      </c>
      <c r="E324" s="2">
        <v>3</v>
      </c>
      <c r="F324" s="2" t="str">
        <f>_xlfn.XLOOKUP(C324,customers!$A$1:$A$1001,customers!$B$1:$B$1001,0)</f>
        <v>Skylar Jeyness</v>
      </c>
      <c r="G324" s="2" t="str">
        <f>IF(_xlfn.XLOOKUP(C324,customers!$A$1:$A$1001,customers!$C$1:$C$1001,0) = 0, "NONE", _xlfn.XLOOKUP(C324,customers!$A$1:$A$1001,customers!$C$1:$C$1001,0) )</f>
        <v>sjeyness8y@biglobe.ne.jp</v>
      </c>
      <c r="H324" s="2" t="str">
        <f>_xlfn.XLOOKUP(C324,customers!$A$1:$A$1001,customers!$G$1:$G$1001,0)</f>
        <v>Ireland</v>
      </c>
      <c r="I324" s="2" t="e" vm="191">
        <v>#VALUE!</v>
      </c>
      <c r="J324" s="2" t="str">
        <f>_xlfn.XLOOKUP(Table1[[#This Row],[Customer ID]],customers!A323:A1323,customers!F323:F1323,FALSE)</f>
        <v>Dublin</v>
      </c>
      <c r="K324" s="2" t="str">
        <f>VLOOKUP(M324,'coffee (more)'!$A$1:$B$5,2,FALSE)</f>
        <v>Liberica</v>
      </c>
      <c r="L324" s="2" t="str">
        <f>VLOOKUP(N324,'coffee (more)'!$A$7:$B$10,2,FALSE)</f>
        <v>Dark</v>
      </c>
      <c r="M324" t="str">
        <f>INDEX(products!$A$1:$G$49,MATCH(orders!$D324,products!$A$1:$A$49,0),MATCH(orders!M$1,products!$A$1:$G$1,0))</f>
        <v>Lib</v>
      </c>
      <c r="N324" t="str">
        <f>INDEX(products!$A$1:$G$49,MATCH(orders!$D324,products!$A$1:$A$49,0),MATCH(orders!N$1,products!$A$1:$G$1,0))</f>
        <v>D</v>
      </c>
      <c r="O324" s="10">
        <f>INDEX(products!$A$1:$G$49,MATCH(orders!$D324,products!$A$1:$A$49,0),MATCH(orders!O$1,products!$A$1:$G$1,0))</f>
        <v>0.5</v>
      </c>
      <c r="P324" s="5">
        <f>INDEX(products!$A$1:$G$49,MATCH(orders!$D324,products!$A$1:$A$49,0),MATCH(orders!P$1,products!$A$1:$G$1,0))</f>
        <v>7.77</v>
      </c>
      <c r="Q324" s="5">
        <f>INDEX(products!$A$1:$G$49,MATCH(orders!$D324,products!$A$1:$A$49,0),MATCH(orders!Q$1,products!$A$1:$G$1,0))</f>
        <v>1.0101</v>
      </c>
      <c r="R324" s="12">
        <f t="shared" si="11"/>
        <v>23.31</v>
      </c>
      <c r="S324" s="12">
        <f t="shared" si="10"/>
        <v>3.0303</v>
      </c>
      <c r="T324" t="str">
        <f>_xlfn.XLOOKUP(C324,customers!A323:A1323,customers!I323:I1323,FALSE)</f>
        <v>No</v>
      </c>
    </row>
    <row r="325" spans="1:20" x14ac:dyDescent="0.2">
      <c r="A325" s="2" t="s">
        <v>2313</v>
      </c>
      <c r="B325" s="3">
        <v>44373</v>
      </c>
      <c r="C325" s="2" t="s">
        <v>2314</v>
      </c>
      <c r="D325" t="s">
        <v>6153</v>
      </c>
      <c r="E325" s="2">
        <v>5</v>
      </c>
      <c r="F325" s="2" t="str">
        <f>_xlfn.XLOOKUP(C325,customers!$A$1:$A$1001,customers!$B$1:$B$1001,0)</f>
        <v>Donica Bonhome</v>
      </c>
      <c r="G325" s="2" t="str">
        <f>IF(_xlfn.XLOOKUP(C325,customers!$A$1:$A$1001,customers!$C$1:$C$1001,0) = 0, "NONE", _xlfn.XLOOKUP(C325,customers!$A$1:$A$1001,customers!$C$1:$C$1001,0) )</f>
        <v>dbonhome8z@shinystat.com</v>
      </c>
      <c r="H325" s="2" t="str">
        <f>_xlfn.XLOOKUP(C325,customers!$A$1:$A$1001,customers!$G$1:$G$1001,0)</f>
        <v>United States</v>
      </c>
      <c r="I325" s="2" t="e" vm="192">
        <v>#VALUE!</v>
      </c>
      <c r="J325" s="2" t="str">
        <f>_xlfn.XLOOKUP(Table1[[#This Row],[Customer ID]],customers!A324:A1324,customers!F324:F1324,FALSE)</f>
        <v>Knoxville</v>
      </c>
      <c r="K325" s="2" t="str">
        <f>VLOOKUP(M325,'coffee (more)'!$A$1:$B$5,2,FALSE)</f>
        <v>Excelsa</v>
      </c>
      <c r="L325" s="2" t="str">
        <f>VLOOKUP(N325,'coffee (more)'!$A$7:$B$10,2,FALSE)</f>
        <v>Dark</v>
      </c>
      <c r="M325" t="str">
        <f>INDEX(products!$A$1:$G$49,MATCH(orders!$D325,products!$A$1:$A$49,0),MATCH(orders!M$1,products!$A$1:$G$1,0))</f>
        <v>Exc</v>
      </c>
      <c r="N325" t="str">
        <f>INDEX(products!$A$1:$G$49,MATCH(orders!$D325,products!$A$1:$A$49,0),MATCH(orders!N$1,products!$A$1:$G$1,0))</f>
        <v>D</v>
      </c>
      <c r="O325" s="10">
        <f>INDEX(products!$A$1:$G$49,MATCH(orders!$D325,products!$A$1:$A$49,0),MATCH(orders!O$1,products!$A$1:$G$1,0))</f>
        <v>0.2</v>
      </c>
      <c r="P325" s="5">
        <f>INDEX(products!$A$1:$G$49,MATCH(orders!$D325,products!$A$1:$A$49,0),MATCH(orders!P$1,products!$A$1:$G$1,0))</f>
        <v>3.645</v>
      </c>
      <c r="Q325" s="5">
        <f>INDEX(products!$A$1:$G$49,MATCH(orders!$D325,products!$A$1:$A$49,0),MATCH(orders!Q$1,products!$A$1:$G$1,0))</f>
        <v>0.40095000000000003</v>
      </c>
      <c r="R325" s="12">
        <f t="shared" si="11"/>
        <v>18.225000000000001</v>
      </c>
      <c r="S325" s="12">
        <f t="shared" si="10"/>
        <v>2.00475</v>
      </c>
      <c r="T325" t="str">
        <f>_xlfn.XLOOKUP(C325,customers!A324:A1324,customers!I324:I1324,FALSE)</f>
        <v>Yes</v>
      </c>
    </row>
    <row r="326" spans="1:20" x14ac:dyDescent="0.2">
      <c r="A326" s="2" t="s">
        <v>2319</v>
      </c>
      <c r="B326" s="3">
        <v>43666</v>
      </c>
      <c r="C326" s="2" t="s">
        <v>2320</v>
      </c>
      <c r="D326" t="s">
        <v>6141</v>
      </c>
      <c r="E326" s="2">
        <v>1</v>
      </c>
      <c r="F326" s="2" t="str">
        <f>_xlfn.XLOOKUP(C326,customers!$A$1:$A$1001,customers!$B$1:$B$1001,0)</f>
        <v>Diena Peetermann</v>
      </c>
      <c r="G326" s="2" t="str">
        <f>IF(_xlfn.XLOOKUP(C326,customers!$A$1:$A$1001,customers!$C$1:$C$1001,0) = 0, "NONE", _xlfn.XLOOKUP(C326,customers!$A$1:$A$1001,customers!$C$1:$C$1001,0) )</f>
        <v>NONE</v>
      </c>
      <c r="H326" s="2" t="str">
        <f>_xlfn.XLOOKUP(C326,customers!$A$1:$A$1001,customers!$G$1:$G$1001,0)</f>
        <v>United States</v>
      </c>
      <c r="I326" s="2" t="e" vm="148">
        <v>#VALUE!</v>
      </c>
      <c r="J326" s="2" t="str">
        <f>_xlfn.XLOOKUP(Table1[[#This Row],[Customer ID]],customers!A325:A1325,customers!F325:F1325,FALSE)</f>
        <v>Shawnee Mission</v>
      </c>
      <c r="K326" s="2" t="str">
        <f>VLOOKUP(M326,'coffee (more)'!$A$1:$B$5,2,FALSE)</f>
        <v>Excelsa</v>
      </c>
      <c r="L326" s="2" t="str">
        <f>VLOOKUP(N326,'coffee (more)'!$A$7:$B$10,2,FALSE)</f>
        <v>Medium</v>
      </c>
      <c r="M326" t="str">
        <f>INDEX(products!$A$1:$G$49,MATCH(orders!$D326,products!$A$1:$A$49,0),MATCH(orders!M$1,products!$A$1:$G$1,0))</f>
        <v>Exc</v>
      </c>
      <c r="N326" t="str">
        <f>INDEX(products!$A$1:$G$49,MATCH(orders!$D326,products!$A$1:$A$49,0),MATCH(orders!N$1,products!$A$1:$G$1,0))</f>
        <v>M</v>
      </c>
      <c r="O326" s="10">
        <f>INDEX(products!$A$1:$G$49,MATCH(orders!$D326,products!$A$1:$A$49,0),MATCH(orders!O$1,products!$A$1:$G$1,0))</f>
        <v>1</v>
      </c>
      <c r="P326" s="5">
        <f>INDEX(products!$A$1:$G$49,MATCH(orders!$D326,products!$A$1:$A$49,0),MATCH(orders!P$1,products!$A$1:$G$1,0))</f>
        <v>13.75</v>
      </c>
      <c r="Q326" s="5">
        <f>INDEX(products!$A$1:$G$49,MATCH(orders!$D326,products!$A$1:$A$49,0),MATCH(orders!Q$1,products!$A$1:$G$1,0))</f>
        <v>1.5125</v>
      </c>
      <c r="R326" s="12">
        <f t="shared" si="11"/>
        <v>13.75</v>
      </c>
      <c r="S326" s="12">
        <f t="shared" si="10"/>
        <v>1.5125</v>
      </c>
      <c r="T326" t="str">
        <f>_xlfn.XLOOKUP(C326,customers!A325:A1325,customers!I325:I1325,FALSE)</f>
        <v>No</v>
      </c>
    </row>
    <row r="327" spans="1:20" x14ac:dyDescent="0.2">
      <c r="A327" s="2" t="s">
        <v>2324</v>
      </c>
      <c r="B327" s="3">
        <v>44756</v>
      </c>
      <c r="C327" s="2" t="s">
        <v>2325</v>
      </c>
      <c r="D327" t="s">
        <v>6182</v>
      </c>
      <c r="E327" s="2">
        <v>1</v>
      </c>
      <c r="F327" s="2" t="str">
        <f>_xlfn.XLOOKUP(C327,customers!$A$1:$A$1001,customers!$B$1:$B$1001,0)</f>
        <v>Trina Le Sarr</v>
      </c>
      <c r="G327" s="2" t="str">
        <f>IF(_xlfn.XLOOKUP(C327,customers!$A$1:$A$1001,customers!$C$1:$C$1001,0) = 0, "NONE", _xlfn.XLOOKUP(C327,customers!$A$1:$A$1001,customers!$C$1:$C$1001,0) )</f>
        <v>tle91@epa.gov</v>
      </c>
      <c r="H327" s="2" t="str">
        <f>_xlfn.XLOOKUP(C327,customers!$A$1:$A$1001,customers!$G$1:$G$1001,0)</f>
        <v>United States</v>
      </c>
      <c r="I327" s="2" t="e" vm="193">
        <v>#VALUE!</v>
      </c>
      <c r="J327" s="2" t="str">
        <f>_xlfn.XLOOKUP(Table1[[#This Row],[Customer ID]],customers!A326:A1326,customers!F326:F1326,FALSE)</f>
        <v>San Francisco</v>
      </c>
      <c r="K327" s="2" t="str">
        <f>VLOOKUP(M327,'coffee (more)'!$A$1:$B$5,2,FALSE)</f>
        <v>Arbica</v>
      </c>
      <c r="L327" s="2" t="str">
        <f>VLOOKUP(N327,'coffee (more)'!$A$7:$B$10,2,FALSE)</f>
        <v>Light</v>
      </c>
      <c r="M327" t="str">
        <f>INDEX(products!$A$1:$G$49,MATCH(orders!$D327,products!$A$1:$A$49,0),MATCH(orders!M$1,products!$A$1:$G$1,0))</f>
        <v>Ara</v>
      </c>
      <c r="N327" t="str">
        <f>INDEX(products!$A$1:$G$49,MATCH(orders!$D327,products!$A$1:$A$49,0),MATCH(orders!N$1,products!$A$1:$G$1,0))</f>
        <v>L</v>
      </c>
      <c r="O327" s="10">
        <f>INDEX(products!$A$1:$G$49,MATCH(orders!$D327,products!$A$1:$A$49,0),MATCH(orders!O$1,products!$A$1:$G$1,0))</f>
        <v>2.5</v>
      </c>
      <c r="P327" s="5">
        <f>INDEX(products!$A$1:$G$49,MATCH(orders!$D327,products!$A$1:$A$49,0),MATCH(orders!P$1,products!$A$1:$G$1,0))</f>
        <v>29.784999999999997</v>
      </c>
      <c r="Q327" s="5">
        <f>INDEX(products!$A$1:$G$49,MATCH(orders!$D327,products!$A$1:$A$49,0),MATCH(orders!Q$1,products!$A$1:$G$1,0))</f>
        <v>2.6806499999999995</v>
      </c>
      <c r="R327" s="12">
        <f t="shared" si="11"/>
        <v>29.784999999999997</v>
      </c>
      <c r="S327" s="12">
        <f t="shared" si="10"/>
        <v>2.6806499999999995</v>
      </c>
      <c r="T327" t="str">
        <f>_xlfn.XLOOKUP(C327,customers!A326:A1326,customers!I326:I1326,FALSE)</f>
        <v>Yes</v>
      </c>
    </row>
    <row r="328" spans="1:20" x14ac:dyDescent="0.2">
      <c r="A328" s="2" t="s">
        <v>2330</v>
      </c>
      <c r="B328" s="3">
        <v>44057</v>
      </c>
      <c r="C328" s="2" t="s">
        <v>2331</v>
      </c>
      <c r="D328" t="s">
        <v>6177</v>
      </c>
      <c r="E328" s="2">
        <v>5</v>
      </c>
      <c r="F328" s="2" t="str">
        <f>_xlfn.XLOOKUP(C328,customers!$A$1:$A$1001,customers!$B$1:$B$1001,0)</f>
        <v>Flynn Antony</v>
      </c>
      <c r="G328" s="2" t="str">
        <f>IF(_xlfn.XLOOKUP(C328,customers!$A$1:$A$1001,customers!$C$1:$C$1001,0) = 0, "NONE", _xlfn.XLOOKUP(C328,customers!$A$1:$A$1001,customers!$C$1:$C$1001,0) )</f>
        <v>NONE</v>
      </c>
      <c r="H328" s="2" t="str">
        <f>_xlfn.XLOOKUP(C328,customers!$A$1:$A$1001,customers!$G$1:$G$1001,0)</f>
        <v>United States</v>
      </c>
      <c r="I328" s="2" t="e" vm="36">
        <v>#VALUE!</v>
      </c>
      <c r="J328" s="2" t="str">
        <f>_xlfn.XLOOKUP(Table1[[#This Row],[Customer ID]],customers!A327:A1327,customers!F327:F1327,FALSE)</f>
        <v>Birmingham</v>
      </c>
      <c r="K328" s="2" t="str">
        <f>VLOOKUP(M328,'coffee (more)'!$A$1:$B$5,2,FALSE)</f>
        <v>Robusta</v>
      </c>
      <c r="L328" s="2" t="str">
        <f>VLOOKUP(N328,'coffee (more)'!$A$7:$B$10,2,FALSE)</f>
        <v>Dark</v>
      </c>
      <c r="M328" t="str">
        <f>INDEX(products!$A$1:$G$49,MATCH(orders!$D328,products!$A$1:$A$49,0),MATCH(orders!M$1,products!$A$1:$G$1,0))</f>
        <v>Rob</v>
      </c>
      <c r="N328" t="str">
        <f>INDEX(products!$A$1:$G$49,MATCH(orders!$D328,products!$A$1:$A$49,0),MATCH(orders!N$1,products!$A$1:$G$1,0))</f>
        <v>D</v>
      </c>
      <c r="O328" s="10">
        <f>INDEX(products!$A$1:$G$49,MATCH(orders!$D328,products!$A$1:$A$49,0),MATCH(orders!O$1,products!$A$1:$G$1,0))</f>
        <v>1</v>
      </c>
      <c r="P328" s="5">
        <f>INDEX(products!$A$1:$G$49,MATCH(orders!$D328,products!$A$1:$A$49,0),MATCH(orders!P$1,products!$A$1:$G$1,0))</f>
        <v>8.9499999999999993</v>
      </c>
      <c r="Q328" s="5">
        <f>INDEX(products!$A$1:$G$49,MATCH(orders!$D328,products!$A$1:$A$49,0),MATCH(orders!Q$1,products!$A$1:$G$1,0))</f>
        <v>0.53699999999999992</v>
      </c>
      <c r="R328" s="12">
        <f t="shared" si="11"/>
        <v>44.75</v>
      </c>
      <c r="S328" s="12">
        <f t="shared" si="10"/>
        <v>2.6849999999999996</v>
      </c>
      <c r="T328" t="str">
        <f>_xlfn.XLOOKUP(C328,customers!A327:A1327,customers!I327:I1327,FALSE)</f>
        <v>No</v>
      </c>
    </row>
    <row r="329" spans="1:20"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 = 0, "NONE", _xlfn.XLOOKUP(C329,customers!$A$1:$A$1001,customers!$C$1:$C$1001,0) )</f>
        <v>balldridge93@yandex.ru</v>
      </c>
      <c r="H329" s="2" t="str">
        <f>_xlfn.XLOOKUP(C329,customers!$A$1:$A$1001,customers!$G$1:$G$1001,0)</f>
        <v>United States</v>
      </c>
      <c r="I329" s="2" t="e" vm="125">
        <v>#VALUE!</v>
      </c>
      <c r="J329" s="2" t="str">
        <f>_xlfn.XLOOKUP(Table1[[#This Row],[Customer ID]],customers!A328:A1328,customers!F328:F1328,FALSE)</f>
        <v>Brooklyn</v>
      </c>
      <c r="K329" s="2" t="str">
        <f>VLOOKUP(M329,'coffee (more)'!$A$1:$B$5,2,FALSE)</f>
        <v>Robusta</v>
      </c>
      <c r="L329" s="2" t="str">
        <f>VLOOKUP(N329,'coffee (more)'!$A$7:$B$10,2,FALSE)</f>
        <v>Dark</v>
      </c>
      <c r="M329" t="str">
        <f>INDEX(products!$A$1:$G$49,MATCH(orders!$D329,products!$A$1:$A$49,0),MATCH(orders!M$1,products!$A$1:$G$1,0))</f>
        <v>Rob</v>
      </c>
      <c r="N329" t="str">
        <f>INDEX(products!$A$1:$G$49,MATCH(orders!$D329,products!$A$1:$A$49,0),MATCH(orders!N$1,products!$A$1:$G$1,0))</f>
        <v>D</v>
      </c>
      <c r="O329" s="10">
        <f>INDEX(products!$A$1:$G$49,MATCH(orders!$D329,products!$A$1:$A$49,0),MATCH(orders!O$1,products!$A$1:$G$1,0))</f>
        <v>1</v>
      </c>
      <c r="P329" s="5">
        <f>INDEX(products!$A$1:$G$49,MATCH(orders!$D329,products!$A$1:$A$49,0),MATCH(orders!P$1,products!$A$1:$G$1,0))</f>
        <v>8.9499999999999993</v>
      </c>
      <c r="Q329" s="5">
        <f>INDEX(products!$A$1:$G$49,MATCH(orders!$D329,products!$A$1:$A$49,0),MATCH(orders!Q$1,products!$A$1:$G$1,0))</f>
        <v>0.53699999999999992</v>
      </c>
      <c r="R329" s="12">
        <f t="shared" si="11"/>
        <v>44.75</v>
      </c>
      <c r="S329" s="12">
        <f t="shared" si="10"/>
        <v>2.6849999999999996</v>
      </c>
      <c r="T329" t="str">
        <f>_xlfn.XLOOKUP(C329,customers!A328:A1328,customers!I328:I1328,FALSE)</f>
        <v>Yes</v>
      </c>
    </row>
    <row r="330" spans="1:20" x14ac:dyDescent="0.2">
      <c r="A330" s="2" t="s">
        <v>2341</v>
      </c>
      <c r="B330" s="3">
        <v>43620</v>
      </c>
      <c r="C330" s="2" t="s">
        <v>2342</v>
      </c>
      <c r="D330" t="s">
        <v>6161</v>
      </c>
      <c r="E330" s="2">
        <v>4</v>
      </c>
      <c r="F330" s="2" t="str">
        <f>_xlfn.XLOOKUP(C330,customers!$A$1:$A$1001,customers!$B$1:$B$1001,0)</f>
        <v>Homer Dulany</v>
      </c>
      <c r="G330" s="2" t="str">
        <f>IF(_xlfn.XLOOKUP(C330,customers!$A$1:$A$1001,customers!$C$1:$C$1001,0) = 0, "NONE", _xlfn.XLOOKUP(C330,customers!$A$1:$A$1001,customers!$C$1:$C$1001,0) )</f>
        <v>NONE</v>
      </c>
      <c r="H330" s="2" t="str">
        <f>_xlfn.XLOOKUP(C330,customers!$A$1:$A$1001,customers!$G$1:$G$1001,0)</f>
        <v>United States</v>
      </c>
      <c r="I330" s="2" t="e" vm="82">
        <v>#VALUE!</v>
      </c>
      <c r="J330" s="2" t="str">
        <f>_xlfn.XLOOKUP(Table1[[#This Row],[Customer ID]],customers!A329:A1329,customers!F329:F1329,FALSE)</f>
        <v>El Paso</v>
      </c>
      <c r="K330" s="2" t="str">
        <f>VLOOKUP(M330,'coffee (more)'!$A$1:$B$5,2,FALSE)</f>
        <v>Liberica</v>
      </c>
      <c r="L330" s="2" t="str">
        <f>VLOOKUP(N330,'coffee (more)'!$A$7:$B$10,2,FALSE)</f>
        <v>Light</v>
      </c>
      <c r="M330" t="str">
        <f>INDEX(products!$A$1:$G$49,MATCH(orders!$D330,products!$A$1:$A$49,0),MATCH(orders!M$1,products!$A$1:$G$1,0))</f>
        <v>Lib</v>
      </c>
      <c r="N330" t="str">
        <f>INDEX(products!$A$1:$G$49,MATCH(orders!$D330,products!$A$1:$A$49,0),MATCH(orders!N$1,products!$A$1:$G$1,0))</f>
        <v>L</v>
      </c>
      <c r="O330" s="10">
        <f>INDEX(products!$A$1:$G$49,MATCH(orders!$D330,products!$A$1:$A$49,0),MATCH(orders!O$1,products!$A$1:$G$1,0))</f>
        <v>0.5</v>
      </c>
      <c r="P330" s="5">
        <f>INDEX(products!$A$1:$G$49,MATCH(orders!$D330,products!$A$1:$A$49,0),MATCH(orders!P$1,products!$A$1:$G$1,0))</f>
        <v>9.51</v>
      </c>
      <c r="Q330" s="5">
        <f>INDEX(products!$A$1:$G$49,MATCH(orders!$D330,products!$A$1:$A$49,0),MATCH(orders!Q$1,products!$A$1:$G$1,0))</f>
        <v>1.2363</v>
      </c>
      <c r="R330" s="12">
        <f t="shared" si="11"/>
        <v>38.04</v>
      </c>
      <c r="S330" s="12">
        <f t="shared" si="10"/>
        <v>4.9451999999999998</v>
      </c>
      <c r="T330" t="str">
        <f>_xlfn.XLOOKUP(C330,customers!A329:A1329,customers!I329:I1329,FALSE)</f>
        <v>Yes</v>
      </c>
    </row>
    <row r="331" spans="1:20" x14ac:dyDescent="0.2">
      <c r="A331" s="2" t="s">
        <v>2346</v>
      </c>
      <c r="B331" s="3">
        <v>44781</v>
      </c>
      <c r="C331" s="2" t="s">
        <v>2347</v>
      </c>
      <c r="D331" t="s">
        <v>6172</v>
      </c>
      <c r="E331" s="2">
        <v>4</v>
      </c>
      <c r="F331" s="2" t="str">
        <f>_xlfn.XLOOKUP(C331,customers!$A$1:$A$1001,customers!$B$1:$B$1001,0)</f>
        <v>Lisa Goodger</v>
      </c>
      <c r="G331" s="2" t="str">
        <f>IF(_xlfn.XLOOKUP(C331,customers!$A$1:$A$1001,customers!$C$1:$C$1001,0) = 0, "NONE", _xlfn.XLOOKUP(C331,customers!$A$1:$A$1001,customers!$C$1:$C$1001,0) )</f>
        <v>lgoodger95@guardian.co.uk</v>
      </c>
      <c r="H331" s="2" t="str">
        <f>_xlfn.XLOOKUP(C331,customers!$A$1:$A$1001,customers!$G$1:$G$1001,0)</f>
        <v>United States</v>
      </c>
      <c r="I331" s="2" t="e" vm="150">
        <v>#VALUE!</v>
      </c>
      <c r="J331" s="2" t="str">
        <f>_xlfn.XLOOKUP(Table1[[#This Row],[Customer ID]],customers!A330:A1330,customers!F330:F1330,FALSE)</f>
        <v>Sacramento</v>
      </c>
      <c r="K331" s="2" t="str">
        <f>VLOOKUP(M331,'coffee (more)'!$A$1:$B$5,2,FALSE)</f>
        <v>Robusta</v>
      </c>
      <c r="L331" s="2" t="str">
        <f>VLOOKUP(N331,'coffee (more)'!$A$7:$B$10,2,FALSE)</f>
        <v>Dark</v>
      </c>
      <c r="M331" t="str">
        <f>INDEX(products!$A$1:$G$49,MATCH(orders!$D331,products!$A$1:$A$49,0),MATCH(orders!M$1,products!$A$1:$G$1,0))</f>
        <v>Rob</v>
      </c>
      <c r="N331" t="str">
        <f>INDEX(products!$A$1:$G$49,MATCH(orders!$D331,products!$A$1:$A$49,0),MATCH(orders!N$1,products!$A$1:$G$1,0))</f>
        <v>D</v>
      </c>
      <c r="O331" s="10">
        <f>INDEX(products!$A$1:$G$49,MATCH(orders!$D331,products!$A$1:$A$49,0),MATCH(orders!O$1,products!$A$1:$G$1,0))</f>
        <v>0.5</v>
      </c>
      <c r="P331" s="5">
        <f>INDEX(products!$A$1:$G$49,MATCH(orders!$D331,products!$A$1:$A$49,0),MATCH(orders!P$1,products!$A$1:$G$1,0))</f>
        <v>5.3699999999999992</v>
      </c>
      <c r="Q331" s="5">
        <f>INDEX(products!$A$1:$G$49,MATCH(orders!$D331,products!$A$1:$A$49,0),MATCH(orders!Q$1,products!$A$1:$G$1,0))</f>
        <v>0.32219999999999993</v>
      </c>
      <c r="R331" s="12">
        <f t="shared" si="11"/>
        <v>21.479999999999997</v>
      </c>
      <c r="S331" s="12">
        <f t="shared" si="10"/>
        <v>1.2887999999999997</v>
      </c>
      <c r="T331" t="str">
        <f>_xlfn.XLOOKUP(C331,customers!A330:A1330,customers!I330:I1330,FALSE)</f>
        <v>Yes</v>
      </c>
    </row>
    <row r="332" spans="1:20" x14ac:dyDescent="0.2">
      <c r="A332" s="2" t="s">
        <v>2351</v>
      </c>
      <c r="B332" s="3">
        <v>43782</v>
      </c>
      <c r="C332" s="2" t="s">
        <v>2280</v>
      </c>
      <c r="D332" t="s">
        <v>6172</v>
      </c>
      <c r="E332" s="2">
        <v>3</v>
      </c>
      <c r="F332" s="2" t="str">
        <f>_xlfn.XLOOKUP(C332,customers!$A$1:$A$1001,customers!$B$1:$B$1001,0)</f>
        <v>Selma McMillian</v>
      </c>
      <c r="G332" s="2" t="str">
        <f>IF(_xlfn.XLOOKUP(C332,customers!$A$1:$A$1001,customers!$C$1:$C$1001,0) = 0, "NONE", _xlfn.XLOOKUP(C332,customers!$A$1:$A$1001,customers!$C$1:$C$1001,0) )</f>
        <v>smcmillian8t@csmonitor.com</v>
      </c>
      <c r="H332" s="2" t="str">
        <f>_xlfn.XLOOKUP(C332,customers!$A$1:$A$1001,customers!$G$1:$G$1001,0)</f>
        <v>United States</v>
      </c>
      <c r="I332" s="2" t="b">
        <v>0</v>
      </c>
      <c r="J332" s="2" t="b">
        <f>_xlfn.XLOOKUP(Table1[[#This Row],[Customer ID]],customers!A331:A1331,customers!F331:F1331,FALSE)</f>
        <v>0</v>
      </c>
      <c r="K332" s="2" t="str">
        <f>VLOOKUP(M332,'coffee (more)'!$A$1:$B$5,2,FALSE)</f>
        <v>Robusta</v>
      </c>
      <c r="L332" s="2" t="str">
        <f>VLOOKUP(N332,'coffee (more)'!$A$7:$B$10,2,FALSE)</f>
        <v>Dark</v>
      </c>
      <c r="M332" t="str">
        <f>INDEX(products!$A$1:$G$49,MATCH(orders!$D332,products!$A$1:$A$49,0),MATCH(orders!M$1,products!$A$1:$G$1,0))</f>
        <v>Rob</v>
      </c>
      <c r="N332" t="str">
        <f>INDEX(products!$A$1:$G$49,MATCH(orders!$D332,products!$A$1:$A$49,0),MATCH(orders!N$1,products!$A$1:$G$1,0))</f>
        <v>D</v>
      </c>
      <c r="O332" s="10">
        <f>INDEX(products!$A$1:$G$49,MATCH(orders!$D332,products!$A$1:$A$49,0),MATCH(orders!O$1,products!$A$1:$G$1,0))</f>
        <v>0.5</v>
      </c>
      <c r="P332" s="5">
        <f>INDEX(products!$A$1:$G$49,MATCH(orders!$D332,products!$A$1:$A$49,0),MATCH(orders!P$1,products!$A$1:$G$1,0))</f>
        <v>5.3699999999999992</v>
      </c>
      <c r="Q332" s="5">
        <f>INDEX(products!$A$1:$G$49,MATCH(orders!$D332,products!$A$1:$A$49,0),MATCH(orders!Q$1,products!$A$1:$G$1,0))</f>
        <v>0.32219999999999993</v>
      </c>
      <c r="R332" s="12">
        <f t="shared" si="11"/>
        <v>16.11</v>
      </c>
      <c r="S332" s="12">
        <f t="shared" si="10"/>
        <v>0.96659999999999979</v>
      </c>
      <c r="T332" t="b">
        <f>_xlfn.XLOOKUP(C332,customers!A331:A1331,customers!I331:I1331,FALSE)</f>
        <v>0</v>
      </c>
    </row>
    <row r="333" spans="1:20" x14ac:dyDescent="0.2">
      <c r="A333" s="2" t="s">
        <v>2357</v>
      </c>
      <c r="B333" s="3">
        <v>43989</v>
      </c>
      <c r="C333" s="2" t="s">
        <v>2358</v>
      </c>
      <c r="D333" t="s">
        <v>6151</v>
      </c>
      <c r="E333" s="2">
        <v>1</v>
      </c>
      <c r="F333" s="2" t="str">
        <f>_xlfn.XLOOKUP(C333,customers!$A$1:$A$1001,customers!$B$1:$B$1001,0)</f>
        <v>Corine Drewett</v>
      </c>
      <c r="G333" s="2" t="str">
        <f>IF(_xlfn.XLOOKUP(C333,customers!$A$1:$A$1001,customers!$C$1:$C$1001,0) = 0, "NONE", _xlfn.XLOOKUP(C333,customers!$A$1:$A$1001,customers!$C$1:$C$1001,0) )</f>
        <v>cdrewett97@wikipedia.org</v>
      </c>
      <c r="H333" s="2" t="str">
        <f>_xlfn.XLOOKUP(C333,customers!$A$1:$A$1001,customers!$G$1:$G$1001,0)</f>
        <v>United States</v>
      </c>
      <c r="I333" s="2" t="e" vm="194">
        <v>#VALUE!</v>
      </c>
      <c r="J333" s="2" t="str">
        <f>_xlfn.XLOOKUP(Table1[[#This Row],[Customer ID]],customers!A332:A1332,customers!F332:F1332,FALSE)</f>
        <v>Boynton Beach</v>
      </c>
      <c r="K333" s="2" t="str">
        <f>VLOOKUP(M333,'coffee (more)'!$A$1:$B$5,2,FALSE)</f>
        <v>Robusta</v>
      </c>
      <c r="L333" s="2" t="str">
        <f>VLOOKUP(N333,'coffee (more)'!$A$7:$B$10,2,FALSE)</f>
        <v>Medium</v>
      </c>
      <c r="M333" t="str">
        <f>INDEX(products!$A$1:$G$49,MATCH(orders!$D333,products!$A$1:$A$49,0),MATCH(orders!M$1,products!$A$1:$G$1,0))</f>
        <v>Rob</v>
      </c>
      <c r="N333" t="str">
        <f>INDEX(products!$A$1:$G$49,MATCH(orders!$D333,products!$A$1:$A$49,0),MATCH(orders!N$1,products!$A$1:$G$1,0))</f>
        <v>M</v>
      </c>
      <c r="O333" s="10">
        <f>INDEX(products!$A$1:$G$49,MATCH(orders!$D333,products!$A$1:$A$49,0),MATCH(orders!O$1,products!$A$1:$G$1,0))</f>
        <v>2.5</v>
      </c>
      <c r="P333" s="5">
        <f>INDEX(products!$A$1:$G$49,MATCH(orders!$D333,products!$A$1:$A$49,0),MATCH(orders!P$1,products!$A$1:$G$1,0))</f>
        <v>22.884999999999998</v>
      </c>
      <c r="Q333" s="5">
        <f>INDEX(products!$A$1:$G$49,MATCH(orders!$D333,products!$A$1:$A$49,0),MATCH(orders!Q$1,products!$A$1:$G$1,0))</f>
        <v>1.3730999999999998</v>
      </c>
      <c r="R333" s="12">
        <f t="shared" si="11"/>
        <v>22.884999999999998</v>
      </c>
      <c r="S333" s="12">
        <f t="shared" si="10"/>
        <v>1.3730999999999998</v>
      </c>
      <c r="T333" t="str">
        <f>_xlfn.XLOOKUP(C333,customers!A332:A1332,customers!I332:I1332,FALSE)</f>
        <v>Yes</v>
      </c>
    </row>
    <row r="334" spans="1:20" x14ac:dyDescent="0.2">
      <c r="A334" s="2" t="s">
        <v>2363</v>
      </c>
      <c r="B334" s="3">
        <v>43689</v>
      </c>
      <c r="C334" s="2" t="s">
        <v>2364</v>
      </c>
      <c r="D334" t="s">
        <v>6158</v>
      </c>
      <c r="E334" s="2">
        <v>3</v>
      </c>
      <c r="F334" s="2" t="str">
        <f>_xlfn.XLOOKUP(C334,customers!$A$1:$A$1001,customers!$B$1:$B$1001,0)</f>
        <v>Quinn Parsons</v>
      </c>
      <c r="G334" s="2" t="str">
        <f>IF(_xlfn.XLOOKUP(C334,customers!$A$1:$A$1001,customers!$C$1:$C$1001,0) = 0, "NONE", _xlfn.XLOOKUP(C334,customers!$A$1:$A$1001,customers!$C$1:$C$1001,0) )</f>
        <v>qparsons98@blogtalkradio.com</v>
      </c>
      <c r="H334" s="2" t="str">
        <f>_xlfn.XLOOKUP(C334,customers!$A$1:$A$1001,customers!$G$1:$G$1001,0)</f>
        <v>United States</v>
      </c>
      <c r="I334" s="2" t="e" vm="7">
        <v>#VALUE!</v>
      </c>
      <c r="J334" s="2" t="str">
        <f>_xlfn.XLOOKUP(Table1[[#This Row],[Customer ID]],customers!A333:A1333,customers!F333:F1333,FALSE)</f>
        <v>Los Angeles</v>
      </c>
      <c r="K334" s="2" t="str">
        <f>VLOOKUP(M334,'coffee (more)'!$A$1:$B$5,2,FALSE)</f>
        <v>Arbica</v>
      </c>
      <c r="L334" s="2" t="str">
        <f>VLOOKUP(N334,'coffee (more)'!$A$7:$B$10,2,FALSE)</f>
        <v>Dark</v>
      </c>
      <c r="M334" t="str">
        <f>INDEX(products!$A$1:$G$49,MATCH(orders!$D334,products!$A$1:$A$49,0),MATCH(orders!M$1,products!$A$1:$G$1,0))</f>
        <v>Ara</v>
      </c>
      <c r="N334" t="str">
        <f>INDEX(products!$A$1:$G$49,MATCH(orders!$D334,products!$A$1:$A$49,0),MATCH(orders!N$1,products!$A$1:$G$1,0))</f>
        <v>D</v>
      </c>
      <c r="O334" s="10">
        <f>INDEX(products!$A$1:$G$49,MATCH(orders!$D334,products!$A$1:$A$49,0),MATCH(orders!O$1,products!$A$1:$G$1,0))</f>
        <v>0.5</v>
      </c>
      <c r="P334" s="5">
        <f>INDEX(products!$A$1:$G$49,MATCH(orders!$D334,products!$A$1:$A$49,0),MATCH(orders!P$1,products!$A$1:$G$1,0))</f>
        <v>5.97</v>
      </c>
      <c r="Q334" s="5">
        <f>INDEX(products!$A$1:$G$49,MATCH(orders!$D334,products!$A$1:$A$49,0),MATCH(orders!Q$1,products!$A$1:$G$1,0))</f>
        <v>0.5373</v>
      </c>
      <c r="R334" s="12">
        <f t="shared" si="11"/>
        <v>17.91</v>
      </c>
      <c r="S334" s="12">
        <f t="shared" si="10"/>
        <v>1.6118999999999999</v>
      </c>
      <c r="T334" t="str">
        <f>_xlfn.XLOOKUP(C334,customers!A333:A1333,customers!I333:I1333,FALSE)</f>
        <v>Yes</v>
      </c>
    </row>
    <row r="335" spans="1:20" x14ac:dyDescent="0.2">
      <c r="A335" s="2" t="s">
        <v>2369</v>
      </c>
      <c r="B335" s="3">
        <v>43712</v>
      </c>
      <c r="C335" s="2" t="s">
        <v>2370</v>
      </c>
      <c r="D335" t="s">
        <v>6146</v>
      </c>
      <c r="E335" s="2">
        <v>4</v>
      </c>
      <c r="F335" s="2" t="str">
        <f>_xlfn.XLOOKUP(C335,customers!$A$1:$A$1001,customers!$B$1:$B$1001,0)</f>
        <v>Vivyan Ceely</v>
      </c>
      <c r="G335" s="2" t="str">
        <f>IF(_xlfn.XLOOKUP(C335,customers!$A$1:$A$1001,customers!$C$1:$C$1001,0) = 0, "NONE", _xlfn.XLOOKUP(C335,customers!$A$1:$A$1001,customers!$C$1:$C$1001,0) )</f>
        <v>vceely99@auda.org.au</v>
      </c>
      <c r="H335" s="2" t="str">
        <f>_xlfn.XLOOKUP(C335,customers!$A$1:$A$1001,customers!$G$1:$G$1001,0)</f>
        <v>United States</v>
      </c>
      <c r="I335" s="2" t="e" vm="182">
        <v>#VALUE!</v>
      </c>
      <c r="J335" s="2" t="str">
        <f>_xlfn.XLOOKUP(Table1[[#This Row],[Customer ID]],customers!A334:A1334,customers!F334:F1334,FALSE)</f>
        <v>Baltimore</v>
      </c>
      <c r="K335" s="2" t="str">
        <f>VLOOKUP(M335,'coffee (more)'!$A$1:$B$5,2,FALSE)</f>
        <v>Robusta</v>
      </c>
      <c r="L335" s="2" t="str">
        <f>VLOOKUP(N335,'coffee (more)'!$A$7:$B$10,2,FALSE)</f>
        <v>Medium</v>
      </c>
      <c r="M335" t="str">
        <f>INDEX(products!$A$1:$G$49,MATCH(orders!$D335,products!$A$1:$A$49,0),MATCH(orders!M$1,products!$A$1:$G$1,0))</f>
        <v>Rob</v>
      </c>
      <c r="N335" t="str">
        <f>INDEX(products!$A$1:$G$49,MATCH(orders!$D335,products!$A$1:$A$49,0),MATCH(orders!N$1,products!$A$1:$G$1,0))</f>
        <v>M</v>
      </c>
      <c r="O335" s="10">
        <f>INDEX(products!$A$1:$G$49,MATCH(orders!$D335,products!$A$1:$A$49,0),MATCH(orders!O$1,products!$A$1:$G$1,0))</f>
        <v>0.5</v>
      </c>
      <c r="P335" s="5">
        <f>INDEX(products!$A$1:$G$49,MATCH(orders!$D335,products!$A$1:$A$49,0),MATCH(orders!P$1,products!$A$1:$G$1,0))</f>
        <v>5.97</v>
      </c>
      <c r="Q335" s="5">
        <f>INDEX(products!$A$1:$G$49,MATCH(orders!$D335,products!$A$1:$A$49,0),MATCH(orders!Q$1,products!$A$1:$G$1,0))</f>
        <v>0.35819999999999996</v>
      </c>
      <c r="R335" s="12">
        <f t="shared" si="11"/>
        <v>23.88</v>
      </c>
      <c r="S335" s="12">
        <f t="shared" si="10"/>
        <v>1.4327999999999999</v>
      </c>
      <c r="T335" t="str">
        <f>_xlfn.XLOOKUP(C335,customers!A334:A1334,customers!I334:I1334,FALSE)</f>
        <v>Yes</v>
      </c>
    </row>
    <row r="336" spans="1:20" x14ac:dyDescent="0.2">
      <c r="A336" s="2" t="s">
        <v>2375</v>
      </c>
      <c r="B336" s="3">
        <v>43742</v>
      </c>
      <c r="C336" s="2" t="s">
        <v>2376</v>
      </c>
      <c r="D336" t="s">
        <v>6179</v>
      </c>
      <c r="E336" s="2">
        <v>5</v>
      </c>
      <c r="F336" s="2" t="str">
        <f>_xlfn.XLOOKUP(C336,customers!$A$1:$A$1001,customers!$B$1:$B$1001,0)</f>
        <v>Elonore Goodings</v>
      </c>
      <c r="G336" s="2" t="str">
        <f>IF(_xlfn.XLOOKUP(C336,customers!$A$1:$A$1001,customers!$C$1:$C$1001,0) = 0, "NONE", _xlfn.XLOOKUP(C336,customers!$A$1:$A$1001,customers!$C$1:$C$1001,0) )</f>
        <v>NONE</v>
      </c>
      <c r="H336" s="2" t="str">
        <f>_xlfn.XLOOKUP(C336,customers!$A$1:$A$1001,customers!$G$1:$G$1001,0)</f>
        <v>United States</v>
      </c>
      <c r="I336" s="2" t="e" vm="142">
        <v>#VALUE!</v>
      </c>
      <c r="J336" s="2" t="str">
        <f>_xlfn.XLOOKUP(Table1[[#This Row],[Customer ID]],customers!A335:A1335,customers!F335:F1335,FALSE)</f>
        <v>Salt Lake City</v>
      </c>
      <c r="K336" s="2" t="str">
        <f>VLOOKUP(M336,'coffee (more)'!$A$1:$B$5,2,FALSE)</f>
        <v>Robusta</v>
      </c>
      <c r="L336" s="2" t="str">
        <f>VLOOKUP(N336,'coffee (more)'!$A$7:$B$10,2,FALSE)</f>
        <v>Light</v>
      </c>
      <c r="M336" t="str">
        <f>INDEX(products!$A$1:$G$49,MATCH(orders!$D336,products!$A$1:$A$49,0),MATCH(orders!M$1,products!$A$1:$G$1,0))</f>
        <v>Rob</v>
      </c>
      <c r="N336" t="str">
        <f>INDEX(products!$A$1:$G$49,MATCH(orders!$D336,products!$A$1:$A$49,0),MATCH(orders!N$1,products!$A$1:$G$1,0))</f>
        <v>L</v>
      </c>
      <c r="O336" s="10">
        <f>INDEX(products!$A$1:$G$49,MATCH(orders!$D336,products!$A$1:$A$49,0),MATCH(orders!O$1,products!$A$1:$G$1,0))</f>
        <v>1</v>
      </c>
      <c r="P336" s="5">
        <f>INDEX(products!$A$1:$G$49,MATCH(orders!$D336,products!$A$1:$A$49,0),MATCH(orders!P$1,products!$A$1:$G$1,0))</f>
        <v>11.95</v>
      </c>
      <c r="Q336" s="5">
        <f>INDEX(products!$A$1:$G$49,MATCH(orders!$D336,products!$A$1:$A$49,0),MATCH(orders!Q$1,products!$A$1:$G$1,0))</f>
        <v>0.71699999999999997</v>
      </c>
      <c r="R336" s="12">
        <f t="shared" si="11"/>
        <v>59.75</v>
      </c>
      <c r="S336" s="12">
        <f t="shared" si="10"/>
        <v>3.585</v>
      </c>
      <c r="T336" t="str">
        <f>_xlfn.XLOOKUP(C336,customers!A335:A1335,customers!I335:I1335,FALSE)</f>
        <v>No</v>
      </c>
    </row>
    <row r="337" spans="1:20" x14ac:dyDescent="0.2">
      <c r="A337" s="2" t="s">
        <v>2379</v>
      </c>
      <c r="B337" s="3">
        <v>43885</v>
      </c>
      <c r="C337" s="2" t="s">
        <v>2380</v>
      </c>
      <c r="D337" t="s">
        <v>6145</v>
      </c>
      <c r="E337" s="2">
        <v>6</v>
      </c>
      <c r="F337" s="2" t="str">
        <f>_xlfn.XLOOKUP(C337,customers!$A$1:$A$1001,customers!$B$1:$B$1001,0)</f>
        <v>Clement Vasiliev</v>
      </c>
      <c r="G337" s="2" t="str">
        <f>IF(_xlfn.XLOOKUP(C337,customers!$A$1:$A$1001,customers!$C$1:$C$1001,0) = 0, "NONE", _xlfn.XLOOKUP(C337,customers!$A$1:$A$1001,customers!$C$1:$C$1001,0) )</f>
        <v>cvasiliev9b@discuz.net</v>
      </c>
      <c r="H337" s="2" t="str">
        <f>_xlfn.XLOOKUP(C337,customers!$A$1:$A$1001,customers!$G$1:$G$1001,0)</f>
        <v>United States</v>
      </c>
      <c r="I337" s="2" t="e" vm="127">
        <v>#VALUE!</v>
      </c>
      <c r="J337" s="2" t="str">
        <f>_xlfn.XLOOKUP(Table1[[#This Row],[Customer ID]],customers!A336:A1336,customers!F336:F1336,FALSE)</f>
        <v>Garland</v>
      </c>
      <c r="K337" s="2" t="str">
        <f>VLOOKUP(M337,'coffee (more)'!$A$1:$B$5,2,FALSE)</f>
        <v>Liberica</v>
      </c>
      <c r="L337" s="2" t="str">
        <f>VLOOKUP(N337,'coffee (more)'!$A$7:$B$10,2,FALSE)</f>
        <v>Light</v>
      </c>
      <c r="M337" t="str">
        <f>INDEX(products!$A$1:$G$49,MATCH(orders!$D337,products!$A$1:$A$49,0),MATCH(orders!M$1,products!$A$1:$G$1,0))</f>
        <v>Lib</v>
      </c>
      <c r="N337" t="str">
        <f>INDEX(products!$A$1:$G$49,MATCH(orders!$D337,products!$A$1:$A$49,0),MATCH(orders!N$1,products!$A$1:$G$1,0))</f>
        <v>L</v>
      </c>
      <c r="O337" s="10">
        <f>INDEX(products!$A$1:$G$49,MATCH(orders!$D337,products!$A$1:$A$49,0),MATCH(orders!O$1,products!$A$1:$G$1,0))</f>
        <v>0.2</v>
      </c>
      <c r="P337" s="5">
        <f>INDEX(products!$A$1:$G$49,MATCH(orders!$D337,products!$A$1:$A$49,0),MATCH(orders!P$1,products!$A$1:$G$1,0))</f>
        <v>4.7549999999999999</v>
      </c>
      <c r="Q337" s="5">
        <f>INDEX(products!$A$1:$G$49,MATCH(orders!$D337,products!$A$1:$A$49,0),MATCH(orders!Q$1,products!$A$1:$G$1,0))</f>
        <v>0.61814999999999998</v>
      </c>
      <c r="R337" s="12">
        <f t="shared" si="11"/>
        <v>28.53</v>
      </c>
      <c r="S337" s="12">
        <f t="shared" si="10"/>
        <v>3.7088999999999999</v>
      </c>
      <c r="T337" t="str">
        <f>_xlfn.XLOOKUP(C337,customers!A336:A1336,customers!I336:I1336,FALSE)</f>
        <v>Yes</v>
      </c>
    </row>
    <row r="338" spans="1:20" x14ac:dyDescent="0.2">
      <c r="A338" s="2" t="s">
        <v>2385</v>
      </c>
      <c r="B338" s="3">
        <v>44434</v>
      </c>
      <c r="C338" s="2" t="s">
        <v>2386</v>
      </c>
      <c r="D338" t="s">
        <v>6155</v>
      </c>
      <c r="E338" s="2">
        <v>4</v>
      </c>
      <c r="F338" s="2" t="str">
        <f>_xlfn.XLOOKUP(C338,customers!$A$1:$A$1001,customers!$B$1:$B$1001,0)</f>
        <v>Terencio O'Moylan</v>
      </c>
      <c r="G338" s="2" t="str">
        <f>IF(_xlfn.XLOOKUP(C338,customers!$A$1:$A$1001,customers!$C$1:$C$1001,0) = 0, "NONE", _xlfn.XLOOKUP(C338,customers!$A$1:$A$1001,customers!$C$1:$C$1001,0) )</f>
        <v>tomoylan9c@liveinternet.ru</v>
      </c>
      <c r="H338" s="2" t="str">
        <f>_xlfn.XLOOKUP(C338,customers!$A$1:$A$1001,customers!$G$1:$G$1001,0)</f>
        <v>United Kingdom</v>
      </c>
      <c r="I338" s="2" t="e" vm="195">
        <v>#VALUE!</v>
      </c>
      <c r="J338" s="2" t="str">
        <f>_xlfn.XLOOKUP(Table1[[#This Row],[Customer ID]],customers!A337:A1337,customers!F337:F1337,FALSE)</f>
        <v>Church End</v>
      </c>
      <c r="K338" s="2" t="str">
        <f>VLOOKUP(M338,'coffee (more)'!$A$1:$B$5,2,FALSE)</f>
        <v>Arbica</v>
      </c>
      <c r="L338" s="2" t="str">
        <f>VLOOKUP(N338,'coffee (more)'!$A$7:$B$10,2,FALSE)</f>
        <v>Medium</v>
      </c>
      <c r="M338" t="str">
        <f>INDEX(products!$A$1:$G$49,MATCH(orders!$D338,products!$A$1:$A$49,0),MATCH(orders!M$1,products!$A$1:$G$1,0))</f>
        <v>Ara</v>
      </c>
      <c r="N338" t="str">
        <f>INDEX(products!$A$1:$G$49,MATCH(orders!$D338,products!$A$1:$A$49,0),MATCH(orders!N$1,products!$A$1:$G$1,0))</f>
        <v>M</v>
      </c>
      <c r="O338" s="10">
        <f>INDEX(products!$A$1:$G$49,MATCH(orders!$D338,products!$A$1:$A$49,0),MATCH(orders!O$1,products!$A$1:$G$1,0))</f>
        <v>1</v>
      </c>
      <c r="P338" s="5">
        <f>INDEX(products!$A$1:$G$49,MATCH(orders!$D338,products!$A$1:$A$49,0),MATCH(orders!P$1,products!$A$1:$G$1,0))</f>
        <v>11.25</v>
      </c>
      <c r="Q338" s="5">
        <f>INDEX(products!$A$1:$G$49,MATCH(orders!$D338,products!$A$1:$A$49,0),MATCH(orders!Q$1,products!$A$1:$G$1,0))</f>
        <v>1.0125</v>
      </c>
      <c r="R338" s="12">
        <f t="shared" si="11"/>
        <v>45</v>
      </c>
      <c r="S338" s="12">
        <f t="shared" si="10"/>
        <v>4.05</v>
      </c>
      <c r="T338" t="str">
        <f>_xlfn.XLOOKUP(C338,customers!A337:A1337,customers!I337:I1337,FALSE)</f>
        <v>No</v>
      </c>
    </row>
    <row r="339" spans="1:20" x14ac:dyDescent="0.2">
      <c r="A339" s="2" t="s">
        <v>2391</v>
      </c>
      <c r="B339" s="3">
        <v>44472</v>
      </c>
      <c r="C339" s="2" t="s">
        <v>2331</v>
      </c>
      <c r="D339" t="s">
        <v>6185</v>
      </c>
      <c r="E339" s="2">
        <v>2</v>
      </c>
      <c r="F339" s="2" t="str">
        <f>_xlfn.XLOOKUP(C339,customers!$A$1:$A$1001,customers!$B$1:$B$1001,0)</f>
        <v>Flynn Antony</v>
      </c>
      <c r="G339" s="2" t="str">
        <f>IF(_xlfn.XLOOKUP(C339,customers!$A$1:$A$1001,customers!$C$1:$C$1001,0) = 0, "NONE", _xlfn.XLOOKUP(C339,customers!$A$1:$A$1001,customers!$C$1:$C$1001,0) )</f>
        <v>NONE</v>
      </c>
      <c r="H339" s="2" t="str">
        <f>_xlfn.XLOOKUP(C339,customers!$A$1:$A$1001,customers!$G$1:$G$1001,0)</f>
        <v>United States</v>
      </c>
      <c r="I339" s="2" t="b">
        <v>0</v>
      </c>
      <c r="J339" s="2" t="b">
        <f>_xlfn.XLOOKUP(Table1[[#This Row],[Customer ID]],customers!A338:A1338,customers!F338:F1338,FALSE)</f>
        <v>0</v>
      </c>
      <c r="K339" s="2" t="str">
        <f>VLOOKUP(M339,'coffee (more)'!$A$1:$B$5,2,FALSE)</f>
        <v>Excelsa</v>
      </c>
      <c r="L339" s="2" t="str">
        <f>VLOOKUP(N339,'coffee (more)'!$A$7:$B$10,2,FALSE)</f>
        <v>Dark</v>
      </c>
      <c r="M339" t="str">
        <f>INDEX(products!$A$1:$G$49,MATCH(orders!$D339,products!$A$1:$A$49,0),MATCH(orders!M$1,products!$A$1:$G$1,0))</f>
        <v>Exc</v>
      </c>
      <c r="N339" t="str">
        <f>INDEX(products!$A$1:$G$49,MATCH(orders!$D339,products!$A$1:$A$49,0),MATCH(orders!N$1,products!$A$1:$G$1,0))</f>
        <v>D</v>
      </c>
      <c r="O339" s="10">
        <f>INDEX(products!$A$1:$G$49,MATCH(orders!$D339,products!$A$1:$A$49,0),MATCH(orders!O$1,products!$A$1:$G$1,0))</f>
        <v>2.5</v>
      </c>
      <c r="P339" s="5">
        <f>INDEX(products!$A$1:$G$49,MATCH(orders!$D339,products!$A$1:$A$49,0),MATCH(orders!P$1,products!$A$1:$G$1,0))</f>
        <v>27.945</v>
      </c>
      <c r="Q339" s="5">
        <f>INDEX(products!$A$1:$G$49,MATCH(orders!$D339,products!$A$1:$A$49,0),MATCH(orders!Q$1,products!$A$1:$G$1,0))</f>
        <v>3.07395</v>
      </c>
      <c r="R339" s="12">
        <f t="shared" si="11"/>
        <v>55.89</v>
      </c>
      <c r="S339" s="12">
        <f t="shared" si="10"/>
        <v>6.1478999999999999</v>
      </c>
      <c r="T339" t="b">
        <f>_xlfn.XLOOKUP(C339,customers!A338:A1338,customers!I338:I1338,FALSE)</f>
        <v>0</v>
      </c>
    </row>
    <row r="340" spans="1:20"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 = 0, "NONE", _xlfn.XLOOKUP(C340,customers!$A$1:$A$1001,customers!$C$1:$C$1001,0) )</f>
        <v>wfetherston9e@constantcontact.com</v>
      </c>
      <c r="H340" s="2" t="str">
        <f>_xlfn.XLOOKUP(C340,customers!$A$1:$A$1001,customers!$G$1:$G$1001,0)</f>
        <v>United States</v>
      </c>
      <c r="I340" s="2" t="e" vm="15">
        <v>#VALUE!</v>
      </c>
      <c r="J340" s="2" t="str">
        <f>_xlfn.XLOOKUP(Table1[[#This Row],[Customer ID]],customers!A339:A1339,customers!F339:F1339,FALSE)</f>
        <v>New York City</v>
      </c>
      <c r="K340" s="2" t="str">
        <f>VLOOKUP(M340,'coffee (more)'!$A$1:$B$5,2,FALSE)</f>
        <v>Excelsa</v>
      </c>
      <c r="L340" s="2" t="str">
        <f>VLOOKUP(N340,'coffee (more)'!$A$7:$B$10,2,FALSE)</f>
        <v>Light</v>
      </c>
      <c r="M340" t="str">
        <f>INDEX(products!$A$1:$G$49,MATCH(orders!$D340,products!$A$1:$A$49,0),MATCH(orders!M$1,products!$A$1:$G$1,0))</f>
        <v>Exc</v>
      </c>
      <c r="N340" t="str">
        <f>INDEX(products!$A$1:$G$49,MATCH(orders!$D340,products!$A$1:$A$49,0),MATCH(orders!N$1,products!$A$1:$G$1,0))</f>
        <v>L</v>
      </c>
      <c r="O340" s="10">
        <f>INDEX(products!$A$1:$G$49,MATCH(orders!$D340,products!$A$1:$A$49,0),MATCH(orders!O$1,products!$A$1:$G$1,0))</f>
        <v>1</v>
      </c>
      <c r="P340" s="5">
        <f>INDEX(products!$A$1:$G$49,MATCH(orders!$D340,products!$A$1:$A$49,0),MATCH(orders!P$1,products!$A$1:$G$1,0))</f>
        <v>14.85</v>
      </c>
      <c r="Q340" s="5">
        <f>INDEX(products!$A$1:$G$49,MATCH(orders!$D340,products!$A$1:$A$49,0),MATCH(orders!Q$1,products!$A$1:$G$1,0))</f>
        <v>1.6335</v>
      </c>
      <c r="R340" s="12">
        <f t="shared" si="11"/>
        <v>59.4</v>
      </c>
      <c r="S340" s="12">
        <f t="shared" si="10"/>
        <v>6.5339999999999998</v>
      </c>
      <c r="T340" t="str">
        <f>_xlfn.XLOOKUP(C340,customers!A339:A1339,customers!I339:I1339,FALSE)</f>
        <v>No</v>
      </c>
    </row>
    <row r="341" spans="1:20" x14ac:dyDescent="0.2">
      <c r="A341" s="2" t="s">
        <v>2402</v>
      </c>
      <c r="B341" s="3">
        <v>44256</v>
      </c>
      <c r="C341" s="2" t="s">
        <v>2403</v>
      </c>
      <c r="D341" t="s">
        <v>6153</v>
      </c>
      <c r="E341" s="2">
        <v>2</v>
      </c>
      <c r="F341" s="2" t="str">
        <f>_xlfn.XLOOKUP(C341,customers!$A$1:$A$1001,customers!$B$1:$B$1001,0)</f>
        <v>Emmaline Rasmus</v>
      </c>
      <c r="G341" s="2" t="str">
        <f>IF(_xlfn.XLOOKUP(C341,customers!$A$1:$A$1001,customers!$C$1:$C$1001,0) = 0, "NONE", _xlfn.XLOOKUP(C341,customers!$A$1:$A$1001,customers!$C$1:$C$1001,0) )</f>
        <v>erasmus9f@techcrunch.com</v>
      </c>
      <c r="H341" s="2" t="str">
        <f>_xlfn.XLOOKUP(C341,customers!$A$1:$A$1001,customers!$G$1:$G$1001,0)</f>
        <v>United States</v>
      </c>
      <c r="I341" s="2" t="e" vm="33">
        <v>#VALUE!</v>
      </c>
      <c r="J341" s="2" t="str">
        <f>_xlfn.XLOOKUP(Table1[[#This Row],[Customer ID]],customers!A340:A1340,customers!F340:F1340,FALSE)</f>
        <v>Boston</v>
      </c>
      <c r="K341" s="2" t="str">
        <f>VLOOKUP(M341,'coffee (more)'!$A$1:$B$5,2,FALSE)</f>
        <v>Excelsa</v>
      </c>
      <c r="L341" s="2" t="str">
        <f>VLOOKUP(N341,'coffee (more)'!$A$7:$B$10,2,FALSE)</f>
        <v>Dark</v>
      </c>
      <c r="M341" t="str">
        <f>INDEX(products!$A$1:$G$49,MATCH(orders!$D341,products!$A$1:$A$49,0),MATCH(orders!M$1,products!$A$1:$G$1,0))</f>
        <v>Exc</v>
      </c>
      <c r="N341" t="str">
        <f>INDEX(products!$A$1:$G$49,MATCH(orders!$D341,products!$A$1:$A$49,0),MATCH(orders!N$1,products!$A$1:$G$1,0))</f>
        <v>D</v>
      </c>
      <c r="O341" s="10">
        <f>INDEX(products!$A$1:$G$49,MATCH(orders!$D341,products!$A$1:$A$49,0),MATCH(orders!O$1,products!$A$1:$G$1,0))</f>
        <v>0.2</v>
      </c>
      <c r="P341" s="5">
        <f>INDEX(products!$A$1:$G$49,MATCH(orders!$D341,products!$A$1:$A$49,0),MATCH(orders!P$1,products!$A$1:$G$1,0))</f>
        <v>3.645</v>
      </c>
      <c r="Q341" s="5">
        <f>INDEX(products!$A$1:$G$49,MATCH(orders!$D341,products!$A$1:$A$49,0),MATCH(orders!Q$1,products!$A$1:$G$1,0))</f>
        <v>0.40095000000000003</v>
      </c>
      <c r="R341" s="12">
        <f t="shared" si="11"/>
        <v>7.29</v>
      </c>
      <c r="S341" s="12">
        <f t="shared" si="10"/>
        <v>0.80190000000000006</v>
      </c>
      <c r="T341" t="str">
        <f>_xlfn.XLOOKUP(C341,customers!A340:A1340,customers!I340:I1340,FALSE)</f>
        <v>Yes</v>
      </c>
    </row>
    <row r="342" spans="1:20" x14ac:dyDescent="0.2">
      <c r="A342" s="2" t="s">
        <v>2408</v>
      </c>
      <c r="B342" s="3">
        <v>43528</v>
      </c>
      <c r="C342" s="2" t="s">
        <v>2409</v>
      </c>
      <c r="D342" t="s">
        <v>6144</v>
      </c>
      <c r="E342" s="2">
        <v>1</v>
      </c>
      <c r="F342" s="2" t="str">
        <f>_xlfn.XLOOKUP(C342,customers!$A$1:$A$1001,customers!$B$1:$B$1001,0)</f>
        <v>Wesley Giorgioni</v>
      </c>
      <c r="G342" s="2" t="str">
        <f>IF(_xlfn.XLOOKUP(C342,customers!$A$1:$A$1001,customers!$C$1:$C$1001,0) = 0, "NONE", _xlfn.XLOOKUP(C342,customers!$A$1:$A$1001,customers!$C$1:$C$1001,0) )</f>
        <v>wgiorgioni9g@wikipedia.org</v>
      </c>
      <c r="H342" s="2" t="str">
        <f>_xlfn.XLOOKUP(C342,customers!$A$1:$A$1001,customers!$G$1:$G$1001,0)</f>
        <v>United States</v>
      </c>
      <c r="I342" s="2" t="e" vm="193">
        <v>#VALUE!</v>
      </c>
      <c r="J342" s="2" t="str">
        <f>_xlfn.XLOOKUP(Table1[[#This Row],[Customer ID]],customers!A341:A1341,customers!F341:F1341,FALSE)</f>
        <v>San Francisco</v>
      </c>
      <c r="K342" s="2" t="str">
        <f>VLOOKUP(M342,'coffee (more)'!$A$1:$B$5,2,FALSE)</f>
        <v>Excelsa</v>
      </c>
      <c r="L342" s="2" t="str">
        <f>VLOOKUP(N342,'coffee (more)'!$A$7:$B$10,2,FALSE)</f>
        <v>Dark</v>
      </c>
      <c r="M342" t="str">
        <f>INDEX(products!$A$1:$G$49,MATCH(orders!$D342,products!$A$1:$A$49,0),MATCH(orders!M$1,products!$A$1:$G$1,0))</f>
        <v>Exc</v>
      </c>
      <c r="N342" t="str">
        <f>INDEX(products!$A$1:$G$49,MATCH(orders!$D342,products!$A$1:$A$49,0),MATCH(orders!N$1,products!$A$1:$G$1,0))</f>
        <v>D</v>
      </c>
      <c r="O342" s="10">
        <f>INDEX(products!$A$1:$G$49,MATCH(orders!$D342,products!$A$1:$A$49,0),MATCH(orders!O$1,products!$A$1:$G$1,0))</f>
        <v>0.5</v>
      </c>
      <c r="P342" s="5">
        <f>INDEX(products!$A$1:$G$49,MATCH(orders!$D342,products!$A$1:$A$49,0),MATCH(orders!P$1,products!$A$1:$G$1,0))</f>
        <v>7.29</v>
      </c>
      <c r="Q342" s="5">
        <f>INDEX(products!$A$1:$G$49,MATCH(orders!$D342,products!$A$1:$A$49,0),MATCH(orders!Q$1,products!$A$1:$G$1,0))</f>
        <v>0.80190000000000006</v>
      </c>
      <c r="R342" s="12">
        <f t="shared" si="11"/>
        <v>7.29</v>
      </c>
      <c r="S342" s="12">
        <f t="shared" si="10"/>
        <v>0.80190000000000006</v>
      </c>
      <c r="T342" t="str">
        <f>_xlfn.XLOOKUP(C342,customers!A341:A1341,customers!I341:I1341,FALSE)</f>
        <v>Yes</v>
      </c>
    </row>
    <row r="343" spans="1:20" x14ac:dyDescent="0.2">
      <c r="A343" s="2" t="s">
        <v>2414</v>
      </c>
      <c r="B343" s="3">
        <v>43751</v>
      </c>
      <c r="C343" s="2" t="s">
        <v>2415</v>
      </c>
      <c r="D343" t="s">
        <v>6176</v>
      </c>
      <c r="E343" s="2">
        <v>2</v>
      </c>
      <c r="F343" s="2" t="str">
        <f>_xlfn.XLOOKUP(C343,customers!$A$1:$A$1001,customers!$B$1:$B$1001,0)</f>
        <v>Lucienne Scargle</v>
      </c>
      <c r="G343" s="2" t="str">
        <f>IF(_xlfn.XLOOKUP(C343,customers!$A$1:$A$1001,customers!$C$1:$C$1001,0) = 0, "NONE", _xlfn.XLOOKUP(C343,customers!$A$1:$A$1001,customers!$C$1:$C$1001,0) )</f>
        <v>lscargle9h@myspace.com</v>
      </c>
      <c r="H343" s="2" t="str">
        <f>_xlfn.XLOOKUP(C343,customers!$A$1:$A$1001,customers!$G$1:$G$1001,0)</f>
        <v>United States</v>
      </c>
      <c r="I343" s="2" t="e" vm="196">
        <v>#VALUE!</v>
      </c>
      <c r="J343" s="2" t="str">
        <f>_xlfn.XLOOKUP(Table1[[#This Row],[Customer ID]],customers!A342:A1342,customers!F342:F1342,FALSE)</f>
        <v>Indianapolis</v>
      </c>
      <c r="K343" s="2" t="str">
        <f>VLOOKUP(M343,'coffee (more)'!$A$1:$B$5,2,FALSE)</f>
        <v>Excelsa</v>
      </c>
      <c r="L343" s="2" t="str">
        <f>VLOOKUP(N343,'coffee (more)'!$A$7:$B$10,2,FALSE)</f>
        <v>Light</v>
      </c>
      <c r="M343" t="str">
        <f>INDEX(products!$A$1:$G$49,MATCH(orders!$D343,products!$A$1:$A$49,0),MATCH(orders!M$1,products!$A$1:$G$1,0))</f>
        <v>Exc</v>
      </c>
      <c r="N343" t="str">
        <f>INDEX(products!$A$1:$G$49,MATCH(orders!$D343,products!$A$1:$A$49,0),MATCH(orders!N$1,products!$A$1:$G$1,0))</f>
        <v>L</v>
      </c>
      <c r="O343" s="10">
        <f>INDEX(products!$A$1:$G$49,MATCH(orders!$D343,products!$A$1:$A$49,0),MATCH(orders!O$1,products!$A$1:$G$1,0))</f>
        <v>0.5</v>
      </c>
      <c r="P343" s="5">
        <f>INDEX(products!$A$1:$G$49,MATCH(orders!$D343,products!$A$1:$A$49,0),MATCH(orders!P$1,products!$A$1:$G$1,0))</f>
        <v>8.91</v>
      </c>
      <c r="Q343" s="5">
        <f>INDEX(products!$A$1:$G$49,MATCH(orders!$D343,products!$A$1:$A$49,0),MATCH(orders!Q$1,products!$A$1:$G$1,0))</f>
        <v>0.98009999999999997</v>
      </c>
      <c r="R343" s="12">
        <f t="shared" si="11"/>
        <v>17.82</v>
      </c>
      <c r="S343" s="12">
        <f t="shared" si="10"/>
        <v>1.9601999999999999</v>
      </c>
      <c r="T343" t="str">
        <f>_xlfn.XLOOKUP(C343,customers!A342:A1342,customers!I342:I1342,FALSE)</f>
        <v>No</v>
      </c>
    </row>
    <row r="344" spans="1:20" x14ac:dyDescent="0.2">
      <c r="A344" s="2" t="s">
        <v>2414</v>
      </c>
      <c r="B344" s="3">
        <v>43751</v>
      </c>
      <c r="C344" s="2" t="s">
        <v>2415</v>
      </c>
      <c r="D344" t="s">
        <v>6169</v>
      </c>
      <c r="E344" s="2">
        <v>5</v>
      </c>
      <c r="F344" s="2" t="str">
        <f>_xlfn.XLOOKUP(C344,customers!$A$1:$A$1001,customers!$B$1:$B$1001,0)</f>
        <v>Lucienne Scargle</v>
      </c>
      <c r="G344" s="2" t="str">
        <f>IF(_xlfn.XLOOKUP(C344,customers!$A$1:$A$1001,customers!$C$1:$C$1001,0) = 0, "NONE", _xlfn.XLOOKUP(C344,customers!$A$1:$A$1001,customers!$C$1:$C$1001,0) )</f>
        <v>lscargle9h@myspace.com</v>
      </c>
      <c r="H344" s="2" t="str">
        <f>_xlfn.XLOOKUP(C344,customers!$A$1:$A$1001,customers!$G$1:$G$1001,0)</f>
        <v>United States</v>
      </c>
      <c r="I344" s="2" t="e" vm="196">
        <v>#VALUE!</v>
      </c>
      <c r="J344" s="2" t="str">
        <f>_xlfn.XLOOKUP(Table1[[#This Row],[Customer ID]],customers!A343:A1343,customers!F343:F1343,FALSE)</f>
        <v>Indianapolis</v>
      </c>
      <c r="K344" s="2" t="str">
        <f>VLOOKUP(M344,'coffee (more)'!$A$1:$B$5,2,FALSE)</f>
        <v>Liberica</v>
      </c>
      <c r="L344" s="2" t="str">
        <f>VLOOKUP(N344,'coffee (more)'!$A$7:$B$10,2,FALSE)</f>
        <v>Dark</v>
      </c>
      <c r="M344" t="str">
        <f>INDEX(products!$A$1:$G$49,MATCH(orders!$D344,products!$A$1:$A$49,0),MATCH(orders!M$1,products!$A$1:$G$1,0))</f>
        <v>Lib</v>
      </c>
      <c r="N344" t="str">
        <f>INDEX(products!$A$1:$G$49,MATCH(orders!$D344,products!$A$1:$A$49,0),MATCH(orders!N$1,products!$A$1:$G$1,0))</f>
        <v>D</v>
      </c>
      <c r="O344" s="10">
        <f>INDEX(products!$A$1:$G$49,MATCH(orders!$D344,products!$A$1:$A$49,0),MATCH(orders!O$1,products!$A$1:$G$1,0))</f>
        <v>0.5</v>
      </c>
      <c r="P344" s="5">
        <f>INDEX(products!$A$1:$G$49,MATCH(orders!$D344,products!$A$1:$A$49,0),MATCH(orders!P$1,products!$A$1:$G$1,0))</f>
        <v>7.77</v>
      </c>
      <c r="Q344" s="5">
        <f>INDEX(products!$A$1:$G$49,MATCH(orders!$D344,products!$A$1:$A$49,0),MATCH(orders!Q$1,products!$A$1:$G$1,0))</f>
        <v>1.0101</v>
      </c>
      <c r="R344" s="12">
        <f t="shared" si="11"/>
        <v>38.849999999999994</v>
      </c>
      <c r="S344" s="12">
        <f t="shared" si="10"/>
        <v>5.0504999999999995</v>
      </c>
      <c r="T344" t="str">
        <f>_xlfn.XLOOKUP(C344,customers!A343:A1343,customers!I343:I1343,FALSE)</f>
        <v>No</v>
      </c>
    </row>
    <row r="345" spans="1:20" x14ac:dyDescent="0.2">
      <c r="A345" s="2" t="s">
        <v>2424</v>
      </c>
      <c r="B345" s="3">
        <v>43692</v>
      </c>
      <c r="C345" s="2" t="s">
        <v>2425</v>
      </c>
      <c r="D345" t="s">
        <v>6172</v>
      </c>
      <c r="E345" s="2">
        <v>6</v>
      </c>
      <c r="F345" s="2" t="str">
        <f>_xlfn.XLOOKUP(C345,customers!$A$1:$A$1001,customers!$B$1:$B$1001,0)</f>
        <v>Noam Climance</v>
      </c>
      <c r="G345" s="2" t="str">
        <f>IF(_xlfn.XLOOKUP(C345,customers!$A$1:$A$1001,customers!$C$1:$C$1001,0) = 0, "NONE", _xlfn.XLOOKUP(C345,customers!$A$1:$A$1001,customers!$C$1:$C$1001,0) )</f>
        <v>nclimance9j@europa.eu</v>
      </c>
      <c r="H345" s="2" t="str">
        <f>_xlfn.XLOOKUP(C345,customers!$A$1:$A$1001,customers!$G$1:$G$1001,0)</f>
        <v>United States</v>
      </c>
      <c r="I345" s="2" t="e" vm="197">
        <v>#VALUE!</v>
      </c>
      <c r="J345" s="2" t="str">
        <f>_xlfn.XLOOKUP(Table1[[#This Row],[Customer ID]],customers!A344:A1344,customers!F344:F1344,FALSE)</f>
        <v>Seattle</v>
      </c>
      <c r="K345" s="2" t="str">
        <f>VLOOKUP(M345,'coffee (more)'!$A$1:$B$5,2,FALSE)</f>
        <v>Robusta</v>
      </c>
      <c r="L345" s="2" t="str">
        <f>VLOOKUP(N345,'coffee (more)'!$A$7:$B$10,2,FALSE)</f>
        <v>Dark</v>
      </c>
      <c r="M345" t="str">
        <f>INDEX(products!$A$1:$G$49,MATCH(orders!$D345,products!$A$1:$A$49,0),MATCH(orders!M$1,products!$A$1:$G$1,0))</f>
        <v>Rob</v>
      </c>
      <c r="N345" t="str">
        <f>INDEX(products!$A$1:$G$49,MATCH(orders!$D345,products!$A$1:$A$49,0),MATCH(orders!N$1,products!$A$1:$G$1,0))</f>
        <v>D</v>
      </c>
      <c r="O345" s="10">
        <f>INDEX(products!$A$1:$G$49,MATCH(orders!$D345,products!$A$1:$A$49,0),MATCH(orders!O$1,products!$A$1:$G$1,0))</f>
        <v>0.5</v>
      </c>
      <c r="P345" s="5">
        <f>INDEX(products!$A$1:$G$49,MATCH(orders!$D345,products!$A$1:$A$49,0),MATCH(orders!P$1,products!$A$1:$G$1,0))</f>
        <v>5.3699999999999992</v>
      </c>
      <c r="Q345" s="5">
        <f>INDEX(products!$A$1:$G$49,MATCH(orders!$D345,products!$A$1:$A$49,0),MATCH(orders!Q$1,products!$A$1:$G$1,0))</f>
        <v>0.32219999999999993</v>
      </c>
      <c r="R345" s="12">
        <f t="shared" si="11"/>
        <v>32.22</v>
      </c>
      <c r="S345" s="12">
        <f t="shared" si="10"/>
        <v>1.9331999999999996</v>
      </c>
      <c r="T345" t="str">
        <f>_xlfn.XLOOKUP(C345,customers!A344:A1344,customers!I344:I1344,FALSE)</f>
        <v>No</v>
      </c>
    </row>
    <row r="346" spans="1:20" x14ac:dyDescent="0.2">
      <c r="A346" s="2" t="s">
        <v>2429</v>
      </c>
      <c r="B346" s="3">
        <v>44529</v>
      </c>
      <c r="C346" s="2" t="s">
        <v>2430</v>
      </c>
      <c r="D346" t="s">
        <v>6138</v>
      </c>
      <c r="E346" s="2">
        <v>2</v>
      </c>
      <c r="F346" s="2" t="str">
        <f>_xlfn.XLOOKUP(C346,customers!$A$1:$A$1001,customers!$B$1:$B$1001,0)</f>
        <v>Catarina Donn</v>
      </c>
      <c r="G346" s="2" t="str">
        <f>IF(_xlfn.XLOOKUP(C346,customers!$A$1:$A$1001,customers!$C$1:$C$1001,0) = 0, "NONE", _xlfn.XLOOKUP(C346,customers!$A$1:$A$1001,customers!$C$1:$C$1001,0) )</f>
        <v>NONE</v>
      </c>
      <c r="H346" s="2" t="str">
        <f>_xlfn.XLOOKUP(C346,customers!$A$1:$A$1001,customers!$G$1:$G$1001,0)</f>
        <v>Ireland</v>
      </c>
      <c r="I346" s="2" t="e" vm="198">
        <v>#VALUE!</v>
      </c>
      <c r="J346" s="2" t="str">
        <f>_xlfn.XLOOKUP(Table1[[#This Row],[Customer ID]],customers!A345:A1345,customers!F345:F1345,FALSE)</f>
        <v>Dunmanway</v>
      </c>
      <c r="K346" s="2" t="str">
        <f>VLOOKUP(M346,'coffee (more)'!$A$1:$B$5,2,FALSE)</f>
        <v>Robusta</v>
      </c>
      <c r="L346" s="2" t="str">
        <f>VLOOKUP(N346,'coffee (more)'!$A$7:$B$10,2,FALSE)</f>
        <v>Medium</v>
      </c>
      <c r="M346" t="str">
        <f>INDEX(products!$A$1:$G$49,MATCH(orders!$D346,products!$A$1:$A$49,0),MATCH(orders!M$1,products!$A$1:$G$1,0))</f>
        <v>Rob</v>
      </c>
      <c r="N346" t="str">
        <f>INDEX(products!$A$1:$G$49,MATCH(orders!$D346,products!$A$1:$A$49,0),MATCH(orders!N$1,products!$A$1:$G$1,0))</f>
        <v>M</v>
      </c>
      <c r="O346" s="10">
        <f>INDEX(products!$A$1:$G$49,MATCH(orders!$D346,products!$A$1:$A$49,0),MATCH(orders!O$1,products!$A$1:$G$1,0))</f>
        <v>1</v>
      </c>
      <c r="P346" s="5">
        <f>INDEX(products!$A$1:$G$49,MATCH(orders!$D346,products!$A$1:$A$49,0),MATCH(orders!P$1,products!$A$1:$G$1,0))</f>
        <v>9.9499999999999993</v>
      </c>
      <c r="Q346" s="5">
        <f>INDEX(products!$A$1:$G$49,MATCH(orders!$D346,products!$A$1:$A$49,0),MATCH(orders!Q$1,products!$A$1:$G$1,0))</f>
        <v>0.59699999999999998</v>
      </c>
      <c r="R346" s="12">
        <f t="shared" si="11"/>
        <v>19.899999999999999</v>
      </c>
      <c r="S346" s="12">
        <f t="shared" si="10"/>
        <v>1.194</v>
      </c>
      <c r="T346" t="str">
        <f>_xlfn.XLOOKUP(C346,customers!A345:A1345,customers!I345:I1345,FALSE)</f>
        <v>Yes</v>
      </c>
    </row>
    <row r="347" spans="1:20" x14ac:dyDescent="0.2">
      <c r="A347" s="2" t="s">
        <v>2434</v>
      </c>
      <c r="B347" s="3">
        <v>43849</v>
      </c>
      <c r="C347" s="2" t="s">
        <v>2435</v>
      </c>
      <c r="D347" t="s">
        <v>6179</v>
      </c>
      <c r="E347" s="2">
        <v>5</v>
      </c>
      <c r="F347" s="2" t="str">
        <f>_xlfn.XLOOKUP(C347,customers!$A$1:$A$1001,customers!$B$1:$B$1001,0)</f>
        <v>Ameline Snazle</v>
      </c>
      <c r="G347" s="2" t="str">
        <f>IF(_xlfn.XLOOKUP(C347,customers!$A$1:$A$1001,customers!$C$1:$C$1001,0) = 0, "NONE", _xlfn.XLOOKUP(C347,customers!$A$1:$A$1001,customers!$C$1:$C$1001,0) )</f>
        <v>asnazle9l@oracle.com</v>
      </c>
      <c r="H347" s="2" t="str">
        <f>_xlfn.XLOOKUP(C347,customers!$A$1:$A$1001,customers!$G$1:$G$1001,0)</f>
        <v>United States</v>
      </c>
      <c r="I347" s="2" t="e" vm="120">
        <v>#VALUE!</v>
      </c>
      <c r="J347" s="2" t="str">
        <f>_xlfn.XLOOKUP(Table1[[#This Row],[Customer ID]],customers!A346:A1346,customers!F346:F1346,FALSE)</f>
        <v>Montgomery</v>
      </c>
      <c r="K347" s="2" t="str">
        <f>VLOOKUP(M347,'coffee (more)'!$A$1:$B$5,2,FALSE)</f>
        <v>Robusta</v>
      </c>
      <c r="L347" s="2" t="str">
        <f>VLOOKUP(N347,'coffee (more)'!$A$7:$B$10,2,FALSE)</f>
        <v>Light</v>
      </c>
      <c r="M347" t="str">
        <f>INDEX(products!$A$1:$G$49,MATCH(orders!$D347,products!$A$1:$A$49,0),MATCH(orders!M$1,products!$A$1:$G$1,0))</f>
        <v>Rob</v>
      </c>
      <c r="N347" t="str">
        <f>INDEX(products!$A$1:$G$49,MATCH(orders!$D347,products!$A$1:$A$49,0),MATCH(orders!N$1,products!$A$1:$G$1,0))</f>
        <v>L</v>
      </c>
      <c r="O347" s="10">
        <f>INDEX(products!$A$1:$G$49,MATCH(orders!$D347,products!$A$1:$A$49,0),MATCH(orders!O$1,products!$A$1:$G$1,0))</f>
        <v>1</v>
      </c>
      <c r="P347" s="5">
        <f>INDEX(products!$A$1:$G$49,MATCH(orders!$D347,products!$A$1:$A$49,0),MATCH(orders!P$1,products!$A$1:$G$1,0))</f>
        <v>11.95</v>
      </c>
      <c r="Q347" s="5">
        <f>INDEX(products!$A$1:$G$49,MATCH(orders!$D347,products!$A$1:$A$49,0),MATCH(orders!Q$1,products!$A$1:$G$1,0))</f>
        <v>0.71699999999999997</v>
      </c>
      <c r="R347" s="12">
        <f t="shared" si="11"/>
        <v>59.75</v>
      </c>
      <c r="S347" s="12">
        <f t="shared" si="10"/>
        <v>3.585</v>
      </c>
      <c r="T347" t="str">
        <f>_xlfn.XLOOKUP(C347,customers!A346:A1346,customers!I346:I1346,FALSE)</f>
        <v>No</v>
      </c>
    </row>
    <row r="348" spans="1:20" x14ac:dyDescent="0.2">
      <c r="A348" s="2" t="s">
        <v>2440</v>
      </c>
      <c r="B348" s="3">
        <v>44344</v>
      </c>
      <c r="C348" s="2" t="s">
        <v>2441</v>
      </c>
      <c r="D348" t="s">
        <v>6180</v>
      </c>
      <c r="E348" s="2">
        <v>3</v>
      </c>
      <c r="F348" s="2" t="str">
        <f>_xlfn.XLOOKUP(C348,customers!$A$1:$A$1001,customers!$B$1:$B$1001,0)</f>
        <v>Rebeka Worg</v>
      </c>
      <c r="G348" s="2" t="str">
        <f>IF(_xlfn.XLOOKUP(C348,customers!$A$1:$A$1001,customers!$C$1:$C$1001,0) = 0, "NONE", _xlfn.XLOOKUP(C348,customers!$A$1:$A$1001,customers!$C$1:$C$1001,0) )</f>
        <v>rworg9m@arstechnica.com</v>
      </c>
      <c r="H348" s="2" t="str">
        <f>_xlfn.XLOOKUP(C348,customers!$A$1:$A$1001,customers!$G$1:$G$1001,0)</f>
        <v>United States</v>
      </c>
      <c r="I348" s="2" t="e" vm="65">
        <v>#VALUE!</v>
      </c>
      <c r="J348" s="2" t="str">
        <f>_xlfn.XLOOKUP(Table1[[#This Row],[Customer ID]],customers!A347:A1347,customers!F347:F1347,FALSE)</f>
        <v>Dallas</v>
      </c>
      <c r="K348" s="2" t="str">
        <f>VLOOKUP(M348,'coffee (more)'!$A$1:$B$5,2,FALSE)</f>
        <v>Arbica</v>
      </c>
      <c r="L348" s="2" t="str">
        <f>VLOOKUP(N348,'coffee (more)'!$A$7:$B$10,2,FALSE)</f>
        <v>Light</v>
      </c>
      <c r="M348" t="str">
        <f>INDEX(products!$A$1:$G$49,MATCH(orders!$D348,products!$A$1:$A$49,0),MATCH(orders!M$1,products!$A$1:$G$1,0))</f>
        <v>Ara</v>
      </c>
      <c r="N348" t="str">
        <f>INDEX(products!$A$1:$G$49,MATCH(orders!$D348,products!$A$1:$A$49,0),MATCH(orders!N$1,products!$A$1:$G$1,0))</f>
        <v>L</v>
      </c>
      <c r="O348" s="10">
        <f>INDEX(products!$A$1:$G$49,MATCH(orders!$D348,products!$A$1:$A$49,0),MATCH(orders!O$1,products!$A$1:$G$1,0))</f>
        <v>0.5</v>
      </c>
      <c r="P348" s="5">
        <f>INDEX(products!$A$1:$G$49,MATCH(orders!$D348,products!$A$1:$A$49,0),MATCH(orders!P$1,products!$A$1:$G$1,0))</f>
        <v>7.77</v>
      </c>
      <c r="Q348" s="5">
        <f>INDEX(products!$A$1:$G$49,MATCH(orders!$D348,products!$A$1:$A$49,0),MATCH(orders!Q$1,products!$A$1:$G$1,0))</f>
        <v>0.69929999999999992</v>
      </c>
      <c r="R348" s="12">
        <f t="shared" si="11"/>
        <v>23.31</v>
      </c>
      <c r="S348" s="12">
        <f t="shared" si="10"/>
        <v>2.0978999999999997</v>
      </c>
      <c r="T348" t="str">
        <f>_xlfn.XLOOKUP(C348,customers!A347:A1347,customers!I347:I1347,FALSE)</f>
        <v>Yes</v>
      </c>
    </row>
    <row r="349" spans="1:20" x14ac:dyDescent="0.2">
      <c r="A349" s="2" t="s">
        <v>2446</v>
      </c>
      <c r="B349" s="3">
        <v>44576</v>
      </c>
      <c r="C349" s="2" t="s">
        <v>2447</v>
      </c>
      <c r="D349" t="s">
        <v>6162</v>
      </c>
      <c r="E349" s="2">
        <v>3</v>
      </c>
      <c r="F349" s="2" t="str">
        <f>_xlfn.XLOOKUP(C349,customers!$A$1:$A$1001,customers!$B$1:$B$1001,0)</f>
        <v>Lewes Danes</v>
      </c>
      <c r="G349" s="2" t="str">
        <f>IF(_xlfn.XLOOKUP(C349,customers!$A$1:$A$1001,customers!$C$1:$C$1001,0) = 0, "NONE", _xlfn.XLOOKUP(C349,customers!$A$1:$A$1001,customers!$C$1:$C$1001,0) )</f>
        <v>ldanes9n@umn.edu</v>
      </c>
      <c r="H349" s="2" t="str">
        <f>_xlfn.XLOOKUP(C349,customers!$A$1:$A$1001,customers!$G$1:$G$1001,0)</f>
        <v>United States</v>
      </c>
      <c r="I349" s="2" t="e" vm="199">
        <v>#VALUE!</v>
      </c>
      <c r="J349" s="2" t="str">
        <f>_xlfn.XLOOKUP(Table1[[#This Row],[Customer ID]],customers!A348:A1348,customers!F348:F1348,FALSE)</f>
        <v>Topeka</v>
      </c>
      <c r="K349" s="2" t="str">
        <f>VLOOKUP(M349,'coffee (more)'!$A$1:$B$5,2,FALSE)</f>
        <v>Liberica</v>
      </c>
      <c r="L349" s="2" t="str">
        <f>VLOOKUP(N349,'coffee (more)'!$A$7:$B$10,2,FALSE)</f>
        <v>Medium</v>
      </c>
      <c r="M349" t="str">
        <f>INDEX(products!$A$1:$G$49,MATCH(orders!$D349,products!$A$1:$A$49,0),MATCH(orders!M$1,products!$A$1:$G$1,0))</f>
        <v>Lib</v>
      </c>
      <c r="N349" t="str">
        <f>INDEX(products!$A$1:$G$49,MATCH(orders!$D349,products!$A$1:$A$49,0),MATCH(orders!N$1,products!$A$1:$G$1,0))</f>
        <v>M</v>
      </c>
      <c r="O349" s="10">
        <f>INDEX(products!$A$1:$G$49,MATCH(orders!$D349,products!$A$1:$A$49,0),MATCH(orders!O$1,products!$A$1:$G$1,0))</f>
        <v>1</v>
      </c>
      <c r="P349" s="5">
        <f>INDEX(products!$A$1:$G$49,MATCH(orders!$D349,products!$A$1:$A$49,0),MATCH(orders!P$1,products!$A$1:$G$1,0))</f>
        <v>14.55</v>
      </c>
      <c r="Q349" s="5">
        <f>INDEX(products!$A$1:$G$49,MATCH(orders!$D349,products!$A$1:$A$49,0),MATCH(orders!Q$1,products!$A$1:$G$1,0))</f>
        <v>1.8915000000000002</v>
      </c>
      <c r="R349" s="12">
        <f t="shared" si="11"/>
        <v>43.650000000000006</v>
      </c>
      <c r="S349" s="12">
        <f t="shared" si="10"/>
        <v>5.6745000000000001</v>
      </c>
      <c r="T349" t="str">
        <f>_xlfn.XLOOKUP(C349,customers!A348:A1348,customers!I348:I1348,FALSE)</f>
        <v>No</v>
      </c>
    </row>
    <row r="350" spans="1:20" x14ac:dyDescent="0.2">
      <c r="A350" s="2" t="s">
        <v>2452</v>
      </c>
      <c r="B350" s="3">
        <v>43803</v>
      </c>
      <c r="C350" s="2" t="s">
        <v>2453</v>
      </c>
      <c r="D350" t="s">
        <v>6148</v>
      </c>
      <c r="E350" s="2">
        <v>6</v>
      </c>
      <c r="F350" s="2" t="str">
        <f>_xlfn.XLOOKUP(C350,customers!$A$1:$A$1001,customers!$B$1:$B$1001,0)</f>
        <v>Shelli Keynd</v>
      </c>
      <c r="G350" s="2" t="str">
        <f>IF(_xlfn.XLOOKUP(C350,customers!$A$1:$A$1001,customers!$C$1:$C$1001,0) = 0, "NONE", _xlfn.XLOOKUP(C350,customers!$A$1:$A$1001,customers!$C$1:$C$1001,0) )</f>
        <v>skeynd9o@narod.ru</v>
      </c>
      <c r="H350" s="2" t="str">
        <f>_xlfn.XLOOKUP(C350,customers!$A$1:$A$1001,customers!$G$1:$G$1001,0)</f>
        <v>United States</v>
      </c>
      <c r="I350" s="2" t="e" vm="200">
        <v>#VALUE!</v>
      </c>
      <c r="J350" s="2" t="str">
        <f>_xlfn.XLOOKUP(Table1[[#This Row],[Customer ID]],customers!A349:A1349,customers!F349:F1349,FALSE)</f>
        <v>Tyler</v>
      </c>
      <c r="K350" s="2" t="str">
        <f>VLOOKUP(M350,'coffee (more)'!$A$1:$B$5,2,FALSE)</f>
        <v>Excelsa</v>
      </c>
      <c r="L350" s="2" t="str">
        <f>VLOOKUP(N350,'coffee (more)'!$A$7:$B$10,2,FALSE)</f>
        <v>Light</v>
      </c>
      <c r="M350" t="str">
        <f>INDEX(products!$A$1:$G$49,MATCH(orders!$D350,products!$A$1:$A$49,0),MATCH(orders!M$1,products!$A$1:$G$1,0))</f>
        <v>Exc</v>
      </c>
      <c r="N350" t="str">
        <f>INDEX(products!$A$1:$G$49,MATCH(orders!$D350,products!$A$1:$A$49,0),MATCH(orders!N$1,products!$A$1:$G$1,0))</f>
        <v>L</v>
      </c>
      <c r="O350" s="10">
        <f>INDEX(products!$A$1:$G$49,MATCH(orders!$D350,products!$A$1:$A$49,0),MATCH(orders!O$1,products!$A$1:$G$1,0))</f>
        <v>2.5</v>
      </c>
      <c r="P350" s="5">
        <f>INDEX(products!$A$1:$G$49,MATCH(orders!$D350,products!$A$1:$A$49,0),MATCH(orders!P$1,products!$A$1:$G$1,0))</f>
        <v>34.154999999999994</v>
      </c>
      <c r="Q350" s="5">
        <f>INDEX(products!$A$1:$G$49,MATCH(orders!$D350,products!$A$1:$A$49,0),MATCH(orders!Q$1,products!$A$1:$G$1,0))</f>
        <v>3.7570499999999996</v>
      </c>
      <c r="R350" s="12">
        <f t="shared" si="11"/>
        <v>204.92999999999995</v>
      </c>
      <c r="S350" s="12">
        <f t="shared" si="10"/>
        <v>22.542299999999997</v>
      </c>
      <c r="T350" t="str">
        <f>_xlfn.XLOOKUP(C350,customers!A349:A1349,customers!I349:I1349,FALSE)</f>
        <v>No</v>
      </c>
    </row>
    <row r="351" spans="1:20" x14ac:dyDescent="0.2">
      <c r="A351" s="2" t="s">
        <v>2458</v>
      </c>
      <c r="B351" s="3">
        <v>44743</v>
      </c>
      <c r="C351" s="2" t="s">
        <v>2459</v>
      </c>
      <c r="D351" t="s">
        <v>6178</v>
      </c>
      <c r="E351" s="2">
        <v>4</v>
      </c>
      <c r="F351" s="2" t="str">
        <f>_xlfn.XLOOKUP(C351,customers!$A$1:$A$1001,customers!$B$1:$B$1001,0)</f>
        <v>Dell Daveridge</v>
      </c>
      <c r="G351" s="2" t="str">
        <f>IF(_xlfn.XLOOKUP(C351,customers!$A$1:$A$1001,customers!$C$1:$C$1001,0) = 0, "NONE", _xlfn.XLOOKUP(C351,customers!$A$1:$A$1001,customers!$C$1:$C$1001,0) )</f>
        <v>ddaveridge9p@arstechnica.com</v>
      </c>
      <c r="H351" s="2" t="str">
        <f>_xlfn.XLOOKUP(C351,customers!$A$1:$A$1001,customers!$G$1:$G$1001,0)</f>
        <v>United States</v>
      </c>
      <c r="I351" s="2" t="e" vm="7">
        <v>#VALUE!</v>
      </c>
      <c r="J351" s="2" t="str">
        <f>_xlfn.XLOOKUP(Table1[[#This Row],[Customer ID]],customers!A350:A1350,customers!F350:F1350,FALSE)</f>
        <v>Los Angeles</v>
      </c>
      <c r="K351" s="2" t="str">
        <f>VLOOKUP(M351,'coffee (more)'!$A$1:$B$5,2,FALSE)</f>
        <v>Robusta</v>
      </c>
      <c r="L351" s="2" t="str">
        <f>VLOOKUP(N351,'coffee (more)'!$A$7:$B$10,2,FALSE)</f>
        <v>Light</v>
      </c>
      <c r="M351" t="str">
        <f>INDEX(products!$A$1:$G$49,MATCH(orders!$D351,products!$A$1:$A$49,0),MATCH(orders!M$1,products!$A$1:$G$1,0))</f>
        <v>Rob</v>
      </c>
      <c r="N351" t="str">
        <f>INDEX(products!$A$1:$G$49,MATCH(orders!$D351,products!$A$1:$A$49,0),MATCH(orders!N$1,products!$A$1:$G$1,0))</f>
        <v>L</v>
      </c>
      <c r="O351" s="10">
        <f>INDEX(products!$A$1:$G$49,MATCH(orders!$D351,products!$A$1:$A$49,0),MATCH(orders!O$1,products!$A$1:$G$1,0))</f>
        <v>0.2</v>
      </c>
      <c r="P351" s="5">
        <f>INDEX(products!$A$1:$G$49,MATCH(orders!$D351,products!$A$1:$A$49,0),MATCH(orders!P$1,products!$A$1:$G$1,0))</f>
        <v>3.5849999999999995</v>
      </c>
      <c r="Q351" s="5">
        <f>INDEX(products!$A$1:$G$49,MATCH(orders!$D351,products!$A$1:$A$49,0),MATCH(orders!Q$1,products!$A$1:$G$1,0))</f>
        <v>0.21509999999999996</v>
      </c>
      <c r="R351" s="12">
        <f t="shared" si="11"/>
        <v>14.339999999999998</v>
      </c>
      <c r="S351" s="12">
        <f t="shared" si="10"/>
        <v>0.86039999999999983</v>
      </c>
      <c r="T351" t="str">
        <f>_xlfn.XLOOKUP(C351,customers!A350:A1350,customers!I350:I1350,FALSE)</f>
        <v>No</v>
      </c>
    </row>
    <row r="352" spans="1:20" x14ac:dyDescent="0.2">
      <c r="A352" s="2" t="s">
        <v>2464</v>
      </c>
      <c r="B352" s="3">
        <v>43592</v>
      </c>
      <c r="C352" s="2" t="s">
        <v>2465</v>
      </c>
      <c r="D352" t="s">
        <v>6158</v>
      </c>
      <c r="E352" s="2">
        <v>4</v>
      </c>
      <c r="F352" s="2" t="str">
        <f>_xlfn.XLOOKUP(C352,customers!$A$1:$A$1001,customers!$B$1:$B$1001,0)</f>
        <v>Joshuah Awdry</v>
      </c>
      <c r="G352" s="2" t="str">
        <f>IF(_xlfn.XLOOKUP(C352,customers!$A$1:$A$1001,customers!$C$1:$C$1001,0) = 0, "NONE", _xlfn.XLOOKUP(C352,customers!$A$1:$A$1001,customers!$C$1:$C$1001,0) )</f>
        <v>jawdry9q@utexas.edu</v>
      </c>
      <c r="H352" s="2" t="str">
        <f>_xlfn.XLOOKUP(C352,customers!$A$1:$A$1001,customers!$G$1:$G$1001,0)</f>
        <v>United States</v>
      </c>
      <c r="I352" s="2" t="e" vm="201">
        <v>#VALUE!</v>
      </c>
      <c r="J352" s="2" t="str">
        <f>_xlfn.XLOOKUP(Table1[[#This Row],[Customer ID]],customers!A351:A1351,customers!F351:F1351,FALSE)</f>
        <v>Shreveport</v>
      </c>
      <c r="K352" s="2" t="str">
        <f>VLOOKUP(M352,'coffee (more)'!$A$1:$B$5,2,FALSE)</f>
        <v>Arbica</v>
      </c>
      <c r="L352" s="2" t="str">
        <f>VLOOKUP(N352,'coffee (more)'!$A$7:$B$10,2,FALSE)</f>
        <v>Dark</v>
      </c>
      <c r="M352" t="str">
        <f>INDEX(products!$A$1:$G$49,MATCH(orders!$D352,products!$A$1:$A$49,0),MATCH(orders!M$1,products!$A$1:$G$1,0))</f>
        <v>Ara</v>
      </c>
      <c r="N352" t="str">
        <f>INDEX(products!$A$1:$G$49,MATCH(orders!$D352,products!$A$1:$A$49,0),MATCH(orders!N$1,products!$A$1:$G$1,0))</f>
        <v>D</v>
      </c>
      <c r="O352" s="10">
        <f>INDEX(products!$A$1:$G$49,MATCH(orders!$D352,products!$A$1:$A$49,0),MATCH(orders!O$1,products!$A$1:$G$1,0))</f>
        <v>0.5</v>
      </c>
      <c r="P352" s="5">
        <f>INDEX(products!$A$1:$G$49,MATCH(orders!$D352,products!$A$1:$A$49,0),MATCH(orders!P$1,products!$A$1:$G$1,0))</f>
        <v>5.97</v>
      </c>
      <c r="Q352" s="5">
        <f>INDEX(products!$A$1:$G$49,MATCH(orders!$D352,products!$A$1:$A$49,0),MATCH(orders!Q$1,products!$A$1:$G$1,0))</f>
        <v>0.5373</v>
      </c>
      <c r="R352" s="12">
        <f t="shared" si="11"/>
        <v>23.88</v>
      </c>
      <c r="S352" s="12">
        <f t="shared" si="10"/>
        <v>2.1492</v>
      </c>
      <c r="T352" t="str">
        <f>_xlfn.XLOOKUP(C352,customers!A351:A1351,customers!I351:I1351,FALSE)</f>
        <v>No</v>
      </c>
    </row>
    <row r="353" spans="1:20" x14ac:dyDescent="0.2">
      <c r="A353" s="2" t="s">
        <v>2470</v>
      </c>
      <c r="B353" s="3">
        <v>44066</v>
      </c>
      <c r="C353" s="2" t="s">
        <v>2471</v>
      </c>
      <c r="D353" t="s">
        <v>6155</v>
      </c>
      <c r="E353" s="2">
        <v>2</v>
      </c>
      <c r="F353" s="2" t="str">
        <f>_xlfn.XLOOKUP(C353,customers!$A$1:$A$1001,customers!$B$1:$B$1001,0)</f>
        <v>Ethel Ryles</v>
      </c>
      <c r="G353" s="2" t="str">
        <f>IF(_xlfn.XLOOKUP(C353,customers!$A$1:$A$1001,customers!$C$1:$C$1001,0) = 0, "NONE", _xlfn.XLOOKUP(C353,customers!$A$1:$A$1001,customers!$C$1:$C$1001,0) )</f>
        <v>eryles9r@fastcompany.com</v>
      </c>
      <c r="H353" s="2" t="str">
        <f>_xlfn.XLOOKUP(C353,customers!$A$1:$A$1001,customers!$G$1:$G$1001,0)</f>
        <v>United States</v>
      </c>
      <c r="I353" s="2" t="e" vm="202">
        <v>#VALUE!</v>
      </c>
      <c r="J353" s="2" t="str">
        <f>_xlfn.XLOOKUP(Table1[[#This Row],[Customer ID]],customers!A352:A1352,customers!F352:F1352,FALSE)</f>
        <v>Boise</v>
      </c>
      <c r="K353" s="2" t="str">
        <f>VLOOKUP(M353,'coffee (more)'!$A$1:$B$5,2,FALSE)</f>
        <v>Arbica</v>
      </c>
      <c r="L353" s="2" t="str">
        <f>VLOOKUP(N353,'coffee (more)'!$A$7:$B$10,2,FALSE)</f>
        <v>Medium</v>
      </c>
      <c r="M353" t="str">
        <f>INDEX(products!$A$1:$G$49,MATCH(orders!$D353,products!$A$1:$A$49,0),MATCH(orders!M$1,products!$A$1:$G$1,0))</f>
        <v>Ara</v>
      </c>
      <c r="N353" t="str">
        <f>INDEX(products!$A$1:$G$49,MATCH(orders!$D353,products!$A$1:$A$49,0),MATCH(orders!N$1,products!$A$1:$G$1,0))</f>
        <v>M</v>
      </c>
      <c r="O353" s="10">
        <f>INDEX(products!$A$1:$G$49,MATCH(orders!$D353,products!$A$1:$A$49,0),MATCH(orders!O$1,products!$A$1:$G$1,0))</f>
        <v>1</v>
      </c>
      <c r="P353" s="5">
        <f>INDEX(products!$A$1:$G$49,MATCH(orders!$D353,products!$A$1:$A$49,0),MATCH(orders!P$1,products!$A$1:$G$1,0))</f>
        <v>11.25</v>
      </c>
      <c r="Q353" s="5">
        <f>INDEX(products!$A$1:$G$49,MATCH(orders!$D353,products!$A$1:$A$49,0),MATCH(orders!Q$1,products!$A$1:$G$1,0))</f>
        <v>1.0125</v>
      </c>
      <c r="R353" s="12">
        <f t="shared" si="11"/>
        <v>22.5</v>
      </c>
      <c r="S353" s="12">
        <f t="shared" si="10"/>
        <v>2.0249999999999999</v>
      </c>
      <c r="T353" t="str">
        <f>_xlfn.XLOOKUP(C353,customers!A352:A1352,customers!I352:I1352,FALSE)</f>
        <v>No</v>
      </c>
    </row>
    <row r="354" spans="1:20" x14ac:dyDescent="0.2">
      <c r="A354" s="2" t="s">
        <v>2476</v>
      </c>
      <c r="B354" s="3">
        <v>43984</v>
      </c>
      <c r="C354" s="2" t="s">
        <v>2331</v>
      </c>
      <c r="D354" t="s">
        <v>6144</v>
      </c>
      <c r="E354" s="2">
        <v>5</v>
      </c>
      <c r="F354" s="2" t="str">
        <f>_xlfn.XLOOKUP(C354,customers!$A$1:$A$1001,customers!$B$1:$B$1001,0)</f>
        <v>Flynn Antony</v>
      </c>
      <c r="G354" s="2" t="str">
        <f>IF(_xlfn.XLOOKUP(C354,customers!$A$1:$A$1001,customers!$C$1:$C$1001,0) = 0, "NONE", _xlfn.XLOOKUP(C354,customers!$A$1:$A$1001,customers!$C$1:$C$1001,0) )</f>
        <v>NONE</v>
      </c>
      <c r="H354" s="2" t="str">
        <f>_xlfn.XLOOKUP(C354,customers!$A$1:$A$1001,customers!$G$1:$G$1001,0)</f>
        <v>United States</v>
      </c>
      <c r="I354" s="2" t="b">
        <v>0</v>
      </c>
      <c r="J354" s="2" t="b">
        <f>_xlfn.XLOOKUP(Table1[[#This Row],[Customer ID]],customers!A353:A1353,customers!F353:F1353,FALSE)</f>
        <v>0</v>
      </c>
      <c r="K354" s="2" t="str">
        <f>VLOOKUP(M354,'coffee (more)'!$A$1:$B$5,2,FALSE)</f>
        <v>Excelsa</v>
      </c>
      <c r="L354" s="2" t="str">
        <f>VLOOKUP(N354,'coffee (more)'!$A$7:$B$10,2,FALSE)</f>
        <v>Dark</v>
      </c>
      <c r="M354" t="str">
        <f>INDEX(products!$A$1:$G$49,MATCH(orders!$D354,products!$A$1:$A$49,0),MATCH(orders!M$1,products!$A$1:$G$1,0))</f>
        <v>Exc</v>
      </c>
      <c r="N354" t="str">
        <f>INDEX(products!$A$1:$G$49,MATCH(orders!$D354,products!$A$1:$A$49,0),MATCH(orders!N$1,products!$A$1:$G$1,0))</f>
        <v>D</v>
      </c>
      <c r="O354" s="10">
        <f>INDEX(products!$A$1:$G$49,MATCH(orders!$D354,products!$A$1:$A$49,0),MATCH(orders!O$1,products!$A$1:$G$1,0))</f>
        <v>0.5</v>
      </c>
      <c r="P354" s="5">
        <f>INDEX(products!$A$1:$G$49,MATCH(orders!$D354,products!$A$1:$A$49,0),MATCH(orders!P$1,products!$A$1:$G$1,0))</f>
        <v>7.29</v>
      </c>
      <c r="Q354" s="5">
        <f>INDEX(products!$A$1:$G$49,MATCH(orders!$D354,products!$A$1:$A$49,0),MATCH(orders!Q$1,products!$A$1:$G$1,0))</f>
        <v>0.80190000000000006</v>
      </c>
      <c r="R354" s="12">
        <f t="shared" si="11"/>
        <v>36.450000000000003</v>
      </c>
      <c r="S354" s="12">
        <f t="shared" si="10"/>
        <v>4.0095000000000001</v>
      </c>
      <c r="T354" t="b">
        <f>_xlfn.XLOOKUP(C354,customers!A353:A1353,customers!I353:I1353,FALSE)</f>
        <v>0</v>
      </c>
    </row>
    <row r="355" spans="1:20" x14ac:dyDescent="0.2">
      <c r="A355" s="2" t="s">
        <v>2482</v>
      </c>
      <c r="B355" s="3">
        <v>43860</v>
      </c>
      <c r="C355" s="2" t="s">
        <v>2483</v>
      </c>
      <c r="D355" t="s">
        <v>6157</v>
      </c>
      <c r="E355" s="2">
        <v>4</v>
      </c>
      <c r="F355" s="2" t="str">
        <f>_xlfn.XLOOKUP(C355,customers!$A$1:$A$1001,customers!$B$1:$B$1001,0)</f>
        <v>Maitilde Boxill</v>
      </c>
      <c r="G355" s="2" t="str">
        <f>IF(_xlfn.XLOOKUP(C355,customers!$A$1:$A$1001,customers!$C$1:$C$1001,0) = 0, "NONE", _xlfn.XLOOKUP(C355,customers!$A$1:$A$1001,customers!$C$1:$C$1001,0) )</f>
        <v>NONE</v>
      </c>
      <c r="H355" s="2" t="str">
        <f>_xlfn.XLOOKUP(C355,customers!$A$1:$A$1001,customers!$G$1:$G$1001,0)</f>
        <v>United States</v>
      </c>
      <c r="I355" s="2" t="e" vm="120">
        <v>#VALUE!</v>
      </c>
      <c r="J355" s="2" t="str">
        <f>_xlfn.XLOOKUP(Table1[[#This Row],[Customer ID]],customers!A354:A1354,customers!F354:F1354,FALSE)</f>
        <v>Montgomery</v>
      </c>
      <c r="K355" s="2" t="str">
        <f>VLOOKUP(M355,'coffee (more)'!$A$1:$B$5,2,FALSE)</f>
        <v>Arbica</v>
      </c>
      <c r="L355" s="2" t="str">
        <f>VLOOKUP(N355,'coffee (more)'!$A$7:$B$10,2,FALSE)</f>
        <v>Medium</v>
      </c>
      <c r="M355" t="str">
        <f>INDEX(products!$A$1:$G$49,MATCH(orders!$D355,products!$A$1:$A$49,0),MATCH(orders!M$1,products!$A$1:$G$1,0))</f>
        <v>Ara</v>
      </c>
      <c r="N355" t="str">
        <f>INDEX(products!$A$1:$G$49,MATCH(orders!$D355,products!$A$1:$A$49,0),MATCH(orders!N$1,products!$A$1:$G$1,0))</f>
        <v>M</v>
      </c>
      <c r="O355" s="10">
        <f>INDEX(products!$A$1:$G$49,MATCH(orders!$D355,products!$A$1:$A$49,0),MATCH(orders!O$1,products!$A$1:$G$1,0))</f>
        <v>0.5</v>
      </c>
      <c r="P355" s="5">
        <f>INDEX(products!$A$1:$G$49,MATCH(orders!$D355,products!$A$1:$A$49,0),MATCH(orders!P$1,products!$A$1:$G$1,0))</f>
        <v>6.75</v>
      </c>
      <c r="Q355" s="5">
        <f>INDEX(products!$A$1:$G$49,MATCH(orders!$D355,products!$A$1:$A$49,0),MATCH(orders!Q$1,products!$A$1:$G$1,0))</f>
        <v>0.60749999999999993</v>
      </c>
      <c r="R355" s="12">
        <f t="shared" si="11"/>
        <v>27</v>
      </c>
      <c r="S355" s="12">
        <f t="shared" si="10"/>
        <v>2.4299999999999997</v>
      </c>
      <c r="T355" t="str">
        <f>_xlfn.XLOOKUP(C355,customers!A354:A1354,customers!I354:I1354,FALSE)</f>
        <v>Yes</v>
      </c>
    </row>
    <row r="356" spans="1:20" x14ac:dyDescent="0.2">
      <c r="A356" s="2" t="s">
        <v>2487</v>
      </c>
      <c r="B356" s="3">
        <v>43876</v>
      </c>
      <c r="C356" s="2" t="s">
        <v>2488</v>
      </c>
      <c r="D356" t="s">
        <v>6175</v>
      </c>
      <c r="E356" s="2">
        <v>6</v>
      </c>
      <c r="F356" s="2" t="str">
        <f>_xlfn.XLOOKUP(C356,customers!$A$1:$A$1001,customers!$B$1:$B$1001,0)</f>
        <v>Jodee Caldicott</v>
      </c>
      <c r="G356" s="2" t="str">
        <f>IF(_xlfn.XLOOKUP(C356,customers!$A$1:$A$1001,customers!$C$1:$C$1001,0) = 0, "NONE", _xlfn.XLOOKUP(C356,customers!$A$1:$A$1001,customers!$C$1:$C$1001,0) )</f>
        <v>jcaldicott9u@usda.gov</v>
      </c>
      <c r="H356" s="2" t="str">
        <f>_xlfn.XLOOKUP(C356,customers!$A$1:$A$1001,customers!$G$1:$G$1001,0)</f>
        <v>United States</v>
      </c>
      <c r="I356" s="2" t="e" vm="203">
        <v>#VALUE!</v>
      </c>
      <c r="J356" s="2" t="str">
        <f>_xlfn.XLOOKUP(Table1[[#This Row],[Customer ID]],customers!A355:A1355,customers!F355:F1355,FALSE)</f>
        <v>Fort Pierce</v>
      </c>
      <c r="K356" s="2" t="str">
        <f>VLOOKUP(M356,'coffee (more)'!$A$1:$B$5,2,FALSE)</f>
        <v>Arbica</v>
      </c>
      <c r="L356" s="2" t="str">
        <f>VLOOKUP(N356,'coffee (more)'!$A$7:$B$10,2,FALSE)</f>
        <v>Medium</v>
      </c>
      <c r="M356" t="str">
        <f>INDEX(products!$A$1:$G$49,MATCH(orders!$D356,products!$A$1:$A$49,0),MATCH(orders!M$1,products!$A$1:$G$1,0))</f>
        <v>Ara</v>
      </c>
      <c r="N356" t="str">
        <f>INDEX(products!$A$1:$G$49,MATCH(orders!$D356,products!$A$1:$A$49,0),MATCH(orders!N$1,products!$A$1:$G$1,0))</f>
        <v>M</v>
      </c>
      <c r="O356" s="10">
        <f>INDEX(products!$A$1:$G$49,MATCH(orders!$D356,products!$A$1:$A$49,0),MATCH(orders!O$1,products!$A$1:$G$1,0))</f>
        <v>2.5</v>
      </c>
      <c r="P356" s="5">
        <f>INDEX(products!$A$1:$G$49,MATCH(orders!$D356,products!$A$1:$A$49,0),MATCH(orders!P$1,products!$A$1:$G$1,0))</f>
        <v>25.874999999999996</v>
      </c>
      <c r="Q356" s="5">
        <f>INDEX(products!$A$1:$G$49,MATCH(orders!$D356,products!$A$1:$A$49,0),MATCH(orders!Q$1,products!$A$1:$G$1,0))</f>
        <v>2.3287499999999994</v>
      </c>
      <c r="R356" s="12">
        <f t="shared" si="11"/>
        <v>155.24999999999997</v>
      </c>
      <c r="S356" s="12">
        <f t="shared" si="10"/>
        <v>13.972499999999997</v>
      </c>
      <c r="T356" t="str">
        <f>_xlfn.XLOOKUP(C356,customers!A355:A1355,customers!I355:I1355,FALSE)</f>
        <v>No</v>
      </c>
    </row>
    <row r="357" spans="1:20" x14ac:dyDescent="0.2">
      <c r="A357" s="2" t="s">
        <v>2492</v>
      </c>
      <c r="B357" s="3">
        <v>44358</v>
      </c>
      <c r="C357" s="2" t="s">
        <v>2493</v>
      </c>
      <c r="D357" t="s">
        <v>6168</v>
      </c>
      <c r="E357" s="2">
        <v>5</v>
      </c>
      <c r="F357" s="2" t="str">
        <f>_xlfn.XLOOKUP(C357,customers!$A$1:$A$1001,customers!$B$1:$B$1001,0)</f>
        <v>Marianna Vedmore</v>
      </c>
      <c r="G357" s="2" t="str">
        <f>IF(_xlfn.XLOOKUP(C357,customers!$A$1:$A$1001,customers!$C$1:$C$1001,0) = 0, "NONE", _xlfn.XLOOKUP(C357,customers!$A$1:$A$1001,customers!$C$1:$C$1001,0) )</f>
        <v>mvedmore9v@a8.net</v>
      </c>
      <c r="H357" s="2" t="str">
        <f>_xlfn.XLOOKUP(C357,customers!$A$1:$A$1001,customers!$G$1:$G$1001,0)</f>
        <v>United States</v>
      </c>
      <c r="I357" s="2" t="e" vm="112">
        <v>#VALUE!</v>
      </c>
      <c r="J357" s="2" t="str">
        <f>_xlfn.XLOOKUP(Table1[[#This Row],[Customer ID]],customers!A356:A1356,customers!F356:F1356,FALSE)</f>
        <v>Greensboro</v>
      </c>
      <c r="K357" s="2" t="str">
        <f>VLOOKUP(M357,'coffee (more)'!$A$1:$B$5,2,FALSE)</f>
        <v>Arbica</v>
      </c>
      <c r="L357" s="2" t="str">
        <f>VLOOKUP(N357,'coffee (more)'!$A$7:$B$10,2,FALSE)</f>
        <v>Dark</v>
      </c>
      <c r="M357" t="str">
        <f>INDEX(products!$A$1:$G$49,MATCH(orders!$D357,products!$A$1:$A$49,0),MATCH(orders!M$1,products!$A$1:$G$1,0))</f>
        <v>Ara</v>
      </c>
      <c r="N357" t="str">
        <f>INDEX(products!$A$1:$G$49,MATCH(orders!$D357,products!$A$1:$A$49,0),MATCH(orders!N$1,products!$A$1:$G$1,0))</f>
        <v>D</v>
      </c>
      <c r="O357" s="10">
        <f>INDEX(products!$A$1:$G$49,MATCH(orders!$D357,products!$A$1:$A$49,0),MATCH(orders!O$1,products!$A$1:$G$1,0))</f>
        <v>2.5</v>
      </c>
      <c r="P357" s="5">
        <f>INDEX(products!$A$1:$G$49,MATCH(orders!$D357,products!$A$1:$A$49,0),MATCH(orders!P$1,products!$A$1:$G$1,0))</f>
        <v>22.884999999999998</v>
      </c>
      <c r="Q357" s="5">
        <f>INDEX(products!$A$1:$G$49,MATCH(orders!$D357,products!$A$1:$A$49,0),MATCH(orders!Q$1,products!$A$1:$G$1,0))</f>
        <v>2.0596499999999995</v>
      </c>
      <c r="R357" s="12">
        <f t="shared" si="11"/>
        <v>114.42499999999998</v>
      </c>
      <c r="S357" s="12">
        <f t="shared" si="10"/>
        <v>10.298249999999998</v>
      </c>
      <c r="T357" t="str">
        <f>_xlfn.XLOOKUP(C357,customers!A356:A1356,customers!I356:I1356,FALSE)</f>
        <v>Yes</v>
      </c>
    </row>
    <row r="358" spans="1:20" x14ac:dyDescent="0.2">
      <c r="A358" s="2" t="s">
        <v>2498</v>
      </c>
      <c r="B358" s="3">
        <v>44631</v>
      </c>
      <c r="C358" s="2" t="s">
        <v>2499</v>
      </c>
      <c r="D358" t="s">
        <v>6143</v>
      </c>
      <c r="E358" s="2">
        <v>4</v>
      </c>
      <c r="F358" s="2" t="str">
        <f>_xlfn.XLOOKUP(C358,customers!$A$1:$A$1001,customers!$B$1:$B$1001,0)</f>
        <v>Willey Romao</v>
      </c>
      <c r="G358" s="2" t="str">
        <f>IF(_xlfn.XLOOKUP(C358,customers!$A$1:$A$1001,customers!$C$1:$C$1001,0) = 0, "NONE", _xlfn.XLOOKUP(C358,customers!$A$1:$A$1001,customers!$C$1:$C$1001,0) )</f>
        <v>wromao9w@chronoengine.com</v>
      </c>
      <c r="H358" s="2" t="str">
        <f>_xlfn.XLOOKUP(C358,customers!$A$1:$A$1001,customers!$G$1:$G$1001,0)</f>
        <v>United States</v>
      </c>
      <c r="I358" s="2" t="e" vm="150">
        <v>#VALUE!</v>
      </c>
      <c r="J358" s="2" t="str">
        <f>_xlfn.XLOOKUP(Table1[[#This Row],[Customer ID]],customers!A357:A1357,customers!F357:F1357,FALSE)</f>
        <v>Sacramento</v>
      </c>
      <c r="K358" s="2" t="str">
        <f>VLOOKUP(M358,'coffee (more)'!$A$1:$B$5,2,FALSE)</f>
        <v>Liberica</v>
      </c>
      <c r="L358" s="2" t="str">
        <f>VLOOKUP(N358,'coffee (more)'!$A$7:$B$10,2,FALSE)</f>
        <v>Dark</v>
      </c>
      <c r="M358" t="str">
        <f>INDEX(products!$A$1:$G$49,MATCH(orders!$D358,products!$A$1:$A$49,0),MATCH(orders!M$1,products!$A$1:$G$1,0))</f>
        <v>Lib</v>
      </c>
      <c r="N358" t="str">
        <f>INDEX(products!$A$1:$G$49,MATCH(orders!$D358,products!$A$1:$A$49,0),MATCH(orders!N$1,products!$A$1:$G$1,0))</f>
        <v>D</v>
      </c>
      <c r="O358" s="10">
        <f>INDEX(products!$A$1:$G$49,MATCH(orders!$D358,products!$A$1:$A$49,0),MATCH(orders!O$1,products!$A$1:$G$1,0))</f>
        <v>1</v>
      </c>
      <c r="P358" s="5">
        <f>INDEX(products!$A$1:$G$49,MATCH(orders!$D358,products!$A$1:$A$49,0),MATCH(orders!P$1,products!$A$1:$G$1,0))</f>
        <v>12.95</v>
      </c>
      <c r="Q358" s="5">
        <f>INDEX(products!$A$1:$G$49,MATCH(orders!$D358,products!$A$1:$A$49,0),MATCH(orders!Q$1,products!$A$1:$G$1,0))</f>
        <v>1.6835</v>
      </c>
      <c r="R358" s="12">
        <f t="shared" si="11"/>
        <v>51.8</v>
      </c>
      <c r="S358" s="12">
        <f t="shared" si="10"/>
        <v>6.734</v>
      </c>
      <c r="T358" t="str">
        <f>_xlfn.XLOOKUP(C358,customers!A357:A1357,customers!I357:I1357,FALSE)</f>
        <v>Yes</v>
      </c>
    </row>
    <row r="359" spans="1:20" x14ac:dyDescent="0.2">
      <c r="A359" s="2" t="s">
        <v>2504</v>
      </c>
      <c r="B359" s="3">
        <v>44448</v>
      </c>
      <c r="C359" s="2" t="s">
        <v>2505</v>
      </c>
      <c r="D359" t="s">
        <v>6175</v>
      </c>
      <c r="E359" s="2">
        <v>6</v>
      </c>
      <c r="F359" s="2" t="str">
        <f>_xlfn.XLOOKUP(C359,customers!$A$1:$A$1001,customers!$B$1:$B$1001,0)</f>
        <v>Enriqueta Ixor</v>
      </c>
      <c r="G359" s="2" t="str">
        <f>IF(_xlfn.XLOOKUP(C359,customers!$A$1:$A$1001,customers!$C$1:$C$1001,0) = 0, "NONE", _xlfn.XLOOKUP(C359,customers!$A$1:$A$1001,customers!$C$1:$C$1001,0) )</f>
        <v>NONE</v>
      </c>
      <c r="H359" s="2" t="str">
        <f>_xlfn.XLOOKUP(C359,customers!$A$1:$A$1001,customers!$G$1:$G$1001,0)</f>
        <v>United States</v>
      </c>
      <c r="I359" s="2" t="e" vm="204">
        <v>#VALUE!</v>
      </c>
      <c r="J359" s="2" t="str">
        <f>_xlfn.XLOOKUP(Table1[[#This Row],[Customer ID]],customers!A358:A1358,customers!F358:F1358,FALSE)</f>
        <v>Round Rock</v>
      </c>
      <c r="K359" s="2" t="str">
        <f>VLOOKUP(M359,'coffee (more)'!$A$1:$B$5,2,FALSE)</f>
        <v>Arbica</v>
      </c>
      <c r="L359" s="2" t="str">
        <f>VLOOKUP(N359,'coffee (more)'!$A$7:$B$10,2,FALSE)</f>
        <v>Medium</v>
      </c>
      <c r="M359" t="str">
        <f>INDEX(products!$A$1:$G$49,MATCH(orders!$D359,products!$A$1:$A$49,0),MATCH(orders!M$1,products!$A$1:$G$1,0))</f>
        <v>Ara</v>
      </c>
      <c r="N359" t="str">
        <f>INDEX(products!$A$1:$G$49,MATCH(orders!$D359,products!$A$1:$A$49,0),MATCH(orders!N$1,products!$A$1:$G$1,0))</f>
        <v>M</v>
      </c>
      <c r="O359" s="10">
        <f>INDEX(products!$A$1:$G$49,MATCH(orders!$D359,products!$A$1:$A$49,0),MATCH(orders!O$1,products!$A$1:$G$1,0))</f>
        <v>2.5</v>
      </c>
      <c r="P359" s="5">
        <f>INDEX(products!$A$1:$G$49,MATCH(orders!$D359,products!$A$1:$A$49,0),MATCH(orders!P$1,products!$A$1:$G$1,0))</f>
        <v>25.874999999999996</v>
      </c>
      <c r="Q359" s="5">
        <f>INDEX(products!$A$1:$G$49,MATCH(orders!$D359,products!$A$1:$A$49,0),MATCH(orders!Q$1,products!$A$1:$G$1,0))</f>
        <v>2.3287499999999994</v>
      </c>
      <c r="R359" s="12">
        <f t="shared" si="11"/>
        <v>155.24999999999997</v>
      </c>
      <c r="S359" s="12">
        <f t="shared" si="10"/>
        <v>13.972499999999997</v>
      </c>
      <c r="T359" t="str">
        <f>_xlfn.XLOOKUP(C359,customers!A358:A1358,customers!I358:I1358,FALSE)</f>
        <v>No</v>
      </c>
    </row>
    <row r="360" spans="1:20" x14ac:dyDescent="0.2">
      <c r="A360" s="2" t="s">
        <v>2509</v>
      </c>
      <c r="B360" s="3">
        <v>43599</v>
      </c>
      <c r="C360" s="2" t="s">
        <v>2510</v>
      </c>
      <c r="D360" t="s">
        <v>6182</v>
      </c>
      <c r="E360" s="2">
        <v>1</v>
      </c>
      <c r="F360" s="2" t="str">
        <f>_xlfn.XLOOKUP(C360,customers!$A$1:$A$1001,customers!$B$1:$B$1001,0)</f>
        <v>Tomasina Cotmore</v>
      </c>
      <c r="G360" s="2" t="str">
        <f>IF(_xlfn.XLOOKUP(C360,customers!$A$1:$A$1001,customers!$C$1:$C$1001,0) = 0, "NONE", _xlfn.XLOOKUP(C360,customers!$A$1:$A$1001,customers!$C$1:$C$1001,0) )</f>
        <v>tcotmore9y@amazonaws.com</v>
      </c>
      <c r="H360" s="2" t="str">
        <f>_xlfn.XLOOKUP(C360,customers!$A$1:$A$1001,customers!$G$1:$G$1001,0)</f>
        <v>United States</v>
      </c>
      <c r="I360" s="2" t="e" vm="205">
        <v>#VALUE!</v>
      </c>
      <c r="J360" s="2" t="str">
        <f>_xlfn.XLOOKUP(Table1[[#This Row],[Customer ID]],customers!A359:A1359,customers!F359:F1359,FALSE)</f>
        <v>Reston</v>
      </c>
      <c r="K360" s="2" t="str">
        <f>VLOOKUP(M360,'coffee (more)'!$A$1:$B$5,2,FALSE)</f>
        <v>Arbica</v>
      </c>
      <c r="L360" s="2" t="str">
        <f>VLOOKUP(N360,'coffee (more)'!$A$7:$B$10,2,FALSE)</f>
        <v>Light</v>
      </c>
      <c r="M360" t="str">
        <f>INDEX(products!$A$1:$G$49,MATCH(orders!$D360,products!$A$1:$A$49,0),MATCH(orders!M$1,products!$A$1:$G$1,0))</f>
        <v>Ara</v>
      </c>
      <c r="N360" t="str">
        <f>INDEX(products!$A$1:$G$49,MATCH(orders!$D360,products!$A$1:$A$49,0),MATCH(orders!N$1,products!$A$1:$G$1,0))</f>
        <v>L</v>
      </c>
      <c r="O360" s="10">
        <f>INDEX(products!$A$1:$G$49,MATCH(orders!$D360,products!$A$1:$A$49,0),MATCH(orders!O$1,products!$A$1:$G$1,0))</f>
        <v>2.5</v>
      </c>
      <c r="P360" s="5">
        <f>INDEX(products!$A$1:$G$49,MATCH(orders!$D360,products!$A$1:$A$49,0),MATCH(orders!P$1,products!$A$1:$G$1,0))</f>
        <v>29.784999999999997</v>
      </c>
      <c r="Q360" s="5">
        <f>INDEX(products!$A$1:$G$49,MATCH(orders!$D360,products!$A$1:$A$49,0),MATCH(orders!Q$1,products!$A$1:$G$1,0))</f>
        <v>2.6806499999999995</v>
      </c>
      <c r="R360" s="12">
        <f t="shared" si="11"/>
        <v>29.784999999999997</v>
      </c>
      <c r="S360" s="12">
        <f t="shared" si="10"/>
        <v>2.6806499999999995</v>
      </c>
      <c r="T360" t="str">
        <f>_xlfn.XLOOKUP(C360,customers!A359:A1359,customers!I359:I1359,FALSE)</f>
        <v>No</v>
      </c>
    </row>
    <row r="361" spans="1:20" x14ac:dyDescent="0.2">
      <c r="A361" s="2" t="s">
        <v>2515</v>
      </c>
      <c r="B361" s="3">
        <v>43563</v>
      </c>
      <c r="C361" s="2" t="s">
        <v>2516</v>
      </c>
      <c r="D361" t="s">
        <v>6178</v>
      </c>
      <c r="E361" s="2">
        <v>6</v>
      </c>
      <c r="F361" s="2" t="str">
        <f>_xlfn.XLOOKUP(C361,customers!$A$1:$A$1001,customers!$B$1:$B$1001,0)</f>
        <v>Yuma Skipsey</v>
      </c>
      <c r="G361" s="2" t="str">
        <f>IF(_xlfn.XLOOKUP(C361,customers!$A$1:$A$1001,customers!$C$1:$C$1001,0) = 0, "NONE", _xlfn.XLOOKUP(C361,customers!$A$1:$A$1001,customers!$C$1:$C$1001,0) )</f>
        <v>yskipsey9z@spotify.com</v>
      </c>
      <c r="H361" s="2" t="str">
        <f>_xlfn.XLOOKUP(C361,customers!$A$1:$A$1001,customers!$G$1:$G$1001,0)</f>
        <v>United Kingdom</v>
      </c>
      <c r="I361" s="2" t="s">
        <v>286</v>
      </c>
      <c r="J361" s="2" t="str">
        <f>_xlfn.XLOOKUP(Table1[[#This Row],[Customer ID]],customers!A360:A1360,customers!F360:F1360,FALSE)</f>
        <v>Charlton</v>
      </c>
      <c r="K361" s="2" t="str">
        <f>VLOOKUP(M361,'coffee (more)'!$A$1:$B$5,2,FALSE)</f>
        <v>Robusta</v>
      </c>
      <c r="L361" s="2" t="str">
        <f>VLOOKUP(N361,'coffee (more)'!$A$7:$B$10,2,FALSE)</f>
        <v>Light</v>
      </c>
      <c r="M361" t="str">
        <f>INDEX(products!$A$1:$G$49,MATCH(orders!$D361,products!$A$1:$A$49,0),MATCH(orders!M$1,products!$A$1:$G$1,0))</f>
        <v>Rob</v>
      </c>
      <c r="N361" t="str">
        <f>INDEX(products!$A$1:$G$49,MATCH(orders!$D361,products!$A$1:$A$49,0),MATCH(orders!N$1,products!$A$1:$G$1,0))</f>
        <v>L</v>
      </c>
      <c r="O361" s="10">
        <f>INDEX(products!$A$1:$G$49,MATCH(orders!$D361,products!$A$1:$A$49,0),MATCH(orders!O$1,products!$A$1:$G$1,0))</f>
        <v>0.2</v>
      </c>
      <c r="P361" s="5">
        <f>INDEX(products!$A$1:$G$49,MATCH(orders!$D361,products!$A$1:$A$49,0),MATCH(orders!P$1,products!$A$1:$G$1,0))</f>
        <v>3.5849999999999995</v>
      </c>
      <c r="Q361" s="5">
        <f>INDEX(products!$A$1:$G$49,MATCH(orders!$D361,products!$A$1:$A$49,0),MATCH(orders!Q$1,products!$A$1:$G$1,0))</f>
        <v>0.21509999999999996</v>
      </c>
      <c r="R361" s="12">
        <f t="shared" si="11"/>
        <v>21.509999999999998</v>
      </c>
      <c r="S361" s="12">
        <f t="shared" si="10"/>
        <v>1.2905999999999997</v>
      </c>
      <c r="T361" t="str">
        <f>_xlfn.XLOOKUP(C361,customers!A360:A1360,customers!I360:I1360,FALSE)</f>
        <v>No</v>
      </c>
    </row>
    <row r="362" spans="1:20" x14ac:dyDescent="0.2">
      <c r="A362" s="2" t="s">
        <v>2521</v>
      </c>
      <c r="B362" s="3">
        <v>44058</v>
      </c>
      <c r="C362" s="2" t="s">
        <v>2522</v>
      </c>
      <c r="D362" t="s">
        <v>6149</v>
      </c>
      <c r="E362" s="2">
        <v>2</v>
      </c>
      <c r="F362" s="2" t="str">
        <f>_xlfn.XLOOKUP(C362,customers!$A$1:$A$1001,customers!$B$1:$B$1001,0)</f>
        <v>Nicko Corps</v>
      </c>
      <c r="G362" s="2" t="str">
        <f>IF(_xlfn.XLOOKUP(C362,customers!$A$1:$A$1001,customers!$C$1:$C$1001,0) = 0, "NONE", _xlfn.XLOOKUP(C362,customers!$A$1:$A$1001,customers!$C$1:$C$1001,0) )</f>
        <v>ncorpsa0@gmpg.org</v>
      </c>
      <c r="H362" s="2" t="str">
        <f>_xlfn.XLOOKUP(C362,customers!$A$1:$A$1001,customers!$G$1:$G$1001,0)</f>
        <v>United States</v>
      </c>
      <c r="I362" s="2" t="e" vm="174">
        <v>#VALUE!</v>
      </c>
      <c r="J362" s="2" t="str">
        <f>_xlfn.XLOOKUP(Table1[[#This Row],[Customer ID]],customers!A361:A1361,customers!F361:F1361,FALSE)</f>
        <v>Columbia</v>
      </c>
      <c r="K362" s="2" t="str">
        <f>VLOOKUP(M362,'coffee (more)'!$A$1:$B$5,2,FALSE)</f>
        <v>Robusta</v>
      </c>
      <c r="L362" s="2" t="str">
        <f>VLOOKUP(N362,'coffee (more)'!$A$7:$B$10,2,FALSE)</f>
        <v>Dark</v>
      </c>
      <c r="M362" t="str">
        <f>INDEX(products!$A$1:$G$49,MATCH(orders!$D362,products!$A$1:$A$49,0),MATCH(orders!M$1,products!$A$1:$G$1,0))</f>
        <v>Rob</v>
      </c>
      <c r="N362" t="str">
        <f>INDEX(products!$A$1:$G$49,MATCH(orders!$D362,products!$A$1:$A$49,0),MATCH(orders!N$1,products!$A$1:$G$1,0))</f>
        <v>D</v>
      </c>
      <c r="O362" s="10">
        <f>INDEX(products!$A$1:$G$49,MATCH(orders!$D362,products!$A$1:$A$49,0),MATCH(orders!O$1,products!$A$1:$G$1,0))</f>
        <v>2.5</v>
      </c>
      <c r="P362" s="5">
        <f>INDEX(products!$A$1:$G$49,MATCH(orders!$D362,products!$A$1:$A$49,0),MATCH(orders!P$1,products!$A$1:$G$1,0))</f>
        <v>20.584999999999997</v>
      </c>
      <c r="Q362" s="5">
        <f>INDEX(products!$A$1:$G$49,MATCH(orders!$D362,products!$A$1:$A$49,0),MATCH(orders!Q$1,products!$A$1:$G$1,0))</f>
        <v>1.2350999999999999</v>
      </c>
      <c r="R362" s="12">
        <f t="shared" si="11"/>
        <v>41.169999999999995</v>
      </c>
      <c r="S362" s="12">
        <f t="shared" si="10"/>
        <v>2.4701999999999997</v>
      </c>
      <c r="T362" t="str">
        <f>_xlfn.XLOOKUP(C362,customers!A361:A1361,customers!I361:I1361,FALSE)</f>
        <v>No</v>
      </c>
    </row>
    <row r="363" spans="1:20" x14ac:dyDescent="0.2">
      <c r="A363" s="2" t="s">
        <v>2521</v>
      </c>
      <c r="B363" s="3">
        <v>44058</v>
      </c>
      <c r="C363" s="2" t="s">
        <v>2522</v>
      </c>
      <c r="D363" t="s">
        <v>6146</v>
      </c>
      <c r="E363" s="2">
        <v>1</v>
      </c>
      <c r="F363" s="2" t="str">
        <f>_xlfn.XLOOKUP(C363,customers!$A$1:$A$1001,customers!$B$1:$B$1001,0)</f>
        <v>Nicko Corps</v>
      </c>
      <c r="G363" s="2" t="str">
        <f>IF(_xlfn.XLOOKUP(C363,customers!$A$1:$A$1001,customers!$C$1:$C$1001,0) = 0, "NONE", _xlfn.XLOOKUP(C363,customers!$A$1:$A$1001,customers!$C$1:$C$1001,0) )</f>
        <v>ncorpsa0@gmpg.org</v>
      </c>
      <c r="H363" s="2" t="str">
        <f>_xlfn.XLOOKUP(C363,customers!$A$1:$A$1001,customers!$G$1:$G$1001,0)</f>
        <v>United States</v>
      </c>
      <c r="I363" s="2" t="e" vm="174">
        <v>#VALUE!</v>
      </c>
      <c r="J363" s="2" t="str">
        <f>_xlfn.XLOOKUP(Table1[[#This Row],[Customer ID]],customers!A362:A1362,customers!F362:F1362,FALSE)</f>
        <v>Columbia</v>
      </c>
      <c r="K363" s="2" t="str">
        <f>VLOOKUP(M363,'coffee (more)'!$A$1:$B$5,2,FALSE)</f>
        <v>Robusta</v>
      </c>
      <c r="L363" s="2" t="str">
        <f>VLOOKUP(N363,'coffee (more)'!$A$7:$B$10,2,FALSE)</f>
        <v>Medium</v>
      </c>
      <c r="M363" t="str">
        <f>INDEX(products!$A$1:$G$49,MATCH(orders!$D363,products!$A$1:$A$49,0),MATCH(orders!M$1,products!$A$1:$G$1,0))</f>
        <v>Rob</v>
      </c>
      <c r="N363" t="str">
        <f>INDEX(products!$A$1:$G$49,MATCH(orders!$D363,products!$A$1:$A$49,0),MATCH(orders!N$1,products!$A$1:$G$1,0))</f>
        <v>M</v>
      </c>
      <c r="O363" s="10">
        <f>INDEX(products!$A$1:$G$49,MATCH(orders!$D363,products!$A$1:$A$49,0),MATCH(orders!O$1,products!$A$1:$G$1,0))</f>
        <v>0.5</v>
      </c>
      <c r="P363" s="5">
        <f>INDEX(products!$A$1:$G$49,MATCH(orders!$D363,products!$A$1:$A$49,0),MATCH(orders!P$1,products!$A$1:$G$1,0))</f>
        <v>5.97</v>
      </c>
      <c r="Q363" s="5">
        <f>INDEX(products!$A$1:$G$49,MATCH(orders!$D363,products!$A$1:$A$49,0),MATCH(orders!Q$1,products!$A$1:$G$1,0))</f>
        <v>0.35819999999999996</v>
      </c>
      <c r="R363" s="12">
        <f t="shared" si="11"/>
        <v>5.97</v>
      </c>
      <c r="S363" s="12">
        <f t="shared" si="10"/>
        <v>0.35819999999999996</v>
      </c>
      <c r="T363" t="str">
        <f>_xlfn.XLOOKUP(C363,customers!A362:A1362,customers!I362:I1362,FALSE)</f>
        <v>No</v>
      </c>
    </row>
    <row r="364" spans="1:20" x14ac:dyDescent="0.2">
      <c r="A364" s="2" t="s">
        <v>2532</v>
      </c>
      <c r="B364" s="3">
        <v>44686</v>
      </c>
      <c r="C364" s="2" t="s">
        <v>2533</v>
      </c>
      <c r="D364" t="s">
        <v>6171</v>
      </c>
      <c r="E364" s="2">
        <v>5</v>
      </c>
      <c r="F364" s="2" t="str">
        <f>_xlfn.XLOOKUP(C364,customers!$A$1:$A$1001,customers!$B$1:$B$1001,0)</f>
        <v>Feliks Babber</v>
      </c>
      <c r="G364" s="2" t="str">
        <f>IF(_xlfn.XLOOKUP(C364,customers!$A$1:$A$1001,customers!$C$1:$C$1001,0) = 0, "NONE", _xlfn.XLOOKUP(C364,customers!$A$1:$A$1001,customers!$C$1:$C$1001,0) )</f>
        <v>fbabbera2@stanford.edu</v>
      </c>
      <c r="H364" s="2" t="str">
        <f>_xlfn.XLOOKUP(C364,customers!$A$1:$A$1001,customers!$G$1:$G$1001,0)</f>
        <v>United States</v>
      </c>
      <c r="I364" s="2" t="e" vm="160">
        <v>#VALUE!</v>
      </c>
      <c r="J364" s="2" t="str">
        <f>_xlfn.XLOOKUP(Table1[[#This Row],[Customer ID]],customers!A363:A1363,customers!F363:F1363,FALSE)</f>
        <v>Phoenix</v>
      </c>
      <c r="K364" s="2" t="str">
        <f>VLOOKUP(M364,'coffee (more)'!$A$1:$B$5,2,FALSE)</f>
        <v>Excelsa</v>
      </c>
      <c r="L364" s="2" t="str">
        <f>VLOOKUP(N364,'coffee (more)'!$A$7:$B$10,2,FALSE)</f>
        <v>Light</v>
      </c>
      <c r="M364" t="str">
        <f>INDEX(products!$A$1:$G$49,MATCH(orders!$D364,products!$A$1:$A$49,0),MATCH(orders!M$1,products!$A$1:$G$1,0))</f>
        <v>Exc</v>
      </c>
      <c r="N364" t="str">
        <f>INDEX(products!$A$1:$G$49,MATCH(orders!$D364,products!$A$1:$A$49,0),MATCH(orders!N$1,products!$A$1:$G$1,0))</f>
        <v>L</v>
      </c>
      <c r="O364" s="10">
        <f>INDEX(products!$A$1:$G$49,MATCH(orders!$D364,products!$A$1:$A$49,0),MATCH(orders!O$1,products!$A$1:$G$1,0))</f>
        <v>1</v>
      </c>
      <c r="P364" s="5">
        <f>INDEX(products!$A$1:$G$49,MATCH(orders!$D364,products!$A$1:$A$49,0),MATCH(orders!P$1,products!$A$1:$G$1,0))</f>
        <v>14.85</v>
      </c>
      <c r="Q364" s="5">
        <f>INDEX(products!$A$1:$G$49,MATCH(orders!$D364,products!$A$1:$A$49,0),MATCH(orders!Q$1,products!$A$1:$G$1,0))</f>
        <v>1.6335</v>
      </c>
      <c r="R364" s="12">
        <f t="shared" si="11"/>
        <v>74.25</v>
      </c>
      <c r="S364" s="12">
        <f t="shared" si="10"/>
        <v>8.1675000000000004</v>
      </c>
      <c r="T364" t="str">
        <f>_xlfn.XLOOKUP(C364,customers!A363:A1363,customers!I363:I1363,FALSE)</f>
        <v>Yes</v>
      </c>
    </row>
    <row r="365" spans="1:20" x14ac:dyDescent="0.2">
      <c r="A365" s="2" t="s">
        <v>2538</v>
      </c>
      <c r="B365" s="3">
        <v>44282</v>
      </c>
      <c r="C365" s="2" t="s">
        <v>2539</v>
      </c>
      <c r="D365" t="s">
        <v>6162</v>
      </c>
      <c r="E365" s="2">
        <v>6</v>
      </c>
      <c r="F365" s="2" t="str">
        <f>_xlfn.XLOOKUP(C365,customers!$A$1:$A$1001,customers!$B$1:$B$1001,0)</f>
        <v>Kaja Loxton</v>
      </c>
      <c r="G365" s="2" t="str">
        <f>IF(_xlfn.XLOOKUP(C365,customers!$A$1:$A$1001,customers!$C$1:$C$1001,0) = 0, "NONE", _xlfn.XLOOKUP(C365,customers!$A$1:$A$1001,customers!$C$1:$C$1001,0) )</f>
        <v>kloxtona3@opensource.org</v>
      </c>
      <c r="H365" s="2" t="str">
        <f>_xlfn.XLOOKUP(C365,customers!$A$1:$A$1001,customers!$G$1:$G$1001,0)</f>
        <v>United States</v>
      </c>
      <c r="I365" s="2" t="e" vm="206">
        <v>#VALUE!</v>
      </c>
      <c r="J365" s="2" t="str">
        <f>_xlfn.XLOOKUP(Table1[[#This Row],[Customer ID]],customers!A364:A1364,customers!F364:F1364,FALSE)</f>
        <v>Miami</v>
      </c>
      <c r="K365" s="2" t="str">
        <f>VLOOKUP(M365,'coffee (more)'!$A$1:$B$5,2,FALSE)</f>
        <v>Liberica</v>
      </c>
      <c r="L365" s="2" t="str">
        <f>VLOOKUP(N365,'coffee (more)'!$A$7:$B$10,2,FALSE)</f>
        <v>Medium</v>
      </c>
      <c r="M365" t="str">
        <f>INDEX(products!$A$1:$G$49,MATCH(orders!$D365,products!$A$1:$A$49,0),MATCH(orders!M$1,products!$A$1:$G$1,0))</f>
        <v>Lib</v>
      </c>
      <c r="N365" t="str">
        <f>INDEX(products!$A$1:$G$49,MATCH(orders!$D365,products!$A$1:$A$49,0),MATCH(orders!N$1,products!$A$1:$G$1,0))</f>
        <v>M</v>
      </c>
      <c r="O365" s="10">
        <f>INDEX(products!$A$1:$G$49,MATCH(orders!$D365,products!$A$1:$A$49,0),MATCH(orders!O$1,products!$A$1:$G$1,0))</f>
        <v>1</v>
      </c>
      <c r="P365" s="5">
        <f>INDEX(products!$A$1:$G$49,MATCH(orders!$D365,products!$A$1:$A$49,0),MATCH(orders!P$1,products!$A$1:$G$1,0))</f>
        <v>14.55</v>
      </c>
      <c r="Q365" s="5">
        <f>INDEX(products!$A$1:$G$49,MATCH(orders!$D365,products!$A$1:$A$49,0),MATCH(orders!Q$1,products!$A$1:$G$1,0))</f>
        <v>1.8915000000000002</v>
      </c>
      <c r="R365" s="12">
        <f t="shared" si="11"/>
        <v>87.300000000000011</v>
      </c>
      <c r="S365" s="12">
        <f t="shared" si="10"/>
        <v>11.349</v>
      </c>
      <c r="T365" t="str">
        <f>_xlfn.XLOOKUP(C365,customers!A364:A1364,customers!I364:I1364,FALSE)</f>
        <v>No</v>
      </c>
    </row>
    <row r="366" spans="1:20" x14ac:dyDescent="0.2">
      <c r="A366" s="2" t="s">
        <v>2543</v>
      </c>
      <c r="B366" s="3">
        <v>43582</v>
      </c>
      <c r="C366" s="2" t="s">
        <v>2544</v>
      </c>
      <c r="D366" t="s">
        <v>6183</v>
      </c>
      <c r="E366" s="2">
        <v>6</v>
      </c>
      <c r="F366" s="2" t="str">
        <f>_xlfn.XLOOKUP(C366,customers!$A$1:$A$1001,customers!$B$1:$B$1001,0)</f>
        <v>Parker Tofful</v>
      </c>
      <c r="G366" s="2" t="str">
        <f>IF(_xlfn.XLOOKUP(C366,customers!$A$1:$A$1001,customers!$C$1:$C$1001,0) = 0, "NONE", _xlfn.XLOOKUP(C366,customers!$A$1:$A$1001,customers!$C$1:$C$1001,0) )</f>
        <v>ptoffula4@posterous.com</v>
      </c>
      <c r="H366" s="2" t="str">
        <f>_xlfn.XLOOKUP(C366,customers!$A$1:$A$1001,customers!$G$1:$G$1001,0)</f>
        <v>United States</v>
      </c>
      <c r="I366" s="2" t="e" vm="71">
        <v>#VALUE!</v>
      </c>
      <c r="J366" s="2" t="str">
        <f>_xlfn.XLOOKUP(Table1[[#This Row],[Customer ID]],customers!A365:A1365,customers!F365:F1365,FALSE)</f>
        <v>Fresno</v>
      </c>
      <c r="K366" s="2" t="str">
        <f>VLOOKUP(M366,'coffee (more)'!$A$1:$B$5,2,FALSE)</f>
        <v>Excelsa</v>
      </c>
      <c r="L366" s="2" t="str">
        <f>VLOOKUP(N366,'coffee (more)'!$A$7:$B$10,2,FALSE)</f>
        <v>Dark</v>
      </c>
      <c r="M366" t="str">
        <f>INDEX(products!$A$1:$G$49,MATCH(orders!$D366,products!$A$1:$A$49,0),MATCH(orders!M$1,products!$A$1:$G$1,0))</f>
        <v>Exc</v>
      </c>
      <c r="N366" t="str">
        <f>INDEX(products!$A$1:$G$49,MATCH(orders!$D366,products!$A$1:$A$49,0),MATCH(orders!N$1,products!$A$1:$G$1,0))</f>
        <v>D</v>
      </c>
      <c r="O366" s="10">
        <f>INDEX(products!$A$1:$G$49,MATCH(orders!$D366,products!$A$1:$A$49,0),MATCH(orders!O$1,products!$A$1:$G$1,0))</f>
        <v>1</v>
      </c>
      <c r="P366" s="5">
        <f>INDEX(products!$A$1:$G$49,MATCH(orders!$D366,products!$A$1:$A$49,0),MATCH(orders!P$1,products!$A$1:$G$1,0))</f>
        <v>12.15</v>
      </c>
      <c r="Q366" s="5">
        <f>INDEX(products!$A$1:$G$49,MATCH(orders!$D366,products!$A$1:$A$49,0),MATCH(orders!Q$1,products!$A$1:$G$1,0))</f>
        <v>1.3365</v>
      </c>
      <c r="R366" s="12">
        <f t="shared" si="11"/>
        <v>72.900000000000006</v>
      </c>
      <c r="S366" s="12">
        <f t="shared" si="10"/>
        <v>8.0190000000000001</v>
      </c>
      <c r="T366" t="str">
        <f>_xlfn.XLOOKUP(C366,customers!A365:A1365,customers!I365:I1365,FALSE)</f>
        <v>Yes</v>
      </c>
    </row>
    <row r="367" spans="1:20" x14ac:dyDescent="0.2">
      <c r="A367" s="2" t="s">
        <v>2549</v>
      </c>
      <c r="B367" s="3">
        <v>44464</v>
      </c>
      <c r="C367" s="2" t="s">
        <v>2550</v>
      </c>
      <c r="D367" t="s">
        <v>6169</v>
      </c>
      <c r="E367" s="2">
        <v>1</v>
      </c>
      <c r="F367" s="2" t="str">
        <f>_xlfn.XLOOKUP(C367,customers!$A$1:$A$1001,customers!$B$1:$B$1001,0)</f>
        <v>Casi Gwinnett</v>
      </c>
      <c r="G367" s="2" t="str">
        <f>IF(_xlfn.XLOOKUP(C367,customers!$A$1:$A$1001,customers!$C$1:$C$1001,0) = 0, "NONE", _xlfn.XLOOKUP(C367,customers!$A$1:$A$1001,customers!$C$1:$C$1001,0) )</f>
        <v>cgwinnetta5@behance.net</v>
      </c>
      <c r="H367" s="2" t="str">
        <f>_xlfn.XLOOKUP(C367,customers!$A$1:$A$1001,customers!$G$1:$G$1001,0)</f>
        <v>United States</v>
      </c>
      <c r="I367" s="2" t="e" vm="207">
        <v>#VALUE!</v>
      </c>
      <c r="J367" s="2" t="str">
        <f>_xlfn.XLOOKUP(Table1[[#This Row],[Customer ID]],customers!A366:A1366,customers!F366:F1366,FALSE)</f>
        <v>Anaheim</v>
      </c>
      <c r="K367" s="2" t="str">
        <f>VLOOKUP(M367,'coffee (more)'!$A$1:$B$5,2,FALSE)</f>
        <v>Liberica</v>
      </c>
      <c r="L367" s="2" t="str">
        <f>VLOOKUP(N367,'coffee (more)'!$A$7:$B$10,2,FALSE)</f>
        <v>Dark</v>
      </c>
      <c r="M367" t="str">
        <f>INDEX(products!$A$1:$G$49,MATCH(orders!$D367,products!$A$1:$A$49,0),MATCH(orders!M$1,products!$A$1:$G$1,0))</f>
        <v>Lib</v>
      </c>
      <c r="N367" t="str">
        <f>INDEX(products!$A$1:$G$49,MATCH(orders!$D367,products!$A$1:$A$49,0),MATCH(orders!N$1,products!$A$1:$G$1,0))</f>
        <v>D</v>
      </c>
      <c r="O367" s="10">
        <f>INDEX(products!$A$1:$G$49,MATCH(orders!$D367,products!$A$1:$A$49,0),MATCH(orders!O$1,products!$A$1:$G$1,0))</f>
        <v>0.5</v>
      </c>
      <c r="P367" s="5">
        <f>INDEX(products!$A$1:$G$49,MATCH(orders!$D367,products!$A$1:$A$49,0),MATCH(orders!P$1,products!$A$1:$G$1,0))</f>
        <v>7.77</v>
      </c>
      <c r="Q367" s="5">
        <f>INDEX(products!$A$1:$G$49,MATCH(orders!$D367,products!$A$1:$A$49,0),MATCH(orders!Q$1,products!$A$1:$G$1,0))</f>
        <v>1.0101</v>
      </c>
      <c r="R367" s="12">
        <f t="shared" si="11"/>
        <v>7.77</v>
      </c>
      <c r="S367" s="12">
        <f t="shared" si="10"/>
        <v>1.0101</v>
      </c>
      <c r="T367" t="str">
        <f>_xlfn.XLOOKUP(C367,customers!A366:A1366,customers!I366:I1366,FALSE)</f>
        <v>No</v>
      </c>
    </row>
    <row r="368" spans="1:20" x14ac:dyDescent="0.2">
      <c r="A368" s="2" t="s">
        <v>2554</v>
      </c>
      <c r="B368" s="3">
        <v>43874</v>
      </c>
      <c r="C368" s="2" t="s">
        <v>2555</v>
      </c>
      <c r="D368" t="s">
        <v>6144</v>
      </c>
      <c r="E368" s="2">
        <v>6</v>
      </c>
      <c r="F368" s="2" t="str">
        <f>_xlfn.XLOOKUP(C368,customers!$A$1:$A$1001,customers!$B$1:$B$1001,0)</f>
        <v>Saree Ellesworth</v>
      </c>
      <c r="G368" s="2" t="str">
        <f>IF(_xlfn.XLOOKUP(C368,customers!$A$1:$A$1001,customers!$C$1:$C$1001,0) = 0, "NONE", _xlfn.XLOOKUP(C368,customers!$A$1:$A$1001,customers!$C$1:$C$1001,0) )</f>
        <v>NONE</v>
      </c>
      <c r="H368" s="2" t="str">
        <f>_xlfn.XLOOKUP(C368,customers!$A$1:$A$1001,customers!$G$1:$G$1001,0)</f>
        <v>United States</v>
      </c>
      <c r="I368" s="2" t="e" vm="90">
        <v>#VALUE!</v>
      </c>
      <c r="J368" s="2" t="str">
        <f>_xlfn.XLOOKUP(Table1[[#This Row],[Customer ID]],customers!A367:A1367,customers!F367:F1367,FALSE)</f>
        <v>Newport News</v>
      </c>
      <c r="K368" s="2" t="str">
        <f>VLOOKUP(M368,'coffee (more)'!$A$1:$B$5,2,FALSE)</f>
        <v>Excelsa</v>
      </c>
      <c r="L368" s="2" t="str">
        <f>VLOOKUP(N368,'coffee (more)'!$A$7:$B$10,2,FALSE)</f>
        <v>Dark</v>
      </c>
      <c r="M368" t="str">
        <f>INDEX(products!$A$1:$G$49,MATCH(orders!$D368,products!$A$1:$A$49,0),MATCH(orders!M$1,products!$A$1:$G$1,0))</f>
        <v>Exc</v>
      </c>
      <c r="N368" t="str">
        <f>INDEX(products!$A$1:$G$49,MATCH(orders!$D368,products!$A$1:$A$49,0),MATCH(orders!N$1,products!$A$1:$G$1,0))</f>
        <v>D</v>
      </c>
      <c r="O368" s="10">
        <f>INDEX(products!$A$1:$G$49,MATCH(orders!$D368,products!$A$1:$A$49,0),MATCH(orders!O$1,products!$A$1:$G$1,0))</f>
        <v>0.5</v>
      </c>
      <c r="P368" s="5">
        <f>INDEX(products!$A$1:$G$49,MATCH(orders!$D368,products!$A$1:$A$49,0),MATCH(orders!P$1,products!$A$1:$G$1,0))</f>
        <v>7.29</v>
      </c>
      <c r="Q368" s="5">
        <f>INDEX(products!$A$1:$G$49,MATCH(orders!$D368,products!$A$1:$A$49,0),MATCH(orders!Q$1,products!$A$1:$G$1,0))</f>
        <v>0.80190000000000006</v>
      </c>
      <c r="R368" s="12">
        <f t="shared" si="11"/>
        <v>43.74</v>
      </c>
      <c r="S368" s="12">
        <f t="shared" si="10"/>
        <v>4.8114000000000008</v>
      </c>
      <c r="T368" t="str">
        <f>_xlfn.XLOOKUP(C368,customers!A367:A1367,customers!I367:I1367,FALSE)</f>
        <v>No</v>
      </c>
    </row>
    <row r="369" spans="1:20" x14ac:dyDescent="0.2">
      <c r="A369" s="2" t="s">
        <v>2559</v>
      </c>
      <c r="B369" s="3">
        <v>44393</v>
      </c>
      <c r="C369" s="2" t="s">
        <v>2560</v>
      </c>
      <c r="D369" t="s">
        <v>6159</v>
      </c>
      <c r="E369" s="2">
        <v>2</v>
      </c>
      <c r="F369" s="2" t="str">
        <f>_xlfn.XLOOKUP(C369,customers!$A$1:$A$1001,customers!$B$1:$B$1001,0)</f>
        <v>Silvio Iorizzi</v>
      </c>
      <c r="G369" s="2" t="str">
        <f>IF(_xlfn.XLOOKUP(C369,customers!$A$1:$A$1001,customers!$C$1:$C$1001,0) = 0, "NONE", _xlfn.XLOOKUP(C369,customers!$A$1:$A$1001,customers!$C$1:$C$1001,0) )</f>
        <v>NONE</v>
      </c>
      <c r="H369" s="2" t="str">
        <f>_xlfn.XLOOKUP(C369,customers!$A$1:$A$1001,customers!$G$1:$G$1001,0)</f>
        <v>United States</v>
      </c>
      <c r="I369" s="2" t="e" vm="136">
        <v>#VALUE!</v>
      </c>
      <c r="J369" s="2" t="str">
        <f>_xlfn.XLOOKUP(Table1[[#This Row],[Customer ID]],customers!A368:A1368,customers!F368:F1368,FALSE)</f>
        <v>Spartanburg</v>
      </c>
      <c r="K369" s="2" t="str">
        <f>VLOOKUP(M369,'coffee (more)'!$A$1:$B$5,2,FALSE)</f>
        <v>Liberica</v>
      </c>
      <c r="L369" s="2" t="str">
        <f>VLOOKUP(N369,'coffee (more)'!$A$7:$B$10,2,FALSE)</f>
        <v>Medium</v>
      </c>
      <c r="M369" t="str">
        <f>INDEX(products!$A$1:$G$49,MATCH(orders!$D369,products!$A$1:$A$49,0),MATCH(orders!M$1,products!$A$1:$G$1,0))</f>
        <v>Lib</v>
      </c>
      <c r="N369" t="str">
        <f>INDEX(products!$A$1:$G$49,MATCH(orders!$D369,products!$A$1:$A$49,0),MATCH(orders!N$1,products!$A$1:$G$1,0))</f>
        <v>M</v>
      </c>
      <c r="O369" s="10">
        <f>INDEX(products!$A$1:$G$49,MATCH(orders!$D369,products!$A$1:$A$49,0),MATCH(orders!O$1,products!$A$1:$G$1,0))</f>
        <v>0.2</v>
      </c>
      <c r="P369" s="5">
        <f>INDEX(products!$A$1:$G$49,MATCH(orders!$D369,products!$A$1:$A$49,0),MATCH(orders!P$1,products!$A$1:$G$1,0))</f>
        <v>4.3650000000000002</v>
      </c>
      <c r="Q369" s="5">
        <f>INDEX(products!$A$1:$G$49,MATCH(orders!$D369,products!$A$1:$A$49,0),MATCH(orders!Q$1,products!$A$1:$G$1,0))</f>
        <v>0.56745000000000001</v>
      </c>
      <c r="R369" s="12">
        <f t="shared" si="11"/>
        <v>8.73</v>
      </c>
      <c r="S369" s="12">
        <f t="shared" si="10"/>
        <v>1.1349</v>
      </c>
      <c r="T369" t="str">
        <f>_xlfn.XLOOKUP(C369,customers!A368:A1368,customers!I368:I1368,FALSE)</f>
        <v>Yes</v>
      </c>
    </row>
    <row r="370" spans="1:20" x14ac:dyDescent="0.2">
      <c r="A370" s="2" t="s">
        <v>2563</v>
      </c>
      <c r="B370" s="3">
        <v>44692</v>
      </c>
      <c r="C370" s="2" t="s">
        <v>2564</v>
      </c>
      <c r="D370" t="s">
        <v>6166</v>
      </c>
      <c r="E370" s="2">
        <v>2</v>
      </c>
      <c r="F370" s="2" t="str">
        <f>_xlfn.XLOOKUP(C370,customers!$A$1:$A$1001,customers!$B$1:$B$1001,0)</f>
        <v>Leesa Flaonier</v>
      </c>
      <c r="G370" s="2" t="str">
        <f>IF(_xlfn.XLOOKUP(C370,customers!$A$1:$A$1001,customers!$C$1:$C$1001,0) = 0, "NONE", _xlfn.XLOOKUP(C370,customers!$A$1:$A$1001,customers!$C$1:$C$1001,0) )</f>
        <v>lflaoniera8@wordpress.org</v>
      </c>
      <c r="H370" s="2" t="str">
        <f>_xlfn.XLOOKUP(C370,customers!$A$1:$A$1001,customers!$G$1:$G$1001,0)</f>
        <v>United States</v>
      </c>
      <c r="I370" s="2" t="e" vm="137">
        <v>#VALUE!</v>
      </c>
      <c r="J370" s="2" t="str">
        <f>_xlfn.XLOOKUP(Table1[[#This Row],[Customer ID]],customers!A369:A1369,customers!F369:F1369,FALSE)</f>
        <v>Staten Island</v>
      </c>
      <c r="K370" s="2" t="str">
        <f>VLOOKUP(M370,'coffee (more)'!$A$1:$B$5,2,FALSE)</f>
        <v>Excelsa</v>
      </c>
      <c r="L370" s="2" t="str">
        <f>VLOOKUP(N370,'coffee (more)'!$A$7:$B$10,2,FALSE)</f>
        <v>Medium</v>
      </c>
      <c r="M370" t="str">
        <f>INDEX(products!$A$1:$G$49,MATCH(orders!$D370,products!$A$1:$A$49,0),MATCH(orders!M$1,products!$A$1:$G$1,0))</f>
        <v>Exc</v>
      </c>
      <c r="N370" t="str">
        <f>INDEX(products!$A$1:$G$49,MATCH(orders!$D370,products!$A$1:$A$49,0),MATCH(orders!N$1,products!$A$1:$G$1,0))</f>
        <v>M</v>
      </c>
      <c r="O370" s="10">
        <f>INDEX(products!$A$1:$G$49,MATCH(orders!$D370,products!$A$1:$A$49,0),MATCH(orders!O$1,products!$A$1:$G$1,0))</f>
        <v>2.5</v>
      </c>
      <c r="P370" s="5">
        <f>INDEX(products!$A$1:$G$49,MATCH(orders!$D370,products!$A$1:$A$49,0),MATCH(orders!P$1,products!$A$1:$G$1,0))</f>
        <v>31.624999999999996</v>
      </c>
      <c r="Q370" s="5">
        <f>INDEX(products!$A$1:$G$49,MATCH(orders!$D370,products!$A$1:$A$49,0),MATCH(orders!Q$1,products!$A$1:$G$1,0))</f>
        <v>3.4787499999999998</v>
      </c>
      <c r="R370" s="12">
        <f t="shared" si="11"/>
        <v>63.249999999999993</v>
      </c>
      <c r="S370" s="12">
        <f t="shared" si="10"/>
        <v>6.9574999999999996</v>
      </c>
      <c r="T370" t="str">
        <f>_xlfn.XLOOKUP(C370,customers!A369:A1369,customers!I369:I1369,FALSE)</f>
        <v>No</v>
      </c>
    </row>
    <row r="371" spans="1:20" x14ac:dyDescent="0.2">
      <c r="A371" s="2" t="s">
        <v>2569</v>
      </c>
      <c r="B371" s="3">
        <v>43500</v>
      </c>
      <c r="C371" s="2" t="s">
        <v>2570</v>
      </c>
      <c r="D371" t="s">
        <v>6176</v>
      </c>
      <c r="E371" s="2">
        <v>1</v>
      </c>
      <c r="F371" s="2" t="str">
        <f>_xlfn.XLOOKUP(C371,customers!$A$1:$A$1001,customers!$B$1:$B$1001,0)</f>
        <v>Abba Pummell</v>
      </c>
      <c r="G371" s="2" t="str">
        <f>IF(_xlfn.XLOOKUP(C371,customers!$A$1:$A$1001,customers!$C$1:$C$1001,0) = 0, "NONE", _xlfn.XLOOKUP(C371,customers!$A$1:$A$1001,customers!$C$1:$C$1001,0) )</f>
        <v>NONE</v>
      </c>
      <c r="H371" s="2" t="str">
        <f>_xlfn.XLOOKUP(C371,customers!$A$1:$A$1001,customers!$G$1:$G$1001,0)</f>
        <v>United States</v>
      </c>
      <c r="I371" s="2" t="e" vm="187">
        <v>#VALUE!</v>
      </c>
      <c r="J371" s="2" t="str">
        <f>_xlfn.XLOOKUP(Table1[[#This Row],[Customer ID]],customers!A370:A1370,customers!F370:F1370,FALSE)</f>
        <v>Las Vegas</v>
      </c>
      <c r="K371" s="2" t="str">
        <f>VLOOKUP(M371,'coffee (more)'!$A$1:$B$5,2,FALSE)</f>
        <v>Excelsa</v>
      </c>
      <c r="L371" s="2" t="str">
        <f>VLOOKUP(N371,'coffee (more)'!$A$7:$B$10,2,FALSE)</f>
        <v>Light</v>
      </c>
      <c r="M371" t="str">
        <f>INDEX(products!$A$1:$G$49,MATCH(orders!$D371,products!$A$1:$A$49,0),MATCH(orders!M$1,products!$A$1:$G$1,0))</f>
        <v>Exc</v>
      </c>
      <c r="N371" t="str">
        <f>INDEX(products!$A$1:$G$49,MATCH(orders!$D371,products!$A$1:$A$49,0),MATCH(orders!N$1,products!$A$1:$G$1,0))</f>
        <v>L</v>
      </c>
      <c r="O371" s="10">
        <f>INDEX(products!$A$1:$G$49,MATCH(orders!$D371,products!$A$1:$A$49,0),MATCH(orders!O$1,products!$A$1:$G$1,0))</f>
        <v>0.5</v>
      </c>
      <c r="P371" s="5">
        <f>INDEX(products!$A$1:$G$49,MATCH(orders!$D371,products!$A$1:$A$49,0),MATCH(orders!P$1,products!$A$1:$G$1,0))</f>
        <v>8.91</v>
      </c>
      <c r="Q371" s="5">
        <f>INDEX(products!$A$1:$G$49,MATCH(orders!$D371,products!$A$1:$A$49,0),MATCH(orders!Q$1,products!$A$1:$G$1,0))</f>
        <v>0.98009999999999997</v>
      </c>
      <c r="R371" s="12">
        <f t="shared" si="11"/>
        <v>8.91</v>
      </c>
      <c r="S371" s="12">
        <f t="shared" si="10"/>
        <v>0.98009999999999997</v>
      </c>
      <c r="T371" t="str">
        <f>_xlfn.XLOOKUP(C371,customers!A370:A1370,customers!I370:I1370,FALSE)</f>
        <v>Yes</v>
      </c>
    </row>
    <row r="372" spans="1:20"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 = 0, "NONE", _xlfn.XLOOKUP(C372,customers!$A$1:$A$1001,customers!$C$1:$C$1001,0) )</f>
        <v>ccatchesideaa@macromedia.com</v>
      </c>
      <c r="H372" s="2" t="str">
        <f>_xlfn.XLOOKUP(C372,customers!$A$1:$A$1001,customers!$G$1:$G$1001,0)</f>
        <v>United States</v>
      </c>
      <c r="I372" s="2" t="e" vm="142">
        <v>#VALUE!</v>
      </c>
      <c r="J372" s="2" t="str">
        <f>_xlfn.XLOOKUP(Table1[[#This Row],[Customer ID]],customers!A371:A1371,customers!F371:F1371,FALSE)</f>
        <v>Salt Lake City</v>
      </c>
      <c r="K372" s="2" t="str">
        <f>VLOOKUP(M372,'coffee (more)'!$A$1:$B$5,2,FALSE)</f>
        <v>Excelsa</v>
      </c>
      <c r="L372" s="2" t="str">
        <f>VLOOKUP(N372,'coffee (more)'!$A$7:$B$10,2,FALSE)</f>
        <v>Dark</v>
      </c>
      <c r="M372" t="str">
        <f>INDEX(products!$A$1:$G$49,MATCH(orders!$D372,products!$A$1:$A$49,0),MATCH(orders!M$1,products!$A$1:$G$1,0))</f>
        <v>Exc</v>
      </c>
      <c r="N372" t="str">
        <f>INDEX(products!$A$1:$G$49,MATCH(orders!$D372,products!$A$1:$A$49,0),MATCH(orders!N$1,products!$A$1:$G$1,0))</f>
        <v>D</v>
      </c>
      <c r="O372" s="10">
        <f>INDEX(products!$A$1:$G$49,MATCH(orders!$D372,products!$A$1:$A$49,0),MATCH(orders!O$1,products!$A$1:$G$1,0))</f>
        <v>1</v>
      </c>
      <c r="P372" s="5">
        <f>INDEX(products!$A$1:$G$49,MATCH(orders!$D372,products!$A$1:$A$49,0),MATCH(orders!P$1,products!$A$1:$G$1,0))</f>
        <v>12.15</v>
      </c>
      <c r="Q372" s="5">
        <f>INDEX(products!$A$1:$G$49,MATCH(orders!$D372,products!$A$1:$A$49,0),MATCH(orders!Q$1,products!$A$1:$G$1,0))</f>
        <v>1.3365</v>
      </c>
      <c r="R372" s="12">
        <f t="shared" si="11"/>
        <v>24.3</v>
      </c>
      <c r="S372" s="12">
        <f t="shared" si="10"/>
        <v>2.673</v>
      </c>
      <c r="T372" t="str">
        <f>_xlfn.XLOOKUP(C372,customers!A371:A1371,customers!I371:I1371,FALSE)</f>
        <v>Yes</v>
      </c>
    </row>
    <row r="373" spans="1:20"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 = 0, "NONE", _xlfn.XLOOKUP(C373,customers!$A$1:$A$1001,customers!$C$1:$C$1001,0) )</f>
        <v>cgibbonsonab@accuweather.com</v>
      </c>
      <c r="H373" s="2" t="str">
        <f>_xlfn.XLOOKUP(C373,customers!$A$1:$A$1001,customers!$G$1:$G$1001,0)</f>
        <v>United States</v>
      </c>
      <c r="I373" s="2" t="e" vm="197">
        <v>#VALUE!</v>
      </c>
      <c r="J373" s="2" t="str">
        <f>_xlfn.XLOOKUP(Table1[[#This Row],[Customer ID]],customers!A372:A1372,customers!F372:F1372,FALSE)</f>
        <v>Seattle</v>
      </c>
      <c r="K373" s="2" t="str">
        <f>VLOOKUP(M373,'coffee (more)'!$A$1:$B$5,2,FALSE)</f>
        <v>Arbica</v>
      </c>
      <c r="L373" s="2" t="str">
        <f>VLOOKUP(N373,'coffee (more)'!$A$7:$B$10,2,FALSE)</f>
        <v>Light</v>
      </c>
      <c r="M373" t="str">
        <f>INDEX(products!$A$1:$G$49,MATCH(orders!$D373,products!$A$1:$A$49,0),MATCH(orders!M$1,products!$A$1:$G$1,0))</f>
        <v>Ara</v>
      </c>
      <c r="N373" t="str">
        <f>INDEX(products!$A$1:$G$49,MATCH(orders!$D373,products!$A$1:$A$49,0),MATCH(orders!N$1,products!$A$1:$G$1,0))</f>
        <v>L</v>
      </c>
      <c r="O373" s="10">
        <f>INDEX(products!$A$1:$G$49,MATCH(orders!$D373,products!$A$1:$A$49,0),MATCH(orders!O$1,products!$A$1:$G$1,0))</f>
        <v>0.5</v>
      </c>
      <c r="P373" s="5">
        <f>INDEX(products!$A$1:$G$49,MATCH(orders!$D373,products!$A$1:$A$49,0),MATCH(orders!P$1,products!$A$1:$G$1,0))</f>
        <v>7.77</v>
      </c>
      <c r="Q373" s="5">
        <f>INDEX(products!$A$1:$G$49,MATCH(orders!$D373,products!$A$1:$A$49,0),MATCH(orders!Q$1,products!$A$1:$G$1,0))</f>
        <v>0.69929999999999992</v>
      </c>
      <c r="R373" s="12">
        <f t="shared" si="11"/>
        <v>46.62</v>
      </c>
      <c r="S373" s="12">
        <f t="shared" si="10"/>
        <v>4.1957999999999993</v>
      </c>
      <c r="T373" t="str">
        <f>_xlfn.XLOOKUP(C373,customers!A372:A1372,customers!I372:I1372,FALSE)</f>
        <v>Yes</v>
      </c>
    </row>
    <row r="374" spans="1:20" x14ac:dyDescent="0.2">
      <c r="A374" s="2" t="s">
        <v>2585</v>
      </c>
      <c r="B374" s="3">
        <v>44108</v>
      </c>
      <c r="C374" s="2" t="s">
        <v>2586</v>
      </c>
      <c r="D374" t="s">
        <v>6173</v>
      </c>
      <c r="E374" s="2">
        <v>6</v>
      </c>
      <c r="F374" s="2" t="str">
        <f>_xlfn.XLOOKUP(C374,customers!$A$1:$A$1001,customers!$B$1:$B$1001,0)</f>
        <v>Terri Farra</v>
      </c>
      <c r="G374" s="2" t="str">
        <f>IF(_xlfn.XLOOKUP(C374,customers!$A$1:$A$1001,customers!$C$1:$C$1001,0) = 0, "NONE", _xlfn.XLOOKUP(C374,customers!$A$1:$A$1001,customers!$C$1:$C$1001,0) )</f>
        <v>tfarraac@behance.net</v>
      </c>
      <c r="H374" s="2" t="str">
        <f>_xlfn.XLOOKUP(C374,customers!$A$1:$A$1001,customers!$G$1:$G$1001,0)</f>
        <v>United States</v>
      </c>
      <c r="I374" s="2" t="e" vm="208">
        <v>#VALUE!</v>
      </c>
      <c r="J374" s="2" t="str">
        <f>_xlfn.XLOOKUP(Table1[[#This Row],[Customer ID]],customers!A373:A1373,customers!F373:F1373,FALSE)</f>
        <v>Odessa</v>
      </c>
      <c r="K374" s="2" t="str">
        <f>VLOOKUP(M374,'coffee (more)'!$A$1:$B$5,2,FALSE)</f>
        <v>Robusta</v>
      </c>
      <c r="L374" s="2" t="str">
        <f>VLOOKUP(N374,'coffee (more)'!$A$7:$B$10,2,FALSE)</f>
        <v>Light</v>
      </c>
      <c r="M374" t="str">
        <f>INDEX(products!$A$1:$G$49,MATCH(orders!$D374,products!$A$1:$A$49,0),MATCH(orders!M$1,products!$A$1:$G$1,0))</f>
        <v>Rob</v>
      </c>
      <c r="N374" t="str">
        <f>INDEX(products!$A$1:$G$49,MATCH(orders!$D374,products!$A$1:$A$49,0),MATCH(orders!N$1,products!$A$1:$G$1,0))</f>
        <v>L</v>
      </c>
      <c r="O374" s="10">
        <f>INDEX(products!$A$1:$G$49,MATCH(orders!$D374,products!$A$1:$A$49,0),MATCH(orders!O$1,products!$A$1:$G$1,0))</f>
        <v>0.5</v>
      </c>
      <c r="P374" s="5">
        <f>INDEX(products!$A$1:$G$49,MATCH(orders!$D374,products!$A$1:$A$49,0),MATCH(orders!P$1,products!$A$1:$G$1,0))</f>
        <v>7.169999999999999</v>
      </c>
      <c r="Q374" s="5">
        <f>INDEX(products!$A$1:$G$49,MATCH(orders!$D374,products!$A$1:$A$49,0),MATCH(orders!Q$1,products!$A$1:$G$1,0))</f>
        <v>0.43019999999999992</v>
      </c>
      <c r="R374" s="12">
        <f t="shared" si="11"/>
        <v>43.019999999999996</v>
      </c>
      <c r="S374" s="12">
        <f t="shared" si="10"/>
        <v>2.5811999999999995</v>
      </c>
      <c r="T374" t="str">
        <f>_xlfn.XLOOKUP(C374,customers!A373:A1373,customers!I373:I1373,FALSE)</f>
        <v>No</v>
      </c>
    </row>
    <row r="375" spans="1:20" x14ac:dyDescent="0.2">
      <c r="A375" s="2" t="s">
        <v>2591</v>
      </c>
      <c r="B375" s="3">
        <v>44742</v>
      </c>
      <c r="C375" s="2" t="s">
        <v>2592</v>
      </c>
      <c r="D375" t="s">
        <v>6158</v>
      </c>
      <c r="E375" s="2">
        <v>3</v>
      </c>
      <c r="F375" s="2" t="str">
        <f>_xlfn.XLOOKUP(C375,customers!$A$1:$A$1001,customers!$B$1:$B$1001,0)</f>
        <v>Corney Curme</v>
      </c>
      <c r="G375" s="2" t="str">
        <f>IF(_xlfn.XLOOKUP(C375,customers!$A$1:$A$1001,customers!$C$1:$C$1001,0) = 0, "NONE", _xlfn.XLOOKUP(C375,customers!$A$1:$A$1001,customers!$C$1:$C$1001,0) )</f>
        <v>NONE</v>
      </c>
      <c r="H375" s="2" t="str">
        <f>_xlfn.XLOOKUP(C375,customers!$A$1:$A$1001,customers!$G$1:$G$1001,0)</f>
        <v>Ireland</v>
      </c>
      <c r="I375" s="2" t="e" vm="209">
        <v>#VALUE!</v>
      </c>
      <c r="J375" s="2" t="str">
        <f>_xlfn.XLOOKUP(Table1[[#This Row],[Customer ID]],customers!A374:A1374,customers!F374:F1374,FALSE)</f>
        <v>Castleknock</v>
      </c>
      <c r="K375" s="2" t="str">
        <f>VLOOKUP(M375,'coffee (more)'!$A$1:$B$5,2,FALSE)</f>
        <v>Arbica</v>
      </c>
      <c r="L375" s="2" t="str">
        <f>VLOOKUP(N375,'coffee (more)'!$A$7:$B$10,2,FALSE)</f>
        <v>Dark</v>
      </c>
      <c r="M375" t="str">
        <f>INDEX(products!$A$1:$G$49,MATCH(orders!$D375,products!$A$1:$A$49,0),MATCH(orders!M$1,products!$A$1:$G$1,0))</f>
        <v>Ara</v>
      </c>
      <c r="N375" t="str">
        <f>INDEX(products!$A$1:$G$49,MATCH(orders!$D375,products!$A$1:$A$49,0),MATCH(orders!N$1,products!$A$1:$G$1,0))</f>
        <v>D</v>
      </c>
      <c r="O375" s="10">
        <f>INDEX(products!$A$1:$G$49,MATCH(orders!$D375,products!$A$1:$A$49,0),MATCH(orders!O$1,products!$A$1:$G$1,0))</f>
        <v>0.5</v>
      </c>
      <c r="P375" s="5">
        <f>INDEX(products!$A$1:$G$49,MATCH(orders!$D375,products!$A$1:$A$49,0),MATCH(orders!P$1,products!$A$1:$G$1,0))</f>
        <v>5.97</v>
      </c>
      <c r="Q375" s="5">
        <f>INDEX(products!$A$1:$G$49,MATCH(orders!$D375,products!$A$1:$A$49,0),MATCH(orders!Q$1,products!$A$1:$G$1,0))</f>
        <v>0.5373</v>
      </c>
      <c r="R375" s="12">
        <f t="shared" si="11"/>
        <v>17.91</v>
      </c>
      <c r="S375" s="12">
        <f t="shared" si="10"/>
        <v>1.6118999999999999</v>
      </c>
      <c r="T375" t="str">
        <f>_xlfn.XLOOKUP(C375,customers!A374:A1374,customers!I374:I1374,FALSE)</f>
        <v>Yes</v>
      </c>
    </row>
    <row r="376" spans="1:20" x14ac:dyDescent="0.2">
      <c r="A376" s="2" t="s">
        <v>2597</v>
      </c>
      <c r="B376" s="3">
        <v>44125</v>
      </c>
      <c r="C376" s="2" t="s">
        <v>2598</v>
      </c>
      <c r="D376" t="s">
        <v>6161</v>
      </c>
      <c r="E376" s="2">
        <v>4</v>
      </c>
      <c r="F376" s="2" t="str">
        <f>_xlfn.XLOOKUP(C376,customers!$A$1:$A$1001,customers!$B$1:$B$1001,0)</f>
        <v>Gothart Bamfield</v>
      </c>
      <c r="G376" s="2" t="str">
        <f>IF(_xlfn.XLOOKUP(C376,customers!$A$1:$A$1001,customers!$C$1:$C$1001,0) = 0, "NONE", _xlfn.XLOOKUP(C376,customers!$A$1:$A$1001,customers!$C$1:$C$1001,0) )</f>
        <v>gbamfieldae@yellowpages.com</v>
      </c>
      <c r="H376" s="2" t="str">
        <f>_xlfn.XLOOKUP(C376,customers!$A$1:$A$1001,customers!$G$1:$G$1001,0)</f>
        <v>United States</v>
      </c>
      <c r="I376" s="2" t="e" vm="210">
        <v>#VALUE!</v>
      </c>
      <c r="J376" s="2" t="str">
        <f>_xlfn.XLOOKUP(Table1[[#This Row],[Customer ID]],customers!A375:A1375,customers!F375:F1375,FALSE)</f>
        <v>Irving</v>
      </c>
      <c r="K376" s="2" t="str">
        <f>VLOOKUP(M376,'coffee (more)'!$A$1:$B$5,2,FALSE)</f>
        <v>Liberica</v>
      </c>
      <c r="L376" s="2" t="str">
        <f>VLOOKUP(N376,'coffee (more)'!$A$7:$B$10,2,FALSE)</f>
        <v>Light</v>
      </c>
      <c r="M376" t="str">
        <f>INDEX(products!$A$1:$G$49,MATCH(orders!$D376,products!$A$1:$A$49,0),MATCH(orders!M$1,products!$A$1:$G$1,0))</f>
        <v>Lib</v>
      </c>
      <c r="N376" t="str">
        <f>INDEX(products!$A$1:$G$49,MATCH(orders!$D376,products!$A$1:$A$49,0),MATCH(orders!N$1,products!$A$1:$G$1,0))</f>
        <v>L</v>
      </c>
      <c r="O376" s="10">
        <f>INDEX(products!$A$1:$G$49,MATCH(orders!$D376,products!$A$1:$A$49,0),MATCH(orders!O$1,products!$A$1:$G$1,0))</f>
        <v>0.5</v>
      </c>
      <c r="P376" s="5">
        <f>INDEX(products!$A$1:$G$49,MATCH(orders!$D376,products!$A$1:$A$49,0),MATCH(orders!P$1,products!$A$1:$G$1,0))</f>
        <v>9.51</v>
      </c>
      <c r="Q376" s="5">
        <f>INDEX(products!$A$1:$G$49,MATCH(orders!$D376,products!$A$1:$A$49,0),MATCH(orders!Q$1,products!$A$1:$G$1,0))</f>
        <v>1.2363</v>
      </c>
      <c r="R376" s="12">
        <f t="shared" si="11"/>
        <v>38.04</v>
      </c>
      <c r="S376" s="12">
        <f t="shared" si="10"/>
        <v>4.9451999999999998</v>
      </c>
      <c r="T376" t="str">
        <f>_xlfn.XLOOKUP(C376,customers!A375:A1375,customers!I375:I1375,FALSE)</f>
        <v>Yes</v>
      </c>
    </row>
    <row r="377" spans="1:20"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 = 0, "NONE", _xlfn.XLOOKUP(C377,customers!$A$1:$A$1001,customers!$C$1:$C$1001,0) )</f>
        <v>whollingdaleaf@about.me</v>
      </c>
      <c r="H377" s="2" t="str">
        <f>_xlfn.XLOOKUP(C377,customers!$A$1:$A$1001,customers!$G$1:$G$1001,0)</f>
        <v>United States</v>
      </c>
      <c r="I377" s="2" t="e" vm="5">
        <v>#VALUE!</v>
      </c>
      <c r="J377" s="2" t="str">
        <f>_xlfn.XLOOKUP(Table1[[#This Row],[Customer ID]],customers!A376:A1376,customers!F376:F1376,FALSE)</f>
        <v>Dayton</v>
      </c>
      <c r="K377" s="2" t="str">
        <f>VLOOKUP(M377,'coffee (more)'!$A$1:$B$5,2,FALSE)</f>
        <v>Arbica</v>
      </c>
      <c r="L377" s="2" t="str">
        <f>VLOOKUP(N377,'coffee (more)'!$A$7:$B$10,2,FALSE)</f>
        <v>Medium</v>
      </c>
      <c r="M377" t="str">
        <f>INDEX(products!$A$1:$G$49,MATCH(orders!$D377,products!$A$1:$A$49,0),MATCH(orders!M$1,products!$A$1:$G$1,0))</f>
        <v>Ara</v>
      </c>
      <c r="N377" t="str">
        <f>INDEX(products!$A$1:$G$49,MATCH(orders!$D377,products!$A$1:$A$49,0),MATCH(orders!N$1,products!$A$1:$G$1,0))</f>
        <v>M</v>
      </c>
      <c r="O377" s="10">
        <f>INDEX(products!$A$1:$G$49,MATCH(orders!$D377,products!$A$1:$A$49,0),MATCH(orders!O$1,products!$A$1:$G$1,0))</f>
        <v>0.2</v>
      </c>
      <c r="P377" s="5">
        <f>INDEX(products!$A$1:$G$49,MATCH(orders!$D377,products!$A$1:$A$49,0),MATCH(orders!P$1,products!$A$1:$G$1,0))</f>
        <v>3.375</v>
      </c>
      <c r="Q377" s="5">
        <f>INDEX(products!$A$1:$G$49,MATCH(orders!$D377,products!$A$1:$A$49,0),MATCH(orders!Q$1,products!$A$1:$G$1,0))</f>
        <v>0.30374999999999996</v>
      </c>
      <c r="R377" s="12">
        <f t="shared" si="11"/>
        <v>6.75</v>
      </c>
      <c r="S377" s="12">
        <f t="shared" si="10"/>
        <v>0.60749999999999993</v>
      </c>
      <c r="T377" t="str">
        <f>_xlfn.XLOOKUP(C377,customers!A376:A1376,customers!I376:I1376,FALSE)</f>
        <v>Yes</v>
      </c>
    </row>
    <row r="378" spans="1:20" x14ac:dyDescent="0.2">
      <c r="A378" s="2" t="s">
        <v>2609</v>
      </c>
      <c r="B378" s="3">
        <v>44097</v>
      </c>
      <c r="C378" s="2" t="s">
        <v>2610</v>
      </c>
      <c r="D378" t="s">
        <v>6146</v>
      </c>
      <c r="E378" s="2">
        <v>1</v>
      </c>
      <c r="F378" s="2" t="str">
        <f>_xlfn.XLOOKUP(C378,customers!$A$1:$A$1001,customers!$B$1:$B$1001,0)</f>
        <v>Judd De Leek</v>
      </c>
      <c r="G378" s="2" t="str">
        <f>IF(_xlfn.XLOOKUP(C378,customers!$A$1:$A$1001,customers!$C$1:$C$1001,0) = 0, "NONE", _xlfn.XLOOKUP(C378,customers!$A$1:$A$1001,customers!$C$1:$C$1001,0) )</f>
        <v>jdeag@xrea.com</v>
      </c>
      <c r="H378" s="2" t="str">
        <f>_xlfn.XLOOKUP(C378,customers!$A$1:$A$1001,customers!$G$1:$G$1001,0)</f>
        <v>United States</v>
      </c>
      <c r="I378" s="2" t="e" vm="16">
        <v>#VALUE!</v>
      </c>
      <c r="J378" s="2" t="str">
        <f>_xlfn.XLOOKUP(Table1[[#This Row],[Customer ID]],customers!A377:A1377,customers!F377:F1377,FALSE)</f>
        <v>Grand Rapids</v>
      </c>
      <c r="K378" s="2" t="str">
        <f>VLOOKUP(M378,'coffee (more)'!$A$1:$B$5,2,FALSE)</f>
        <v>Robusta</v>
      </c>
      <c r="L378" s="2" t="str">
        <f>VLOOKUP(N378,'coffee (more)'!$A$7:$B$10,2,FALSE)</f>
        <v>Medium</v>
      </c>
      <c r="M378" t="str">
        <f>INDEX(products!$A$1:$G$49,MATCH(orders!$D378,products!$A$1:$A$49,0),MATCH(orders!M$1,products!$A$1:$G$1,0))</f>
        <v>Rob</v>
      </c>
      <c r="N378" t="str">
        <f>INDEX(products!$A$1:$G$49,MATCH(orders!$D378,products!$A$1:$A$49,0),MATCH(orders!N$1,products!$A$1:$G$1,0))</f>
        <v>M</v>
      </c>
      <c r="O378" s="10">
        <f>INDEX(products!$A$1:$G$49,MATCH(orders!$D378,products!$A$1:$A$49,0),MATCH(orders!O$1,products!$A$1:$G$1,0))</f>
        <v>0.5</v>
      </c>
      <c r="P378" s="5">
        <f>INDEX(products!$A$1:$G$49,MATCH(orders!$D378,products!$A$1:$A$49,0),MATCH(orders!P$1,products!$A$1:$G$1,0))</f>
        <v>5.97</v>
      </c>
      <c r="Q378" s="5">
        <f>INDEX(products!$A$1:$G$49,MATCH(orders!$D378,products!$A$1:$A$49,0),MATCH(orders!Q$1,products!$A$1:$G$1,0))</f>
        <v>0.35819999999999996</v>
      </c>
      <c r="R378" s="12">
        <f t="shared" si="11"/>
        <v>5.97</v>
      </c>
      <c r="S378" s="12">
        <f t="shared" si="10"/>
        <v>0.35819999999999996</v>
      </c>
      <c r="T378" t="str">
        <f>_xlfn.XLOOKUP(C378,customers!A377:A1377,customers!I377:I1377,FALSE)</f>
        <v>Yes</v>
      </c>
    </row>
    <row r="379" spans="1:20" x14ac:dyDescent="0.2">
      <c r="A379" s="2" t="s">
        <v>2615</v>
      </c>
      <c r="B379" s="3">
        <v>43532</v>
      </c>
      <c r="C379" s="2" t="s">
        <v>2616</v>
      </c>
      <c r="D379" t="s">
        <v>6163</v>
      </c>
      <c r="E379" s="2">
        <v>3</v>
      </c>
      <c r="F379" s="2" t="str">
        <f>_xlfn.XLOOKUP(C379,customers!$A$1:$A$1001,customers!$B$1:$B$1001,0)</f>
        <v>Vanya Skullet</v>
      </c>
      <c r="G379" s="2" t="str">
        <f>IF(_xlfn.XLOOKUP(C379,customers!$A$1:$A$1001,customers!$C$1:$C$1001,0) = 0, "NONE", _xlfn.XLOOKUP(C379,customers!$A$1:$A$1001,customers!$C$1:$C$1001,0) )</f>
        <v>vskulletah@tinyurl.com</v>
      </c>
      <c r="H379" s="2" t="str">
        <f>_xlfn.XLOOKUP(C379,customers!$A$1:$A$1001,customers!$G$1:$G$1001,0)</f>
        <v>Ireland</v>
      </c>
      <c r="I379" s="2" t="e" vm="141">
        <v>#VALUE!</v>
      </c>
      <c r="J379" s="2" t="str">
        <f>_xlfn.XLOOKUP(Table1[[#This Row],[Customer ID]],customers!A378:A1378,customers!F378:F1378,FALSE)</f>
        <v>Balally</v>
      </c>
      <c r="K379" s="2" t="str">
        <f>VLOOKUP(M379,'coffee (more)'!$A$1:$B$5,2,FALSE)</f>
        <v>Robusta</v>
      </c>
      <c r="L379" s="2" t="str">
        <f>VLOOKUP(N379,'coffee (more)'!$A$7:$B$10,2,FALSE)</f>
        <v>Dark</v>
      </c>
      <c r="M379" t="str">
        <f>INDEX(products!$A$1:$G$49,MATCH(orders!$D379,products!$A$1:$A$49,0),MATCH(orders!M$1,products!$A$1:$G$1,0))</f>
        <v>Rob</v>
      </c>
      <c r="N379" t="str">
        <f>INDEX(products!$A$1:$G$49,MATCH(orders!$D379,products!$A$1:$A$49,0),MATCH(orders!N$1,products!$A$1:$G$1,0))</f>
        <v>D</v>
      </c>
      <c r="O379" s="10">
        <f>INDEX(products!$A$1:$G$49,MATCH(orders!$D379,products!$A$1:$A$49,0),MATCH(orders!O$1,products!$A$1:$G$1,0))</f>
        <v>0.2</v>
      </c>
      <c r="P379" s="5">
        <f>INDEX(products!$A$1:$G$49,MATCH(orders!$D379,products!$A$1:$A$49,0),MATCH(orders!P$1,products!$A$1:$G$1,0))</f>
        <v>2.6849999999999996</v>
      </c>
      <c r="Q379" s="5">
        <f>INDEX(products!$A$1:$G$49,MATCH(orders!$D379,products!$A$1:$A$49,0),MATCH(orders!Q$1,products!$A$1:$G$1,0))</f>
        <v>0.16109999999999997</v>
      </c>
      <c r="R379" s="12">
        <f t="shared" si="11"/>
        <v>8.0549999999999997</v>
      </c>
      <c r="S379" s="12">
        <f t="shared" si="10"/>
        <v>0.4832999999999999</v>
      </c>
      <c r="T379" t="str">
        <f>_xlfn.XLOOKUP(C379,customers!A378:A1378,customers!I378:I1378,FALSE)</f>
        <v>No</v>
      </c>
    </row>
    <row r="380" spans="1:20" x14ac:dyDescent="0.2">
      <c r="A380" s="2" t="s">
        <v>2621</v>
      </c>
      <c r="B380" s="3">
        <v>44377</v>
      </c>
      <c r="C380" s="2" t="s">
        <v>2622</v>
      </c>
      <c r="D380" t="s">
        <v>6180</v>
      </c>
      <c r="E380" s="2">
        <v>3</v>
      </c>
      <c r="F380" s="2" t="str">
        <f>_xlfn.XLOOKUP(C380,customers!$A$1:$A$1001,customers!$B$1:$B$1001,0)</f>
        <v>Jany Rudeforth</v>
      </c>
      <c r="G380" s="2" t="str">
        <f>IF(_xlfn.XLOOKUP(C380,customers!$A$1:$A$1001,customers!$C$1:$C$1001,0) = 0, "NONE", _xlfn.XLOOKUP(C380,customers!$A$1:$A$1001,customers!$C$1:$C$1001,0) )</f>
        <v>jrudeforthai@wunderground.com</v>
      </c>
      <c r="H380" s="2" t="str">
        <f>_xlfn.XLOOKUP(C380,customers!$A$1:$A$1001,customers!$G$1:$G$1001,0)</f>
        <v>Ireland</v>
      </c>
      <c r="I380" s="2" t="e" vm="211">
        <v>#VALUE!</v>
      </c>
      <c r="J380" s="2" t="str">
        <f>_xlfn.XLOOKUP(Table1[[#This Row],[Customer ID]],customers!A379:A1379,customers!F379:F1379,FALSE)</f>
        <v>Tullyallen</v>
      </c>
      <c r="K380" s="2" t="str">
        <f>VLOOKUP(M380,'coffee (more)'!$A$1:$B$5,2,FALSE)</f>
        <v>Arbica</v>
      </c>
      <c r="L380" s="2" t="str">
        <f>VLOOKUP(N380,'coffee (more)'!$A$7:$B$10,2,FALSE)</f>
        <v>Light</v>
      </c>
      <c r="M380" t="str">
        <f>INDEX(products!$A$1:$G$49,MATCH(orders!$D380,products!$A$1:$A$49,0),MATCH(orders!M$1,products!$A$1:$G$1,0))</f>
        <v>Ara</v>
      </c>
      <c r="N380" t="str">
        <f>INDEX(products!$A$1:$G$49,MATCH(orders!$D380,products!$A$1:$A$49,0),MATCH(orders!N$1,products!$A$1:$G$1,0))</f>
        <v>L</v>
      </c>
      <c r="O380" s="10">
        <f>INDEX(products!$A$1:$G$49,MATCH(orders!$D380,products!$A$1:$A$49,0),MATCH(orders!O$1,products!$A$1:$G$1,0))</f>
        <v>0.5</v>
      </c>
      <c r="P380" s="5">
        <f>INDEX(products!$A$1:$G$49,MATCH(orders!$D380,products!$A$1:$A$49,0),MATCH(orders!P$1,products!$A$1:$G$1,0))</f>
        <v>7.77</v>
      </c>
      <c r="Q380" s="5">
        <f>INDEX(products!$A$1:$G$49,MATCH(orders!$D380,products!$A$1:$A$49,0),MATCH(orders!Q$1,products!$A$1:$G$1,0))</f>
        <v>0.69929999999999992</v>
      </c>
      <c r="R380" s="12">
        <f t="shared" si="11"/>
        <v>23.31</v>
      </c>
      <c r="S380" s="12">
        <f t="shared" si="10"/>
        <v>2.0978999999999997</v>
      </c>
      <c r="T380" t="str">
        <f>_xlfn.XLOOKUP(C380,customers!A379:A1379,customers!I379:I1379,FALSE)</f>
        <v>Yes</v>
      </c>
    </row>
    <row r="381" spans="1:20"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 = 0, "NONE", _xlfn.XLOOKUP(C381,customers!$A$1:$A$1001,customers!$C$1:$C$1001,0) )</f>
        <v>atomaszewskiaj@answers.com</v>
      </c>
      <c r="H381" s="2" t="str">
        <f>_xlfn.XLOOKUP(C381,customers!$A$1:$A$1001,customers!$G$1:$G$1001,0)</f>
        <v>United Kingdom</v>
      </c>
      <c r="I381" s="2" t="s">
        <v>70</v>
      </c>
      <c r="J381" s="2" t="str">
        <f>_xlfn.XLOOKUP(Table1[[#This Row],[Customer ID]],customers!A380:A1380,customers!F380:F1380,FALSE)</f>
        <v>Sutton</v>
      </c>
      <c r="K381" s="2" t="str">
        <f>VLOOKUP(M381,'coffee (more)'!$A$1:$B$5,2,FALSE)</f>
        <v>Robusta</v>
      </c>
      <c r="L381" s="2" t="str">
        <f>VLOOKUP(N381,'coffee (more)'!$A$7:$B$10,2,FALSE)</f>
        <v>Light</v>
      </c>
      <c r="M381" t="str">
        <f>INDEX(products!$A$1:$G$49,MATCH(orders!$D381,products!$A$1:$A$49,0),MATCH(orders!M$1,products!$A$1:$G$1,0))</f>
        <v>Rob</v>
      </c>
      <c r="N381" t="str">
        <f>INDEX(products!$A$1:$G$49,MATCH(orders!$D381,products!$A$1:$A$49,0),MATCH(orders!N$1,products!$A$1:$G$1,0))</f>
        <v>L</v>
      </c>
      <c r="O381" s="10">
        <f>INDEX(products!$A$1:$G$49,MATCH(orders!$D381,products!$A$1:$A$49,0),MATCH(orders!O$1,products!$A$1:$G$1,0))</f>
        <v>0.5</v>
      </c>
      <c r="P381" s="5">
        <f>INDEX(products!$A$1:$G$49,MATCH(orders!$D381,products!$A$1:$A$49,0),MATCH(orders!P$1,products!$A$1:$G$1,0))</f>
        <v>7.169999999999999</v>
      </c>
      <c r="Q381" s="5">
        <f>INDEX(products!$A$1:$G$49,MATCH(orders!$D381,products!$A$1:$A$49,0),MATCH(orders!Q$1,products!$A$1:$G$1,0))</f>
        <v>0.43019999999999992</v>
      </c>
      <c r="R381" s="12">
        <f t="shared" si="11"/>
        <v>43.019999999999996</v>
      </c>
      <c r="S381" s="12">
        <f t="shared" si="10"/>
        <v>2.5811999999999995</v>
      </c>
      <c r="T381" t="str">
        <f>_xlfn.XLOOKUP(C381,customers!A380:A1380,customers!I380:I1380,FALSE)</f>
        <v>Yes</v>
      </c>
    </row>
    <row r="382" spans="1:20" x14ac:dyDescent="0.2">
      <c r="A382" s="2" t="s">
        <v>2632</v>
      </c>
      <c r="B382" s="3">
        <v>44249</v>
      </c>
      <c r="C382" s="2" t="s">
        <v>2331</v>
      </c>
      <c r="D382" t="s">
        <v>6169</v>
      </c>
      <c r="E382" s="2">
        <v>3</v>
      </c>
      <c r="F382" s="2" t="str">
        <f>_xlfn.XLOOKUP(C382,customers!$A$1:$A$1001,customers!$B$1:$B$1001,0)</f>
        <v>Flynn Antony</v>
      </c>
      <c r="G382" s="2" t="str">
        <f>IF(_xlfn.XLOOKUP(C382,customers!$A$1:$A$1001,customers!$C$1:$C$1001,0) = 0, "NONE", _xlfn.XLOOKUP(C382,customers!$A$1:$A$1001,customers!$C$1:$C$1001,0) )</f>
        <v>NONE</v>
      </c>
      <c r="H382" s="2" t="str">
        <f>_xlfn.XLOOKUP(C382,customers!$A$1:$A$1001,customers!$G$1:$G$1001,0)</f>
        <v>United States</v>
      </c>
      <c r="I382" s="2" t="b">
        <v>0</v>
      </c>
      <c r="J382" s="2" t="b">
        <f>_xlfn.XLOOKUP(Table1[[#This Row],[Customer ID]],customers!A381:A1381,customers!F381:F1381,FALSE)</f>
        <v>0</v>
      </c>
      <c r="K382" s="2" t="str">
        <f>VLOOKUP(M382,'coffee (more)'!$A$1:$B$5,2,FALSE)</f>
        <v>Liberica</v>
      </c>
      <c r="L382" s="2" t="str">
        <f>VLOOKUP(N382,'coffee (more)'!$A$7:$B$10,2,FALSE)</f>
        <v>Dark</v>
      </c>
      <c r="M382" t="str">
        <f>INDEX(products!$A$1:$G$49,MATCH(orders!$D382,products!$A$1:$A$49,0),MATCH(orders!M$1,products!$A$1:$G$1,0))</f>
        <v>Lib</v>
      </c>
      <c r="N382" t="str">
        <f>INDEX(products!$A$1:$G$49,MATCH(orders!$D382,products!$A$1:$A$49,0),MATCH(orders!N$1,products!$A$1:$G$1,0))</f>
        <v>D</v>
      </c>
      <c r="O382" s="10">
        <f>INDEX(products!$A$1:$G$49,MATCH(orders!$D382,products!$A$1:$A$49,0),MATCH(orders!O$1,products!$A$1:$G$1,0))</f>
        <v>0.5</v>
      </c>
      <c r="P382" s="5">
        <f>INDEX(products!$A$1:$G$49,MATCH(orders!$D382,products!$A$1:$A$49,0),MATCH(orders!P$1,products!$A$1:$G$1,0))</f>
        <v>7.77</v>
      </c>
      <c r="Q382" s="5">
        <f>INDEX(products!$A$1:$G$49,MATCH(orders!$D382,products!$A$1:$A$49,0),MATCH(orders!Q$1,products!$A$1:$G$1,0))</f>
        <v>1.0101</v>
      </c>
      <c r="R382" s="12">
        <f t="shared" si="11"/>
        <v>23.31</v>
      </c>
      <c r="S382" s="12">
        <f t="shared" si="10"/>
        <v>3.0303</v>
      </c>
      <c r="T382" t="b">
        <f>_xlfn.XLOOKUP(C382,customers!A381:A1381,customers!I381:I1381,FALSE)</f>
        <v>0</v>
      </c>
    </row>
    <row r="383" spans="1:20" x14ac:dyDescent="0.2">
      <c r="A383" s="2" t="s">
        <v>2638</v>
      </c>
      <c r="B383" s="3">
        <v>44646</v>
      </c>
      <c r="C383" s="2" t="s">
        <v>2639</v>
      </c>
      <c r="D383" t="s">
        <v>6154</v>
      </c>
      <c r="E383" s="2">
        <v>5</v>
      </c>
      <c r="F383" s="2" t="str">
        <f>_xlfn.XLOOKUP(C383,customers!$A$1:$A$1001,customers!$B$1:$B$1001,0)</f>
        <v>Pren Bess</v>
      </c>
      <c r="G383" s="2" t="str">
        <f>IF(_xlfn.XLOOKUP(C383,customers!$A$1:$A$1001,customers!$C$1:$C$1001,0) = 0, "NONE", _xlfn.XLOOKUP(C383,customers!$A$1:$A$1001,customers!$C$1:$C$1001,0) )</f>
        <v>pbessal@qq.com</v>
      </c>
      <c r="H383" s="2" t="str">
        <f>_xlfn.XLOOKUP(C383,customers!$A$1:$A$1001,customers!$G$1:$G$1001,0)</f>
        <v>United States</v>
      </c>
      <c r="I383" s="2" t="e" vm="7">
        <v>#VALUE!</v>
      </c>
      <c r="J383" s="2" t="str">
        <f>_xlfn.XLOOKUP(Table1[[#This Row],[Customer ID]],customers!A382:A1382,customers!F382:F1382,FALSE)</f>
        <v>Los Angeles</v>
      </c>
      <c r="K383" s="2" t="str">
        <f>VLOOKUP(M383,'coffee (more)'!$A$1:$B$5,2,FALSE)</f>
        <v>Arbica</v>
      </c>
      <c r="L383" s="2" t="str">
        <f>VLOOKUP(N383,'coffee (more)'!$A$7:$B$10,2,FALSE)</f>
        <v>Dark</v>
      </c>
      <c r="M383" t="str">
        <f>INDEX(products!$A$1:$G$49,MATCH(orders!$D383,products!$A$1:$A$49,0),MATCH(orders!M$1,products!$A$1:$G$1,0))</f>
        <v>Ara</v>
      </c>
      <c r="N383" t="str">
        <f>INDEX(products!$A$1:$G$49,MATCH(orders!$D383,products!$A$1:$A$49,0),MATCH(orders!N$1,products!$A$1:$G$1,0))</f>
        <v>D</v>
      </c>
      <c r="O383" s="10">
        <f>INDEX(products!$A$1:$G$49,MATCH(orders!$D383,products!$A$1:$A$49,0),MATCH(orders!O$1,products!$A$1:$G$1,0))</f>
        <v>0.2</v>
      </c>
      <c r="P383" s="5">
        <f>INDEX(products!$A$1:$G$49,MATCH(orders!$D383,products!$A$1:$A$49,0),MATCH(orders!P$1,products!$A$1:$G$1,0))</f>
        <v>2.9849999999999999</v>
      </c>
      <c r="Q383" s="5">
        <f>INDEX(products!$A$1:$G$49,MATCH(orders!$D383,products!$A$1:$A$49,0),MATCH(orders!Q$1,products!$A$1:$G$1,0))</f>
        <v>0.26865</v>
      </c>
      <c r="R383" s="12">
        <f t="shared" si="11"/>
        <v>14.924999999999999</v>
      </c>
      <c r="S383" s="12">
        <f t="shared" si="10"/>
        <v>1.3432500000000001</v>
      </c>
      <c r="T383" t="str">
        <f>_xlfn.XLOOKUP(C383,customers!A382:A1382,customers!I382:I1382,FALSE)</f>
        <v>Yes</v>
      </c>
    </row>
    <row r="384" spans="1:20" x14ac:dyDescent="0.2">
      <c r="A384" s="2" t="s">
        <v>2644</v>
      </c>
      <c r="B384" s="3">
        <v>43840</v>
      </c>
      <c r="C384" s="2" t="s">
        <v>2645</v>
      </c>
      <c r="D384" t="s">
        <v>6144</v>
      </c>
      <c r="E384" s="2">
        <v>3</v>
      </c>
      <c r="F384" s="2" t="str">
        <f>_xlfn.XLOOKUP(C384,customers!$A$1:$A$1001,customers!$B$1:$B$1001,0)</f>
        <v>Elka Windress</v>
      </c>
      <c r="G384" s="2" t="str">
        <f>IF(_xlfn.XLOOKUP(C384,customers!$A$1:$A$1001,customers!$C$1:$C$1001,0) = 0, "NONE", _xlfn.XLOOKUP(C384,customers!$A$1:$A$1001,customers!$C$1:$C$1001,0) )</f>
        <v>ewindressam@marketwatch.com</v>
      </c>
      <c r="H384" s="2" t="str">
        <f>_xlfn.XLOOKUP(C384,customers!$A$1:$A$1001,customers!$G$1:$G$1001,0)</f>
        <v>United States</v>
      </c>
      <c r="I384" s="2" t="e" vm="182">
        <v>#VALUE!</v>
      </c>
      <c r="J384" s="2" t="str">
        <f>_xlfn.XLOOKUP(Table1[[#This Row],[Customer ID]],customers!A383:A1383,customers!F383:F1383,FALSE)</f>
        <v>Baltimore</v>
      </c>
      <c r="K384" s="2" t="str">
        <f>VLOOKUP(M384,'coffee (more)'!$A$1:$B$5,2,FALSE)</f>
        <v>Excelsa</v>
      </c>
      <c r="L384" s="2" t="str">
        <f>VLOOKUP(N384,'coffee (more)'!$A$7:$B$10,2,FALSE)</f>
        <v>Dark</v>
      </c>
      <c r="M384" t="str">
        <f>INDEX(products!$A$1:$G$49,MATCH(orders!$D384,products!$A$1:$A$49,0),MATCH(orders!M$1,products!$A$1:$G$1,0))</f>
        <v>Exc</v>
      </c>
      <c r="N384" t="str">
        <f>INDEX(products!$A$1:$G$49,MATCH(orders!$D384,products!$A$1:$A$49,0),MATCH(orders!N$1,products!$A$1:$G$1,0))</f>
        <v>D</v>
      </c>
      <c r="O384" s="10">
        <f>INDEX(products!$A$1:$G$49,MATCH(orders!$D384,products!$A$1:$A$49,0),MATCH(orders!O$1,products!$A$1:$G$1,0))</f>
        <v>0.5</v>
      </c>
      <c r="P384" s="5">
        <f>INDEX(products!$A$1:$G$49,MATCH(orders!$D384,products!$A$1:$A$49,0),MATCH(orders!P$1,products!$A$1:$G$1,0))</f>
        <v>7.29</v>
      </c>
      <c r="Q384" s="5">
        <f>INDEX(products!$A$1:$G$49,MATCH(orders!$D384,products!$A$1:$A$49,0),MATCH(orders!Q$1,products!$A$1:$G$1,0))</f>
        <v>0.80190000000000006</v>
      </c>
      <c r="R384" s="12">
        <f t="shared" si="11"/>
        <v>21.87</v>
      </c>
      <c r="S384" s="12">
        <f t="shared" si="10"/>
        <v>2.4057000000000004</v>
      </c>
      <c r="T384" t="str">
        <f>_xlfn.XLOOKUP(C384,customers!A383:A1383,customers!I383:I1383,FALSE)</f>
        <v>No</v>
      </c>
    </row>
    <row r="385" spans="1:20" x14ac:dyDescent="0.2">
      <c r="A385" s="2" t="s">
        <v>2650</v>
      </c>
      <c r="B385" s="3">
        <v>43586</v>
      </c>
      <c r="C385" s="2" t="s">
        <v>2651</v>
      </c>
      <c r="D385" t="s">
        <v>6176</v>
      </c>
      <c r="E385" s="2">
        <v>6</v>
      </c>
      <c r="F385" s="2" t="str">
        <f>_xlfn.XLOOKUP(C385,customers!$A$1:$A$1001,customers!$B$1:$B$1001,0)</f>
        <v>Marty Kidstoun</v>
      </c>
      <c r="G385" s="2" t="str">
        <f>IF(_xlfn.XLOOKUP(C385,customers!$A$1:$A$1001,customers!$C$1:$C$1001,0) = 0, "NONE", _xlfn.XLOOKUP(C385,customers!$A$1:$A$1001,customers!$C$1:$C$1001,0) )</f>
        <v>NONE</v>
      </c>
      <c r="H385" s="2" t="str">
        <f>_xlfn.XLOOKUP(C385,customers!$A$1:$A$1001,customers!$G$1:$G$1001,0)</f>
        <v>United States</v>
      </c>
      <c r="I385" s="2" t="e" vm="212">
        <v>#VALUE!</v>
      </c>
      <c r="J385" s="2" t="str">
        <f>_xlfn.XLOOKUP(Table1[[#This Row],[Customer ID]],customers!A384:A1384,customers!F384:F1384,FALSE)</f>
        <v>Harrisburg</v>
      </c>
      <c r="K385" s="2" t="str">
        <f>VLOOKUP(M385,'coffee (more)'!$A$1:$B$5,2,FALSE)</f>
        <v>Excelsa</v>
      </c>
      <c r="L385" s="2" t="str">
        <f>VLOOKUP(N385,'coffee (more)'!$A$7:$B$10,2,FALSE)</f>
        <v>Light</v>
      </c>
      <c r="M385" t="str">
        <f>INDEX(products!$A$1:$G$49,MATCH(orders!$D385,products!$A$1:$A$49,0),MATCH(orders!M$1,products!$A$1:$G$1,0))</f>
        <v>Exc</v>
      </c>
      <c r="N385" t="str">
        <f>INDEX(products!$A$1:$G$49,MATCH(orders!$D385,products!$A$1:$A$49,0),MATCH(orders!N$1,products!$A$1:$G$1,0))</f>
        <v>L</v>
      </c>
      <c r="O385" s="10">
        <f>INDEX(products!$A$1:$G$49,MATCH(orders!$D385,products!$A$1:$A$49,0),MATCH(orders!O$1,products!$A$1:$G$1,0))</f>
        <v>0.5</v>
      </c>
      <c r="P385" s="5">
        <f>INDEX(products!$A$1:$G$49,MATCH(orders!$D385,products!$A$1:$A$49,0),MATCH(orders!P$1,products!$A$1:$G$1,0))</f>
        <v>8.91</v>
      </c>
      <c r="Q385" s="5">
        <f>INDEX(products!$A$1:$G$49,MATCH(orders!$D385,products!$A$1:$A$49,0),MATCH(orders!Q$1,products!$A$1:$G$1,0))</f>
        <v>0.98009999999999997</v>
      </c>
      <c r="R385" s="12">
        <f t="shared" si="11"/>
        <v>53.46</v>
      </c>
      <c r="S385" s="12">
        <f t="shared" si="10"/>
        <v>5.8805999999999994</v>
      </c>
      <c r="T385" t="str">
        <f>_xlfn.XLOOKUP(C385,customers!A384:A1384,customers!I384:I1384,FALSE)</f>
        <v>Yes</v>
      </c>
    </row>
    <row r="386" spans="1:20" x14ac:dyDescent="0.2">
      <c r="A386" s="2" t="s">
        <v>2655</v>
      </c>
      <c r="B386" s="3">
        <v>43870</v>
      </c>
      <c r="C386" s="2" t="s">
        <v>2656</v>
      </c>
      <c r="D386" t="s">
        <v>6182</v>
      </c>
      <c r="E386" s="2">
        <v>4</v>
      </c>
      <c r="F386" s="2" t="str">
        <f>_xlfn.XLOOKUP(C386,customers!$A$1:$A$1001,customers!$B$1:$B$1001,0)</f>
        <v>Nickey Dimbleby</v>
      </c>
      <c r="G386" s="2" t="str">
        <f>IF(_xlfn.XLOOKUP(C386,customers!$A$1:$A$1001,customers!$C$1:$C$1001,0) = 0, "NONE", _xlfn.XLOOKUP(C386,customers!$A$1:$A$1001,customers!$C$1:$C$1001,0) )</f>
        <v>NONE</v>
      </c>
      <c r="H386" s="2" t="str">
        <f>_xlfn.XLOOKUP(C386,customers!$A$1:$A$1001,customers!$G$1:$G$1001,0)</f>
        <v>United States</v>
      </c>
      <c r="I386" s="2" t="e" vm="65">
        <v>#VALUE!</v>
      </c>
      <c r="J386" s="2" t="str">
        <f>_xlfn.XLOOKUP(Table1[[#This Row],[Customer ID]],customers!A385:A1385,customers!F385:F1385,FALSE)</f>
        <v>Dallas</v>
      </c>
      <c r="K386" s="2" t="str">
        <f>VLOOKUP(M386,'coffee (more)'!$A$1:$B$5,2,FALSE)</f>
        <v>Arbica</v>
      </c>
      <c r="L386" s="2" t="str">
        <f>VLOOKUP(N386,'coffee (more)'!$A$7:$B$10,2,FALSE)</f>
        <v>Light</v>
      </c>
      <c r="M386" t="str">
        <f>INDEX(products!$A$1:$G$49,MATCH(orders!$D386,products!$A$1:$A$49,0),MATCH(orders!M$1,products!$A$1:$G$1,0))</f>
        <v>Ara</v>
      </c>
      <c r="N386" t="str">
        <f>INDEX(products!$A$1:$G$49,MATCH(orders!$D386,products!$A$1:$A$49,0),MATCH(orders!N$1,products!$A$1:$G$1,0))</f>
        <v>L</v>
      </c>
      <c r="O386" s="10">
        <f>INDEX(products!$A$1:$G$49,MATCH(orders!$D386,products!$A$1:$A$49,0),MATCH(orders!O$1,products!$A$1:$G$1,0))</f>
        <v>2.5</v>
      </c>
      <c r="P386" s="5">
        <f>INDEX(products!$A$1:$G$49,MATCH(orders!$D386,products!$A$1:$A$49,0),MATCH(orders!P$1,products!$A$1:$G$1,0))</f>
        <v>29.784999999999997</v>
      </c>
      <c r="Q386" s="5">
        <f>INDEX(products!$A$1:$G$49,MATCH(orders!$D386,products!$A$1:$A$49,0),MATCH(orders!Q$1,products!$A$1:$G$1,0))</f>
        <v>2.6806499999999995</v>
      </c>
      <c r="R386" s="12">
        <f t="shared" si="11"/>
        <v>119.13999999999999</v>
      </c>
      <c r="S386" s="12">
        <f t="shared" ref="S386:S449" si="12" xml:space="preserve"> Q386*E386</f>
        <v>10.722599999999998</v>
      </c>
      <c r="T386" t="str">
        <f>_xlfn.XLOOKUP(C386,customers!A385:A1385,customers!I385:I1385,FALSE)</f>
        <v>No</v>
      </c>
    </row>
    <row r="387" spans="1:20" x14ac:dyDescent="0.2">
      <c r="A387" s="2" t="s">
        <v>2660</v>
      </c>
      <c r="B387" s="3">
        <v>44559</v>
      </c>
      <c r="C387" s="2" t="s">
        <v>2661</v>
      </c>
      <c r="D387" t="s">
        <v>6160</v>
      </c>
      <c r="E387" s="2">
        <v>5</v>
      </c>
      <c r="F387" s="2" t="str">
        <f>_xlfn.XLOOKUP(C387,customers!$A$1:$A$1001,customers!$B$1:$B$1001,0)</f>
        <v>Virgil Baumadier</v>
      </c>
      <c r="G387" s="2" t="str">
        <f>IF(_xlfn.XLOOKUP(C387,customers!$A$1:$A$1001,customers!$C$1:$C$1001,0) = 0, "NONE", _xlfn.XLOOKUP(C387,customers!$A$1:$A$1001,customers!$C$1:$C$1001,0) )</f>
        <v>vbaumadierap@google.cn</v>
      </c>
      <c r="H387" s="2" t="str">
        <f>_xlfn.XLOOKUP(C387,customers!$A$1:$A$1001,customers!$G$1:$G$1001,0)</f>
        <v>United States</v>
      </c>
      <c r="I387" s="2" t="e" vm="74">
        <v>#VALUE!</v>
      </c>
      <c r="J387" s="2" t="str">
        <f>_xlfn.XLOOKUP(Table1[[#This Row],[Customer ID]],customers!A386:A1386,customers!F386:F1386,FALSE)</f>
        <v>Kansas City</v>
      </c>
      <c r="K387" s="2" t="str">
        <f>VLOOKUP(M387,'coffee (more)'!$A$1:$B$5,2,FALSE)</f>
        <v>Liberica</v>
      </c>
      <c r="L387" s="2" t="str">
        <f>VLOOKUP(N387,'coffee (more)'!$A$7:$B$10,2,FALSE)</f>
        <v>Medium</v>
      </c>
      <c r="M387" t="str">
        <f>INDEX(products!$A$1:$G$49,MATCH(orders!$D387,products!$A$1:$A$49,0),MATCH(orders!M$1,products!$A$1:$G$1,0))</f>
        <v>Lib</v>
      </c>
      <c r="N387" t="str">
        <f>INDEX(products!$A$1:$G$49,MATCH(orders!$D387,products!$A$1:$A$49,0),MATCH(orders!N$1,products!$A$1:$G$1,0))</f>
        <v>M</v>
      </c>
      <c r="O387" s="10">
        <f>INDEX(products!$A$1:$G$49,MATCH(orders!$D387,products!$A$1:$A$49,0),MATCH(orders!O$1,products!$A$1:$G$1,0))</f>
        <v>0.5</v>
      </c>
      <c r="P387" s="5">
        <f>INDEX(products!$A$1:$G$49,MATCH(orders!$D387,products!$A$1:$A$49,0),MATCH(orders!P$1,products!$A$1:$G$1,0))</f>
        <v>8.73</v>
      </c>
      <c r="Q387" s="5">
        <f>INDEX(products!$A$1:$G$49,MATCH(orders!$D387,products!$A$1:$A$49,0),MATCH(orders!Q$1,products!$A$1:$G$1,0))</f>
        <v>1.1349</v>
      </c>
      <c r="R387" s="12">
        <f t="shared" ref="R387:R450" si="13">E387*P387</f>
        <v>43.650000000000006</v>
      </c>
      <c r="S387" s="12">
        <f t="shared" si="12"/>
        <v>5.6745000000000001</v>
      </c>
      <c r="T387" t="str">
        <f>_xlfn.XLOOKUP(C387,customers!A386:A1386,customers!I386:I1386,FALSE)</f>
        <v>Yes</v>
      </c>
    </row>
    <row r="388" spans="1:20"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 = 0, "NONE", _xlfn.XLOOKUP(C388,customers!$A$1:$A$1001,customers!$C$1:$C$1001,0) )</f>
        <v>NONE</v>
      </c>
      <c r="H388" s="2" t="str">
        <f>_xlfn.XLOOKUP(C388,customers!$A$1:$A$1001,customers!$G$1:$G$1001,0)</f>
        <v>United States</v>
      </c>
      <c r="I388" s="2" t="e" vm="61">
        <v>#VALUE!</v>
      </c>
      <c r="J388" s="2" t="str">
        <f>_xlfn.XLOOKUP(Table1[[#This Row],[Customer ID]],customers!A387:A1387,customers!F387:F1387,FALSE)</f>
        <v>Springfield</v>
      </c>
      <c r="K388" s="2" t="str">
        <f>VLOOKUP(M388,'coffee (more)'!$A$1:$B$5,2,FALSE)</f>
        <v>Arbica</v>
      </c>
      <c r="L388" s="2" t="str">
        <f>VLOOKUP(N388,'coffee (more)'!$A$7:$B$10,2,FALSE)</f>
        <v>Dark</v>
      </c>
      <c r="M388" t="str">
        <f>INDEX(products!$A$1:$G$49,MATCH(orders!$D388,products!$A$1:$A$49,0),MATCH(orders!M$1,products!$A$1:$G$1,0))</f>
        <v>Ara</v>
      </c>
      <c r="N388" t="str">
        <f>INDEX(products!$A$1:$G$49,MATCH(orders!$D388,products!$A$1:$A$49,0),MATCH(orders!N$1,products!$A$1:$G$1,0))</f>
        <v>D</v>
      </c>
      <c r="O388" s="10">
        <f>INDEX(products!$A$1:$G$49,MATCH(orders!$D388,products!$A$1:$A$49,0),MATCH(orders!O$1,products!$A$1:$G$1,0))</f>
        <v>0.2</v>
      </c>
      <c r="P388" s="5">
        <f>INDEX(products!$A$1:$G$49,MATCH(orders!$D388,products!$A$1:$A$49,0),MATCH(orders!P$1,products!$A$1:$G$1,0))</f>
        <v>2.9849999999999999</v>
      </c>
      <c r="Q388" s="5">
        <f>INDEX(products!$A$1:$G$49,MATCH(orders!$D388,products!$A$1:$A$49,0),MATCH(orders!Q$1,products!$A$1:$G$1,0))</f>
        <v>0.26865</v>
      </c>
      <c r="R388" s="12">
        <f t="shared" si="13"/>
        <v>17.91</v>
      </c>
      <c r="S388" s="12">
        <f t="shared" si="12"/>
        <v>1.6118999999999999</v>
      </c>
      <c r="T388" t="str">
        <f>_xlfn.XLOOKUP(C388,customers!A387:A1387,customers!I387:I1387,FALSE)</f>
        <v>Yes</v>
      </c>
    </row>
    <row r="389" spans="1:20" x14ac:dyDescent="0.2">
      <c r="A389" s="2" t="s">
        <v>2671</v>
      </c>
      <c r="B389" s="3">
        <v>44455</v>
      </c>
      <c r="C389" s="2" t="s">
        <v>2672</v>
      </c>
      <c r="D389" t="s">
        <v>6171</v>
      </c>
      <c r="E389" s="2">
        <v>5</v>
      </c>
      <c r="F389" s="2" t="str">
        <f>_xlfn.XLOOKUP(C389,customers!$A$1:$A$1001,customers!$B$1:$B$1001,0)</f>
        <v>Shirleen Welds</v>
      </c>
      <c r="G389" s="2" t="str">
        <f>IF(_xlfn.XLOOKUP(C389,customers!$A$1:$A$1001,customers!$C$1:$C$1001,0) = 0, "NONE", _xlfn.XLOOKUP(C389,customers!$A$1:$A$1001,customers!$C$1:$C$1001,0) )</f>
        <v>sweldsar@wired.com</v>
      </c>
      <c r="H389" s="2" t="str">
        <f>_xlfn.XLOOKUP(C389,customers!$A$1:$A$1001,customers!$G$1:$G$1001,0)</f>
        <v>United States</v>
      </c>
      <c r="I389" s="2" t="e" vm="213">
        <v>#VALUE!</v>
      </c>
      <c r="J389" s="2" t="str">
        <f>_xlfn.XLOOKUP(Table1[[#This Row],[Customer ID]],customers!A388:A1388,customers!F388:F1388,FALSE)</f>
        <v>New Haven</v>
      </c>
      <c r="K389" s="2" t="str">
        <f>VLOOKUP(M389,'coffee (more)'!$A$1:$B$5,2,FALSE)</f>
        <v>Excelsa</v>
      </c>
      <c r="L389" s="2" t="str">
        <f>VLOOKUP(N389,'coffee (more)'!$A$7:$B$10,2,FALSE)</f>
        <v>Light</v>
      </c>
      <c r="M389" t="str">
        <f>INDEX(products!$A$1:$G$49,MATCH(orders!$D389,products!$A$1:$A$49,0),MATCH(orders!M$1,products!$A$1:$G$1,0))</f>
        <v>Exc</v>
      </c>
      <c r="N389" t="str">
        <f>INDEX(products!$A$1:$G$49,MATCH(orders!$D389,products!$A$1:$A$49,0),MATCH(orders!N$1,products!$A$1:$G$1,0))</f>
        <v>L</v>
      </c>
      <c r="O389" s="10">
        <f>INDEX(products!$A$1:$G$49,MATCH(orders!$D389,products!$A$1:$A$49,0),MATCH(orders!O$1,products!$A$1:$G$1,0))</f>
        <v>1</v>
      </c>
      <c r="P389" s="5">
        <f>INDEX(products!$A$1:$G$49,MATCH(orders!$D389,products!$A$1:$A$49,0),MATCH(orders!P$1,products!$A$1:$G$1,0))</f>
        <v>14.85</v>
      </c>
      <c r="Q389" s="5">
        <f>INDEX(products!$A$1:$G$49,MATCH(orders!$D389,products!$A$1:$A$49,0),MATCH(orders!Q$1,products!$A$1:$G$1,0))</f>
        <v>1.6335</v>
      </c>
      <c r="R389" s="12">
        <f t="shared" si="13"/>
        <v>74.25</v>
      </c>
      <c r="S389" s="12">
        <f t="shared" si="12"/>
        <v>8.1675000000000004</v>
      </c>
      <c r="T389" t="str">
        <f>_xlfn.XLOOKUP(C389,customers!A388:A1388,customers!I388:I1388,FALSE)</f>
        <v>Yes</v>
      </c>
    </row>
    <row r="390" spans="1:20" x14ac:dyDescent="0.2">
      <c r="A390" s="2" t="s">
        <v>2677</v>
      </c>
      <c r="B390" s="3">
        <v>44130</v>
      </c>
      <c r="C390" s="2" t="s">
        <v>2678</v>
      </c>
      <c r="D390" t="s">
        <v>6150</v>
      </c>
      <c r="E390" s="2">
        <v>3</v>
      </c>
      <c r="F390" s="2" t="str">
        <f>_xlfn.XLOOKUP(C390,customers!$A$1:$A$1001,customers!$B$1:$B$1001,0)</f>
        <v>Maisie Sarvar</v>
      </c>
      <c r="G390" s="2" t="str">
        <f>IF(_xlfn.XLOOKUP(C390,customers!$A$1:$A$1001,customers!$C$1:$C$1001,0) = 0, "NONE", _xlfn.XLOOKUP(C390,customers!$A$1:$A$1001,customers!$C$1:$C$1001,0) )</f>
        <v>msarvaras@artisteer.com</v>
      </c>
      <c r="H390" s="2" t="str">
        <f>_xlfn.XLOOKUP(C390,customers!$A$1:$A$1001,customers!$G$1:$G$1001,0)</f>
        <v>United States</v>
      </c>
      <c r="I390" s="2" t="e" vm="214">
        <v>#VALUE!</v>
      </c>
      <c r="J390" s="2" t="str">
        <f>_xlfn.XLOOKUP(Table1[[#This Row],[Customer ID]],customers!A389:A1389,customers!F389:F1389,FALSE)</f>
        <v>Lawrenceville</v>
      </c>
      <c r="K390" s="2" t="str">
        <f>VLOOKUP(M390,'coffee (more)'!$A$1:$B$5,2,FALSE)</f>
        <v>Liberica</v>
      </c>
      <c r="L390" s="2" t="str">
        <f>VLOOKUP(N390,'coffee (more)'!$A$7:$B$10,2,FALSE)</f>
        <v>Dark</v>
      </c>
      <c r="M390" t="str">
        <f>INDEX(products!$A$1:$G$49,MATCH(orders!$D390,products!$A$1:$A$49,0),MATCH(orders!M$1,products!$A$1:$G$1,0))</f>
        <v>Lib</v>
      </c>
      <c r="N390" t="str">
        <f>INDEX(products!$A$1:$G$49,MATCH(orders!$D390,products!$A$1:$A$49,0),MATCH(orders!N$1,products!$A$1:$G$1,0))</f>
        <v>D</v>
      </c>
      <c r="O390" s="10">
        <f>INDEX(products!$A$1:$G$49,MATCH(orders!$D390,products!$A$1:$A$49,0),MATCH(orders!O$1,products!$A$1:$G$1,0))</f>
        <v>0.2</v>
      </c>
      <c r="P390" s="5">
        <f>INDEX(products!$A$1:$G$49,MATCH(orders!$D390,products!$A$1:$A$49,0),MATCH(orders!P$1,products!$A$1:$G$1,0))</f>
        <v>3.8849999999999998</v>
      </c>
      <c r="Q390" s="5">
        <f>INDEX(products!$A$1:$G$49,MATCH(orders!$D390,products!$A$1:$A$49,0),MATCH(orders!Q$1,products!$A$1:$G$1,0))</f>
        <v>0.50505</v>
      </c>
      <c r="R390" s="12">
        <f t="shared" si="13"/>
        <v>11.654999999999999</v>
      </c>
      <c r="S390" s="12">
        <f t="shared" si="12"/>
        <v>1.51515</v>
      </c>
      <c r="T390" t="str">
        <f>_xlfn.XLOOKUP(C390,customers!A389:A1389,customers!I389:I1389,FALSE)</f>
        <v>Yes</v>
      </c>
    </row>
    <row r="391" spans="1:20" x14ac:dyDescent="0.2">
      <c r="A391" s="2" t="s">
        <v>2683</v>
      </c>
      <c r="B391" s="3">
        <v>43536</v>
      </c>
      <c r="C391" s="2" t="s">
        <v>2684</v>
      </c>
      <c r="D391" t="s">
        <v>6169</v>
      </c>
      <c r="E391" s="2">
        <v>3</v>
      </c>
      <c r="F391" s="2" t="str">
        <f>_xlfn.XLOOKUP(C391,customers!$A$1:$A$1001,customers!$B$1:$B$1001,0)</f>
        <v>Andrej Havick</v>
      </c>
      <c r="G391" s="2" t="str">
        <f>IF(_xlfn.XLOOKUP(C391,customers!$A$1:$A$1001,customers!$C$1:$C$1001,0) = 0, "NONE", _xlfn.XLOOKUP(C391,customers!$A$1:$A$1001,customers!$C$1:$C$1001,0) )</f>
        <v>ahavickat@nsw.gov.au</v>
      </c>
      <c r="H391" s="2" t="str">
        <f>_xlfn.XLOOKUP(C391,customers!$A$1:$A$1001,customers!$G$1:$G$1001,0)</f>
        <v>United States</v>
      </c>
      <c r="I391" s="2" t="e" vm="215">
        <v>#VALUE!</v>
      </c>
      <c r="J391" s="2" t="str">
        <f>_xlfn.XLOOKUP(Table1[[#This Row],[Customer ID]],customers!A390:A1390,customers!F390:F1390,FALSE)</f>
        <v>Asheville</v>
      </c>
      <c r="K391" s="2" t="str">
        <f>VLOOKUP(M391,'coffee (more)'!$A$1:$B$5,2,FALSE)</f>
        <v>Liberica</v>
      </c>
      <c r="L391" s="2" t="str">
        <f>VLOOKUP(N391,'coffee (more)'!$A$7:$B$10,2,FALSE)</f>
        <v>Dark</v>
      </c>
      <c r="M391" t="str">
        <f>INDEX(products!$A$1:$G$49,MATCH(orders!$D391,products!$A$1:$A$49,0),MATCH(orders!M$1,products!$A$1:$G$1,0))</f>
        <v>Lib</v>
      </c>
      <c r="N391" t="str">
        <f>INDEX(products!$A$1:$G$49,MATCH(orders!$D391,products!$A$1:$A$49,0),MATCH(orders!N$1,products!$A$1:$G$1,0))</f>
        <v>D</v>
      </c>
      <c r="O391" s="10">
        <f>INDEX(products!$A$1:$G$49,MATCH(orders!$D391,products!$A$1:$A$49,0),MATCH(orders!O$1,products!$A$1:$G$1,0))</f>
        <v>0.5</v>
      </c>
      <c r="P391" s="5">
        <f>INDEX(products!$A$1:$G$49,MATCH(orders!$D391,products!$A$1:$A$49,0),MATCH(orders!P$1,products!$A$1:$G$1,0))</f>
        <v>7.77</v>
      </c>
      <c r="Q391" s="5">
        <f>INDEX(products!$A$1:$G$49,MATCH(orders!$D391,products!$A$1:$A$49,0),MATCH(orders!Q$1,products!$A$1:$G$1,0))</f>
        <v>1.0101</v>
      </c>
      <c r="R391" s="12">
        <f t="shared" si="13"/>
        <v>23.31</v>
      </c>
      <c r="S391" s="12">
        <f t="shared" si="12"/>
        <v>3.0303</v>
      </c>
      <c r="T391" t="str">
        <f>_xlfn.XLOOKUP(C391,customers!A390:A1390,customers!I390:I1390,FALSE)</f>
        <v>Yes</v>
      </c>
    </row>
    <row r="392" spans="1:20" x14ac:dyDescent="0.2">
      <c r="A392" s="2" t="s">
        <v>2689</v>
      </c>
      <c r="B392" s="3">
        <v>44245</v>
      </c>
      <c r="C392" s="2" t="s">
        <v>2690</v>
      </c>
      <c r="D392" t="s">
        <v>6144</v>
      </c>
      <c r="E392" s="2">
        <v>2</v>
      </c>
      <c r="F392" s="2" t="str">
        <f>_xlfn.XLOOKUP(C392,customers!$A$1:$A$1001,customers!$B$1:$B$1001,0)</f>
        <v>Sloan Diviny</v>
      </c>
      <c r="G392" s="2" t="str">
        <f>IF(_xlfn.XLOOKUP(C392,customers!$A$1:$A$1001,customers!$C$1:$C$1001,0) = 0, "NONE", _xlfn.XLOOKUP(C392,customers!$A$1:$A$1001,customers!$C$1:$C$1001,0) )</f>
        <v>sdivinyau@ask.com</v>
      </c>
      <c r="H392" s="2" t="str">
        <f>_xlfn.XLOOKUP(C392,customers!$A$1:$A$1001,customers!$G$1:$G$1001,0)</f>
        <v>United States</v>
      </c>
      <c r="I392" s="2" t="e" vm="48">
        <v>#VALUE!</v>
      </c>
      <c r="J392" s="2" t="str">
        <f>_xlfn.XLOOKUP(Table1[[#This Row],[Customer ID]],customers!A391:A1391,customers!F391:F1391,FALSE)</f>
        <v>Saint Paul</v>
      </c>
      <c r="K392" s="2" t="str">
        <f>VLOOKUP(M392,'coffee (more)'!$A$1:$B$5,2,FALSE)</f>
        <v>Excelsa</v>
      </c>
      <c r="L392" s="2" t="str">
        <f>VLOOKUP(N392,'coffee (more)'!$A$7:$B$10,2,FALSE)</f>
        <v>Dark</v>
      </c>
      <c r="M392" t="str">
        <f>INDEX(products!$A$1:$G$49,MATCH(orders!$D392,products!$A$1:$A$49,0),MATCH(orders!M$1,products!$A$1:$G$1,0))</f>
        <v>Exc</v>
      </c>
      <c r="N392" t="str">
        <f>INDEX(products!$A$1:$G$49,MATCH(orders!$D392,products!$A$1:$A$49,0),MATCH(orders!N$1,products!$A$1:$G$1,0))</f>
        <v>D</v>
      </c>
      <c r="O392" s="10">
        <f>INDEX(products!$A$1:$G$49,MATCH(orders!$D392,products!$A$1:$A$49,0),MATCH(orders!O$1,products!$A$1:$G$1,0))</f>
        <v>0.5</v>
      </c>
      <c r="P392" s="5">
        <f>INDEX(products!$A$1:$G$49,MATCH(orders!$D392,products!$A$1:$A$49,0),MATCH(orders!P$1,products!$A$1:$G$1,0))</f>
        <v>7.29</v>
      </c>
      <c r="Q392" s="5">
        <f>INDEX(products!$A$1:$G$49,MATCH(orders!$D392,products!$A$1:$A$49,0),MATCH(orders!Q$1,products!$A$1:$G$1,0))</f>
        <v>0.80190000000000006</v>
      </c>
      <c r="R392" s="12">
        <f t="shared" si="13"/>
        <v>14.58</v>
      </c>
      <c r="S392" s="12">
        <f t="shared" si="12"/>
        <v>1.6038000000000001</v>
      </c>
      <c r="T392" t="str">
        <f>_xlfn.XLOOKUP(C392,customers!A391:A1391,customers!I391:I1391,FALSE)</f>
        <v>Yes</v>
      </c>
    </row>
    <row r="393" spans="1:20" x14ac:dyDescent="0.2">
      <c r="A393" s="2" t="s">
        <v>2694</v>
      </c>
      <c r="B393" s="3">
        <v>44133</v>
      </c>
      <c r="C393" s="2" t="s">
        <v>2695</v>
      </c>
      <c r="D393" t="s">
        <v>6157</v>
      </c>
      <c r="E393" s="2">
        <v>2</v>
      </c>
      <c r="F393" s="2" t="str">
        <f>_xlfn.XLOOKUP(C393,customers!$A$1:$A$1001,customers!$B$1:$B$1001,0)</f>
        <v>Itch Norquoy</v>
      </c>
      <c r="G393" s="2" t="str">
        <f>IF(_xlfn.XLOOKUP(C393,customers!$A$1:$A$1001,customers!$C$1:$C$1001,0) = 0, "NONE", _xlfn.XLOOKUP(C393,customers!$A$1:$A$1001,customers!$C$1:$C$1001,0) )</f>
        <v>inorquoyav@businessweek.com</v>
      </c>
      <c r="H393" s="2" t="str">
        <f>_xlfn.XLOOKUP(C393,customers!$A$1:$A$1001,customers!$G$1:$G$1001,0)</f>
        <v>United States</v>
      </c>
      <c r="I393" s="2" t="e" vm="28">
        <v>#VALUE!</v>
      </c>
      <c r="J393" s="2" t="str">
        <f>_xlfn.XLOOKUP(Table1[[#This Row],[Customer ID]],customers!A392:A1392,customers!F392:F1392,FALSE)</f>
        <v>Minneapolis</v>
      </c>
      <c r="K393" s="2" t="str">
        <f>VLOOKUP(M393,'coffee (more)'!$A$1:$B$5,2,FALSE)</f>
        <v>Arbica</v>
      </c>
      <c r="L393" s="2" t="str">
        <f>VLOOKUP(N393,'coffee (more)'!$A$7:$B$10,2,FALSE)</f>
        <v>Medium</v>
      </c>
      <c r="M393" t="str">
        <f>INDEX(products!$A$1:$G$49,MATCH(orders!$D393,products!$A$1:$A$49,0),MATCH(orders!M$1,products!$A$1:$G$1,0))</f>
        <v>Ara</v>
      </c>
      <c r="N393" t="str">
        <f>INDEX(products!$A$1:$G$49,MATCH(orders!$D393,products!$A$1:$A$49,0),MATCH(orders!N$1,products!$A$1:$G$1,0))</f>
        <v>M</v>
      </c>
      <c r="O393" s="10">
        <f>INDEX(products!$A$1:$G$49,MATCH(orders!$D393,products!$A$1:$A$49,0),MATCH(orders!O$1,products!$A$1:$G$1,0))</f>
        <v>0.5</v>
      </c>
      <c r="P393" s="5">
        <f>INDEX(products!$A$1:$G$49,MATCH(orders!$D393,products!$A$1:$A$49,0),MATCH(orders!P$1,products!$A$1:$G$1,0))</f>
        <v>6.75</v>
      </c>
      <c r="Q393" s="5">
        <f>INDEX(products!$A$1:$G$49,MATCH(orders!$D393,products!$A$1:$A$49,0),MATCH(orders!Q$1,products!$A$1:$G$1,0))</f>
        <v>0.60749999999999993</v>
      </c>
      <c r="R393" s="12">
        <f t="shared" si="13"/>
        <v>13.5</v>
      </c>
      <c r="S393" s="12">
        <f t="shared" si="12"/>
        <v>1.2149999999999999</v>
      </c>
      <c r="T393" t="str">
        <f>_xlfn.XLOOKUP(C393,customers!A392:A1392,customers!I392:I1392,FALSE)</f>
        <v>No</v>
      </c>
    </row>
    <row r="394" spans="1:20" x14ac:dyDescent="0.2">
      <c r="A394" s="2" t="s">
        <v>2699</v>
      </c>
      <c r="B394" s="3">
        <v>44445</v>
      </c>
      <c r="C394" s="2" t="s">
        <v>2700</v>
      </c>
      <c r="D394" t="s">
        <v>6171</v>
      </c>
      <c r="E394" s="2">
        <v>6</v>
      </c>
      <c r="F394" s="2" t="str">
        <f>_xlfn.XLOOKUP(C394,customers!$A$1:$A$1001,customers!$B$1:$B$1001,0)</f>
        <v>Anson Iddison</v>
      </c>
      <c r="G394" s="2" t="str">
        <f>IF(_xlfn.XLOOKUP(C394,customers!$A$1:$A$1001,customers!$C$1:$C$1001,0) = 0, "NONE", _xlfn.XLOOKUP(C394,customers!$A$1:$A$1001,customers!$C$1:$C$1001,0) )</f>
        <v>aiddisonaw@usa.gov</v>
      </c>
      <c r="H394" s="2" t="str">
        <f>_xlfn.XLOOKUP(C394,customers!$A$1:$A$1001,customers!$G$1:$G$1001,0)</f>
        <v>United States</v>
      </c>
      <c r="I394" s="2" t="e" vm="96">
        <v>#VALUE!</v>
      </c>
      <c r="J394" s="2" t="str">
        <f>_xlfn.XLOOKUP(Table1[[#This Row],[Customer ID]],customers!A393:A1393,customers!F393:F1393,FALSE)</f>
        <v>Santa Ana</v>
      </c>
      <c r="K394" s="2" t="str">
        <f>VLOOKUP(M394,'coffee (more)'!$A$1:$B$5,2,FALSE)</f>
        <v>Excelsa</v>
      </c>
      <c r="L394" s="2" t="str">
        <f>VLOOKUP(N394,'coffee (more)'!$A$7:$B$10,2,FALSE)</f>
        <v>Light</v>
      </c>
      <c r="M394" t="str">
        <f>INDEX(products!$A$1:$G$49,MATCH(orders!$D394,products!$A$1:$A$49,0),MATCH(orders!M$1,products!$A$1:$G$1,0))</f>
        <v>Exc</v>
      </c>
      <c r="N394" t="str">
        <f>INDEX(products!$A$1:$G$49,MATCH(orders!$D394,products!$A$1:$A$49,0),MATCH(orders!N$1,products!$A$1:$G$1,0))</f>
        <v>L</v>
      </c>
      <c r="O394" s="10">
        <f>INDEX(products!$A$1:$G$49,MATCH(orders!$D394,products!$A$1:$A$49,0),MATCH(orders!O$1,products!$A$1:$G$1,0))</f>
        <v>1</v>
      </c>
      <c r="P394" s="5">
        <f>INDEX(products!$A$1:$G$49,MATCH(orders!$D394,products!$A$1:$A$49,0),MATCH(orders!P$1,products!$A$1:$G$1,0))</f>
        <v>14.85</v>
      </c>
      <c r="Q394" s="5">
        <f>INDEX(products!$A$1:$G$49,MATCH(orders!$D394,products!$A$1:$A$49,0),MATCH(orders!Q$1,products!$A$1:$G$1,0))</f>
        <v>1.6335</v>
      </c>
      <c r="R394" s="12">
        <f t="shared" si="13"/>
        <v>89.1</v>
      </c>
      <c r="S394" s="12">
        <f t="shared" si="12"/>
        <v>9.8010000000000002</v>
      </c>
      <c r="T394" t="str">
        <f>_xlfn.XLOOKUP(C394,customers!A393:A1393,customers!I393:I1393,FALSE)</f>
        <v>No</v>
      </c>
    </row>
    <row r="395" spans="1:20" x14ac:dyDescent="0.2">
      <c r="A395" s="2" t="s">
        <v>2699</v>
      </c>
      <c r="B395" s="3">
        <v>44445</v>
      </c>
      <c r="C395" s="2" t="s">
        <v>2700</v>
      </c>
      <c r="D395" t="s">
        <v>6167</v>
      </c>
      <c r="E395" s="2">
        <v>1</v>
      </c>
      <c r="F395" s="2" t="str">
        <f>_xlfn.XLOOKUP(C395,customers!$A$1:$A$1001,customers!$B$1:$B$1001,0)</f>
        <v>Anson Iddison</v>
      </c>
      <c r="G395" s="2" t="str">
        <f>IF(_xlfn.XLOOKUP(C395,customers!$A$1:$A$1001,customers!$C$1:$C$1001,0) = 0, "NONE", _xlfn.XLOOKUP(C395,customers!$A$1:$A$1001,customers!$C$1:$C$1001,0) )</f>
        <v>aiddisonaw@usa.gov</v>
      </c>
      <c r="H395" s="2" t="str">
        <f>_xlfn.XLOOKUP(C395,customers!$A$1:$A$1001,customers!$G$1:$G$1001,0)</f>
        <v>United States</v>
      </c>
      <c r="I395" s="2" t="e" vm="96">
        <v>#VALUE!</v>
      </c>
      <c r="J395" s="2" t="str">
        <f>_xlfn.XLOOKUP(Table1[[#This Row],[Customer ID]],customers!A394:A1394,customers!F394:F1394,FALSE)</f>
        <v>Santa Ana</v>
      </c>
      <c r="K395" s="2" t="str">
        <f>VLOOKUP(M395,'coffee (more)'!$A$1:$B$5,2,FALSE)</f>
        <v>Arbica</v>
      </c>
      <c r="L395" s="2" t="str">
        <f>VLOOKUP(N395,'coffee (more)'!$A$7:$B$10,2,FALSE)</f>
        <v>Light</v>
      </c>
      <c r="M395" t="str">
        <f>INDEX(products!$A$1:$G$49,MATCH(orders!$D395,products!$A$1:$A$49,0),MATCH(orders!M$1,products!$A$1:$G$1,0))</f>
        <v>Ara</v>
      </c>
      <c r="N395" t="str">
        <f>INDEX(products!$A$1:$G$49,MATCH(orders!$D395,products!$A$1:$A$49,0),MATCH(orders!N$1,products!$A$1:$G$1,0))</f>
        <v>L</v>
      </c>
      <c r="O395" s="10">
        <f>INDEX(products!$A$1:$G$49,MATCH(orders!$D395,products!$A$1:$A$49,0),MATCH(orders!O$1,products!$A$1:$G$1,0))</f>
        <v>0.2</v>
      </c>
      <c r="P395" s="5">
        <f>INDEX(products!$A$1:$G$49,MATCH(orders!$D395,products!$A$1:$A$49,0),MATCH(orders!P$1,products!$A$1:$G$1,0))</f>
        <v>3.8849999999999998</v>
      </c>
      <c r="Q395" s="5">
        <f>INDEX(products!$A$1:$G$49,MATCH(orders!$D395,products!$A$1:$A$49,0),MATCH(orders!Q$1,products!$A$1:$G$1,0))</f>
        <v>0.34964999999999996</v>
      </c>
      <c r="R395" s="12">
        <f t="shared" si="13"/>
        <v>3.8849999999999998</v>
      </c>
      <c r="S395" s="12">
        <f t="shared" si="12"/>
        <v>0.34964999999999996</v>
      </c>
      <c r="T395" t="str">
        <f>_xlfn.XLOOKUP(C395,customers!A394:A1394,customers!I394:I1394,FALSE)</f>
        <v>No</v>
      </c>
    </row>
    <row r="396" spans="1:20" x14ac:dyDescent="0.2">
      <c r="A396" s="2" t="s">
        <v>2710</v>
      </c>
      <c r="B396" s="3">
        <v>44083</v>
      </c>
      <c r="C396" s="2" t="s">
        <v>2711</v>
      </c>
      <c r="D396" t="s">
        <v>6142</v>
      </c>
      <c r="E396" s="2">
        <v>4</v>
      </c>
      <c r="F396" s="2" t="str">
        <f>_xlfn.XLOOKUP(C396,customers!$A$1:$A$1001,customers!$B$1:$B$1001,0)</f>
        <v>Randal Longfield</v>
      </c>
      <c r="G396" s="2" t="str">
        <f>IF(_xlfn.XLOOKUP(C396,customers!$A$1:$A$1001,customers!$C$1:$C$1001,0) = 0, "NONE", _xlfn.XLOOKUP(C396,customers!$A$1:$A$1001,customers!$C$1:$C$1001,0) )</f>
        <v>rlongfielday@bluehost.com</v>
      </c>
      <c r="H396" s="2" t="str">
        <f>_xlfn.XLOOKUP(C396,customers!$A$1:$A$1001,customers!$G$1:$G$1001,0)</f>
        <v>United States</v>
      </c>
      <c r="I396" s="2" t="e" vm="28">
        <v>#VALUE!</v>
      </c>
      <c r="J396" s="2" t="str">
        <f>_xlfn.XLOOKUP(Table1[[#This Row],[Customer ID]],customers!A395:A1395,customers!F395:F1395,FALSE)</f>
        <v>Minneapolis</v>
      </c>
      <c r="K396" s="2" t="str">
        <f>VLOOKUP(M396,'coffee (more)'!$A$1:$B$5,2,FALSE)</f>
        <v>Robusta</v>
      </c>
      <c r="L396" s="2" t="str">
        <f>VLOOKUP(N396,'coffee (more)'!$A$7:$B$10,2,FALSE)</f>
        <v>Light</v>
      </c>
      <c r="M396" t="str">
        <f>INDEX(products!$A$1:$G$49,MATCH(orders!$D396,products!$A$1:$A$49,0),MATCH(orders!M$1,products!$A$1:$G$1,0))</f>
        <v>Rob</v>
      </c>
      <c r="N396" t="str">
        <f>INDEX(products!$A$1:$G$49,MATCH(orders!$D396,products!$A$1:$A$49,0),MATCH(orders!N$1,products!$A$1:$G$1,0))</f>
        <v>L</v>
      </c>
      <c r="O396" s="10">
        <f>INDEX(products!$A$1:$G$49,MATCH(orders!$D396,products!$A$1:$A$49,0),MATCH(orders!O$1,products!$A$1:$G$1,0))</f>
        <v>2.5</v>
      </c>
      <c r="P396" s="5">
        <f>INDEX(products!$A$1:$G$49,MATCH(orders!$D396,products!$A$1:$A$49,0),MATCH(orders!P$1,products!$A$1:$G$1,0))</f>
        <v>27.484999999999996</v>
      </c>
      <c r="Q396" s="5">
        <f>INDEX(products!$A$1:$G$49,MATCH(orders!$D396,products!$A$1:$A$49,0),MATCH(orders!Q$1,products!$A$1:$G$1,0))</f>
        <v>1.6490999999999998</v>
      </c>
      <c r="R396" s="12">
        <f t="shared" si="13"/>
        <v>109.93999999999998</v>
      </c>
      <c r="S396" s="12">
        <f t="shared" si="12"/>
        <v>6.5963999999999992</v>
      </c>
      <c r="T396" t="str">
        <f>_xlfn.XLOOKUP(C396,customers!A395:A1395,customers!I395:I1395,FALSE)</f>
        <v>No</v>
      </c>
    </row>
    <row r="397" spans="1:20"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 = 0, "NONE", _xlfn.XLOOKUP(C397,customers!$A$1:$A$1001,customers!$C$1:$C$1001,0) )</f>
        <v>gkislingburyaz@samsung.com</v>
      </c>
      <c r="H397" s="2" t="str">
        <f>_xlfn.XLOOKUP(C397,customers!$A$1:$A$1001,customers!$G$1:$G$1001,0)</f>
        <v>United States</v>
      </c>
      <c r="I397" s="2" t="e" vm="39">
        <v>#VALUE!</v>
      </c>
      <c r="J397" s="2" t="str">
        <f>_xlfn.XLOOKUP(Table1[[#This Row],[Customer ID]],customers!A396:A1396,customers!F396:F1396,FALSE)</f>
        <v>Washington</v>
      </c>
      <c r="K397" s="2" t="str">
        <f>VLOOKUP(M397,'coffee (more)'!$A$1:$B$5,2,FALSE)</f>
        <v>Liberica</v>
      </c>
      <c r="L397" s="2" t="str">
        <f>VLOOKUP(N397,'coffee (more)'!$A$7:$B$10,2,FALSE)</f>
        <v>Dark</v>
      </c>
      <c r="M397" t="str">
        <f>INDEX(products!$A$1:$G$49,MATCH(orders!$D397,products!$A$1:$A$49,0),MATCH(orders!M$1,products!$A$1:$G$1,0))</f>
        <v>Lib</v>
      </c>
      <c r="N397" t="str">
        <f>INDEX(products!$A$1:$G$49,MATCH(orders!$D397,products!$A$1:$A$49,0),MATCH(orders!N$1,products!$A$1:$G$1,0))</f>
        <v>D</v>
      </c>
      <c r="O397" s="10">
        <f>INDEX(products!$A$1:$G$49,MATCH(orders!$D397,products!$A$1:$A$49,0),MATCH(orders!O$1,products!$A$1:$G$1,0))</f>
        <v>0.5</v>
      </c>
      <c r="P397" s="5">
        <f>INDEX(products!$A$1:$G$49,MATCH(orders!$D397,products!$A$1:$A$49,0),MATCH(orders!P$1,products!$A$1:$G$1,0))</f>
        <v>7.77</v>
      </c>
      <c r="Q397" s="5">
        <f>INDEX(products!$A$1:$G$49,MATCH(orders!$D397,products!$A$1:$A$49,0),MATCH(orders!Q$1,products!$A$1:$G$1,0))</f>
        <v>1.0101</v>
      </c>
      <c r="R397" s="12">
        <f t="shared" si="13"/>
        <v>46.62</v>
      </c>
      <c r="S397" s="12">
        <f t="shared" si="12"/>
        <v>6.0606</v>
      </c>
      <c r="T397" t="str">
        <f>_xlfn.XLOOKUP(C397,customers!A396:A1396,customers!I396:I1396,FALSE)</f>
        <v>Yes</v>
      </c>
    </row>
    <row r="398" spans="1:20" x14ac:dyDescent="0.2">
      <c r="A398" s="2" t="s">
        <v>2721</v>
      </c>
      <c r="B398" s="3">
        <v>44140</v>
      </c>
      <c r="C398" s="2" t="s">
        <v>2722</v>
      </c>
      <c r="D398" t="s">
        <v>6180</v>
      </c>
      <c r="E398" s="2">
        <v>5</v>
      </c>
      <c r="F398" s="2" t="str">
        <f>_xlfn.XLOOKUP(C398,customers!$A$1:$A$1001,customers!$B$1:$B$1001,0)</f>
        <v>Xenos Gibbons</v>
      </c>
      <c r="G398" s="2" t="str">
        <f>IF(_xlfn.XLOOKUP(C398,customers!$A$1:$A$1001,customers!$C$1:$C$1001,0) = 0, "NONE", _xlfn.XLOOKUP(C398,customers!$A$1:$A$1001,customers!$C$1:$C$1001,0) )</f>
        <v>xgibbonsb0@artisteer.com</v>
      </c>
      <c r="H398" s="2" t="str">
        <f>_xlfn.XLOOKUP(C398,customers!$A$1:$A$1001,customers!$G$1:$G$1001,0)</f>
        <v>United States</v>
      </c>
      <c r="I398" s="2" t="e" vm="37">
        <v>#VALUE!</v>
      </c>
      <c r="J398" s="2" t="str">
        <f>_xlfn.XLOOKUP(Table1[[#This Row],[Customer ID]],customers!A397:A1397,customers!F397:F1397,FALSE)</f>
        <v>San Bernardino</v>
      </c>
      <c r="K398" s="2" t="str">
        <f>VLOOKUP(M398,'coffee (more)'!$A$1:$B$5,2,FALSE)</f>
        <v>Arbica</v>
      </c>
      <c r="L398" s="2" t="str">
        <f>VLOOKUP(N398,'coffee (more)'!$A$7:$B$10,2,FALSE)</f>
        <v>Light</v>
      </c>
      <c r="M398" t="str">
        <f>INDEX(products!$A$1:$G$49,MATCH(orders!$D398,products!$A$1:$A$49,0),MATCH(orders!M$1,products!$A$1:$G$1,0))</f>
        <v>Ara</v>
      </c>
      <c r="N398" t="str">
        <f>INDEX(products!$A$1:$G$49,MATCH(orders!$D398,products!$A$1:$A$49,0),MATCH(orders!N$1,products!$A$1:$G$1,0))</f>
        <v>L</v>
      </c>
      <c r="O398" s="10">
        <f>INDEX(products!$A$1:$G$49,MATCH(orders!$D398,products!$A$1:$A$49,0),MATCH(orders!O$1,products!$A$1:$G$1,0))</f>
        <v>0.5</v>
      </c>
      <c r="P398" s="5">
        <f>INDEX(products!$A$1:$G$49,MATCH(orders!$D398,products!$A$1:$A$49,0),MATCH(orders!P$1,products!$A$1:$G$1,0))</f>
        <v>7.77</v>
      </c>
      <c r="Q398" s="5">
        <f>INDEX(products!$A$1:$G$49,MATCH(orders!$D398,products!$A$1:$A$49,0),MATCH(orders!Q$1,products!$A$1:$G$1,0))</f>
        <v>0.69929999999999992</v>
      </c>
      <c r="R398" s="12">
        <f t="shared" si="13"/>
        <v>38.849999999999994</v>
      </c>
      <c r="S398" s="12">
        <f t="shared" si="12"/>
        <v>3.4964999999999997</v>
      </c>
      <c r="T398" t="str">
        <f>_xlfn.XLOOKUP(C398,customers!A397:A1397,customers!I397:I1397,FALSE)</f>
        <v>No</v>
      </c>
    </row>
    <row r="399" spans="1:20" x14ac:dyDescent="0.2">
      <c r="A399" s="2" t="s">
        <v>2727</v>
      </c>
      <c r="B399" s="3">
        <v>43720</v>
      </c>
      <c r="C399" s="2" t="s">
        <v>2728</v>
      </c>
      <c r="D399" t="s">
        <v>6169</v>
      </c>
      <c r="E399" s="2">
        <v>4</v>
      </c>
      <c r="F399" s="2" t="str">
        <f>_xlfn.XLOOKUP(C399,customers!$A$1:$A$1001,customers!$B$1:$B$1001,0)</f>
        <v>Fleur Parres</v>
      </c>
      <c r="G399" s="2" t="str">
        <f>IF(_xlfn.XLOOKUP(C399,customers!$A$1:$A$1001,customers!$C$1:$C$1001,0) = 0, "NONE", _xlfn.XLOOKUP(C399,customers!$A$1:$A$1001,customers!$C$1:$C$1001,0) )</f>
        <v>fparresb1@imageshack.us</v>
      </c>
      <c r="H399" s="2" t="str">
        <f>_xlfn.XLOOKUP(C399,customers!$A$1:$A$1001,customers!$G$1:$G$1001,0)</f>
        <v>United States</v>
      </c>
      <c r="I399" s="2" t="e" vm="34">
        <v>#VALUE!</v>
      </c>
      <c r="J399" s="2" t="str">
        <f>_xlfn.XLOOKUP(Table1[[#This Row],[Customer ID]],customers!A398:A1398,customers!F398:F1398,FALSE)</f>
        <v>Rochester</v>
      </c>
      <c r="K399" s="2" t="str">
        <f>VLOOKUP(M399,'coffee (more)'!$A$1:$B$5,2,FALSE)</f>
        <v>Liberica</v>
      </c>
      <c r="L399" s="2" t="str">
        <f>VLOOKUP(N399,'coffee (more)'!$A$7:$B$10,2,FALSE)</f>
        <v>Dark</v>
      </c>
      <c r="M399" t="str">
        <f>INDEX(products!$A$1:$G$49,MATCH(orders!$D399,products!$A$1:$A$49,0),MATCH(orders!M$1,products!$A$1:$G$1,0))</f>
        <v>Lib</v>
      </c>
      <c r="N399" t="str">
        <f>INDEX(products!$A$1:$G$49,MATCH(orders!$D399,products!$A$1:$A$49,0),MATCH(orders!N$1,products!$A$1:$G$1,0))</f>
        <v>D</v>
      </c>
      <c r="O399" s="10">
        <f>INDEX(products!$A$1:$G$49,MATCH(orders!$D399,products!$A$1:$A$49,0),MATCH(orders!O$1,products!$A$1:$G$1,0))</f>
        <v>0.5</v>
      </c>
      <c r="P399" s="5">
        <f>INDEX(products!$A$1:$G$49,MATCH(orders!$D399,products!$A$1:$A$49,0),MATCH(orders!P$1,products!$A$1:$G$1,0))</f>
        <v>7.77</v>
      </c>
      <c r="Q399" s="5">
        <f>INDEX(products!$A$1:$G$49,MATCH(orders!$D399,products!$A$1:$A$49,0),MATCH(orders!Q$1,products!$A$1:$G$1,0))</f>
        <v>1.0101</v>
      </c>
      <c r="R399" s="12">
        <f t="shared" si="13"/>
        <v>31.08</v>
      </c>
      <c r="S399" s="12">
        <f t="shared" si="12"/>
        <v>4.0404</v>
      </c>
      <c r="T399" t="str">
        <f>_xlfn.XLOOKUP(C399,customers!A398:A1398,customers!I398:I1398,FALSE)</f>
        <v>Yes</v>
      </c>
    </row>
    <row r="400" spans="1:20" x14ac:dyDescent="0.2">
      <c r="A400" s="2" t="s">
        <v>2733</v>
      </c>
      <c r="B400" s="3">
        <v>43677</v>
      </c>
      <c r="C400" s="2" t="s">
        <v>2734</v>
      </c>
      <c r="D400" t="s">
        <v>6154</v>
      </c>
      <c r="E400" s="2">
        <v>6</v>
      </c>
      <c r="F400" s="2" t="str">
        <f>_xlfn.XLOOKUP(C400,customers!$A$1:$A$1001,customers!$B$1:$B$1001,0)</f>
        <v>Gran Sibray</v>
      </c>
      <c r="G400" s="2" t="str">
        <f>IF(_xlfn.XLOOKUP(C400,customers!$A$1:$A$1001,customers!$C$1:$C$1001,0) = 0, "NONE", _xlfn.XLOOKUP(C400,customers!$A$1:$A$1001,customers!$C$1:$C$1001,0) )</f>
        <v>gsibrayb2@wsj.com</v>
      </c>
      <c r="H400" s="2" t="str">
        <f>_xlfn.XLOOKUP(C400,customers!$A$1:$A$1001,customers!$G$1:$G$1001,0)</f>
        <v>United States</v>
      </c>
      <c r="I400" s="2" t="e" vm="18">
        <v>#VALUE!</v>
      </c>
      <c r="J400" s="2" t="str">
        <f>_xlfn.XLOOKUP(Table1[[#This Row],[Customer ID]],customers!A399:A1399,customers!F399:F1399,FALSE)</f>
        <v>Vancouver</v>
      </c>
      <c r="K400" s="2" t="str">
        <f>VLOOKUP(M400,'coffee (more)'!$A$1:$B$5,2,FALSE)</f>
        <v>Arbica</v>
      </c>
      <c r="L400" s="2" t="str">
        <f>VLOOKUP(N400,'coffee (more)'!$A$7:$B$10,2,FALSE)</f>
        <v>Dark</v>
      </c>
      <c r="M400" t="str">
        <f>INDEX(products!$A$1:$G$49,MATCH(orders!$D400,products!$A$1:$A$49,0),MATCH(orders!M$1,products!$A$1:$G$1,0))</f>
        <v>Ara</v>
      </c>
      <c r="N400" t="str">
        <f>INDEX(products!$A$1:$G$49,MATCH(orders!$D400,products!$A$1:$A$49,0),MATCH(orders!N$1,products!$A$1:$G$1,0))</f>
        <v>D</v>
      </c>
      <c r="O400" s="10">
        <f>INDEX(products!$A$1:$G$49,MATCH(orders!$D400,products!$A$1:$A$49,0),MATCH(orders!O$1,products!$A$1:$G$1,0))</f>
        <v>0.2</v>
      </c>
      <c r="P400" s="5">
        <f>INDEX(products!$A$1:$G$49,MATCH(orders!$D400,products!$A$1:$A$49,0),MATCH(orders!P$1,products!$A$1:$G$1,0))</f>
        <v>2.9849999999999999</v>
      </c>
      <c r="Q400" s="5">
        <f>INDEX(products!$A$1:$G$49,MATCH(orders!$D400,products!$A$1:$A$49,0),MATCH(orders!Q$1,products!$A$1:$G$1,0))</f>
        <v>0.26865</v>
      </c>
      <c r="R400" s="12">
        <f t="shared" si="13"/>
        <v>17.91</v>
      </c>
      <c r="S400" s="12">
        <f t="shared" si="12"/>
        <v>1.6118999999999999</v>
      </c>
      <c r="T400" t="str">
        <f>_xlfn.XLOOKUP(C400,customers!A399:A1399,customers!I399:I1399,FALSE)</f>
        <v>Yes</v>
      </c>
    </row>
    <row r="401" spans="1:20"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 = 0, "NONE", _xlfn.XLOOKUP(C401,customers!$A$1:$A$1001,customers!$C$1:$C$1001,0) )</f>
        <v>ihotchkinb3@mit.edu</v>
      </c>
      <c r="H401" s="2" t="str">
        <f>_xlfn.XLOOKUP(C401,customers!$A$1:$A$1001,customers!$G$1:$G$1001,0)</f>
        <v>United Kingdom</v>
      </c>
      <c r="I401" s="2" t="e" vm="216">
        <v>#VALUE!</v>
      </c>
      <c r="J401" s="2" t="str">
        <f>_xlfn.XLOOKUP(Table1[[#This Row],[Customer ID]],customers!A400:A1400,customers!F400:F1400,FALSE)</f>
        <v>Preston</v>
      </c>
      <c r="K401" s="2" t="str">
        <f>VLOOKUP(M401,'coffee (more)'!$A$1:$B$5,2,FALSE)</f>
        <v>Excelsa</v>
      </c>
      <c r="L401" s="2" t="str">
        <f>VLOOKUP(N401,'coffee (more)'!$A$7:$B$10,2,FALSE)</f>
        <v>Dark</v>
      </c>
      <c r="M401" t="str">
        <f>INDEX(products!$A$1:$G$49,MATCH(orders!$D401,products!$A$1:$A$49,0),MATCH(orders!M$1,products!$A$1:$G$1,0))</f>
        <v>Exc</v>
      </c>
      <c r="N401" t="str">
        <f>INDEX(products!$A$1:$G$49,MATCH(orders!$D401,products!$A$1:$A$49,0),MATCH(orders!N$1,products!$A$1:$G$1,0))</f>
        <v>D</v>
      </c>
      <c r="O401" s="10">
        <f>INDEX(products!$A$1:$G$49,MATCH(orders!$D401,products!$A$1:$A$49,0),MATCH(orders!O$1,products!$A$1:$G$1,0))</f>
        <v>2.5</v>
      </c>
      <c r="P401" s="5">
        <f>INDEX(products!$A$1:$G$49,MATCH(orders!$D401,products!$A$1:$A$49,0),MATCH(orders!P$1,products!$A$1:$G$1,0))</f>
        <v>27.945</v>
      </c>
      <c r="Q401" s="5">
        <f>INDEX(products!$A$1:$G$49,MATCH(orders!$D401,products!$A$1:$A$49,0),MATCH(orders!Q$1,products!$A$1:$G$1,0))</f>
        <v>3.07395</v>
      </c>
      <c r="R401" s="12">
        <f t="shared" si="13"/>
        <v>167.67000000000002</v>
      </c>
      <c r="S401" s="12">
        <f t="shared" si="12"/>
        <v>18.4437</v>
      </c>
      <c r="T401" t="str">
        <f>_xlfn.XLOOKUP(C401,customers!A400:A1400,customers!I400:I1400,FALSE)</f>
        <v>No</v>
      </c>
    </row>
    <row r="402" spans="1:20"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 = 0, "NONE", _xlfn.XLOOKUP(C402,customers!$A$1:$A$1001,customers!$C$1:$C$1001,0) )</f>
        <v>nbroadberrieb4@gnu.org</v>
      </c>
      <c r="H402" s="2" t="str">
        <f>_xlfn.XLOOKUP(C402,customers!$A$1:$A$1001,customers!$G$1:$G$1001,0)</f>
        <v>United States</v>
      </c>
      <c r="I402" s="2" t="e" vm="39">
        <v>#VALUE!</v>
      </c>
      <c r="J402" s="2" t="str">
        <f>_xlfn.XLOOKUP(Table1[[#This Row],[Customer ID]],customers!A401:A1401,customers!F401:F1401,FALSE)</f>
        <v>Washington</v>
      </c>
      <c r="K402" s="2" t="str">
        <f>VLOOKUP(M402,'coffee (more)'!$A$1:$B$5,2,FALSE)</f>
        <v>Liberica</v>
      </c>
      <c r="L402" s="2" t="str">
        <f>VLOOKUP(N402,'coffee (more)'!$A$7:$B$10,2,FALSE)</f>
        <v>Light</v>
      </c>
      <c r="M402" t="str">
        <f>INDEX(products!$A$1:$G$49,MATCH(orders!$D402,products!$A$1:$A$49,0),MATCH(orders!M$1,products!$A$1:$G$1,0))</f>
        <v>Lib</v>
      </c>
      <c r="N402" t="str">
        <f>INDEX(products!$A$1:$G$49,MATCH(orders!$D402,products!$A$1:$A$49,0),MATCH(orders!N$1,products!$A$1:$G$1,0))</f>
        <v>L</v>
      </c>
      <c r="O402" s="10">
        <f>INDEX(products!$A$1:$G$49,MATCH(orders!$D402,products!$A$1:$A$49,0),MATCH(orders!O$1,products!$A$1:$G$1,0))</f>
        <v>1</v>
      </c>
      <c r="P402" s="5">
        <f>INDEX(products!$A$1:$G$49,MATCH(orders!$D402,products!$A$1:$A$49,0),MATCH(orders!P$1,products!$A$1:$G$1,0))</f>
        <v>15.85</v>
      </c>
      <c r="Q402" s="5">
        <f>INDEX(products!$A$1:$G$49,MATCH(orders!$D402,products!$A$1:$A$49,0),MATCH(orders!Q$1,products!$A$1:$G$1,0))</f>
        <v>2.0605000000000002</v>
      </c>
      <c r="R402" s="12">
        <f t="shared" si="13"/>
        <v>63.4</v>
      </c>
      <c r="S402" s="12">
        <f t="shared" si="12"/>
        <v>8.2420000000000009</v>
      </c>
      <c r="T402" t="str">
        <f>_xlfn.XLOOKUP(C402,customers!A401:A1401,customers!I401:I1401,FALSE)</f>
        <v>No</v>
      </c>
    </row>
    <row r="403" spans="1:20" x14ac:dyDescent="0.2">
      <c r="A403" s="2" t="s">
        <v>2751</v>
      </c>
      <c r="B403" s="3">
        <v>43591</v>
      </c>
      <c r="C403" s="2" t="s">
        <v>2752</v>
      </c>
      <c r="D403" t="s">
        <v>6159</v>
      </c>
      <c r="E403" s="2">
        <v>2</v>
      </c>
      <c r="F403" s="2" t="str">
        <f>_xlfn.XLOOKUP(C403,customers!$A$1:$A$1001,customers!$B$1:$B$1001,0)</f>
        <v>Rutger Pithcock</v>
      </c>
      <c r="G403" s="2" t="str">
        <f>IF(_xlfn.XLOOKUP(C403,customers!$A$1:$A$1001,customers!$C$1:$C$1001,0) = 0, "NONE", _xlfn.XLOOKUP(C403,customers!$A$1:$A$1001,customers!$C$1:$C$1001,0) )</f>
        <v>rpithcockb5@yellowbook.com</v>
      </c>
      <c r="H403" s="2" t="str">
        <f>_xlfn.XLOOKUP(C403,customers!$A$1:$A$1001,customers!$G$1:$G$1001,0)</f>
        <v>United States</v>
      </c>
      <c r="I403" s="2" t="e" vm="192">
        <v>#VALUE!</v>
      </c>
      <c r="J403" s="2" t="str">
        <f>_xlfn.XLOOKUP(Table1[[#This Row],[Customer ID]],customers!A402:A1402,customers!F402:F1402,FALSE)</f>
        <v>Knoxville</v>
      </c>
      <c r="K403" s="2" t="str">
        <f>VLOOKUP(M403,'coffee (more)'!$A$1:$B$5,2,FALSE)</f>
        <v>Liberica</v>
      </c>
      <c r="L403" s="2" t="str">
        <f>VLOOKUP(N403,'coffee (more)'!$A$7:$B$10,2,FALSE)</f>
        <v>Medium</v>
      </c>
      <c r="M403" t="str">
        <f>INDEX(products!$A$1:$G$49,MATCH(orders!$D403,products!$A$1:$A$49,0),MATCH(orders!M$1,products!$A$1:$G$1,0))</f>
        <v>Lib</v>
      </c>
      <c r="N403" t="str">
        <f>INDEX(products!$A$1:$G$49,MATCH(orders!$D403,products!$A$1:$A$49,0),MATCH(orders!N$1,products!$A$1:$G$1,0))</f>
        <v>M</v>
      </c>
      <c r="O403" s="10">
        <f>INDEX(products!$A$1:$G$49,MATCH(orders!$D403,products!$A$1:$A$49,0),MATCH(orders!O$1,products!$A$1:$G$1,0))</f>
        <v>0.2</v>
      </c>
      <c r="P403" s="5">
        <f>INDEX(products!$A$1:$G$49,MATCH(orders!$D403,products!$A$1:$A$49,0),MATCH(orders!P$1,products!$A$1:$G$1,0))</f>
        <v>4.3650000000000002</v>
      </c>
      <c r="Q403" s="5">
        <f>INDEX(products!$A$1:$G$49,MATCH(orders!$D403,products!$A$1:$A$49,0),MATCH(orders!Q$1,products!$A$1:$G$1,0))</f>
        <v>0.56745000000000001</v>
      </c>
      <c r="R403" s="12">
        <f t="shared" si="13"/>
        <v>8.73</v>
      </c>
      <c r="S403" s="12">
        <f t="shared" si="12"/>
        <v>1.1349</v>
      </c>
      <c r="T403" t="str">
        <f>_xlfn.XLOOKUP(C403,customers!A402:A1402,customers!I402:I1402,FALSE)</f>
        <v>Yes</v>
      </c>
    </row>
    <row r="404" spans="1:20" x14ac:dyDescent="0.2">
      <c r="A404" s="2" t="s">
        <v>2757</v>
      </c>
      <c r="B404" s="3">
        <v>43502</v>
      </c>
      <c r="C404" s="2" t="s">
        <v>2758</v>
      </c>
      <c r="D404" t="s">
        <v>6177</v>
      </c>
      <c r="E404" s="2">
        <v>3</v>
      </c>
      <c r="F404" s="2" t="str">
        <f>_xlfn.XLOOKUP(C404,customers!$A$1:$A$1001,customers!$B$1:$B$1001,0)</f>
        <v>Gale Croysdale</v>
      </c>
      <c r="G404" s="2" t="str">
        <f>IF(_xlfn.XLOOKUP(C404,customers!$A$1:$A$1001,customers!$C$1:$C$1001,0) = 0, "NONE", _xlfn.XLOOKUP(C404,customers!$A$1:$A$1001,customers!$C$1:$C$1001,0) )</f>
        <v>gcroysdaleb6@nih.gov</v>
      </c>
      <c r="H404" s="2" t="str">
        <f>_xlfn.XLOOKUP(C404,customers!$A$1:$A$1001,customers!$G$1:$G$1001,0)</f>
        <v>United States</v>
      </c>
      <c r="I404" s="2" t="e" vm="25">
        <v>#VALUE!</v>
      </c>
      <c r="J404" s="2" t="str">
        <f>_xlfn.XLOOKUP(Table1[[#This Row],[Customer ID]],customers!A403:A1403,customers!F403:F1403,FALSE)</f>
        <v>Charleston</v>
      </c>
      <c r="K404" s="2" t="str">
        <f>VLOOKUP(M404,'coffee (more)'!$A$1:$B$5,2,FALSE)</f>
        <v>Robusta</v>
      </c>
      <c r="L404" s="2" t="str">
        <f>VLOOKUP(N404,'coffee (more)'!$A$7:$B$10,2,FALSE)</f>
        <v>Dark</v>
      </c>
      <c r="M404" t="str">
        <f>INDEX(products!$A$1:$G$49,MATCH(orders!$D404,products!$A$1:$A$49,0),MATCH(orders!M$1,products!$A$1:$G$1,0))</f>
        <v>Rob</v>
      </c>
      <c r="N404" t="str">
        <f>INDEX(products!$A$1:$G$49,MATCH(orders!$D404,products!$A$1:$A$49,0),MATCH(orders!N$1,products!$A$1:$G$1,0))</f>
        <v>D</v>
      </c>
      <c r="O404" s="10">
        <f>INDEX(products!$A$1:$G$49,MATCH(orders!$D404,products!$A$1:$A$49,0),MATCH(orders!O$1,products!$A$1:$G$1,0))</f>
        <v>1</v>
      </c>
      <c r="P404" s="5">
        <f>INDEX(products!$A$1:$G$49,MATCH(orders!$D404,products!$A$1:$A$49,0),MATCH(orders!P$1,products!$A$1:$G$1,0))</f>
        <v>8.9499999999999993</v>
      </c>
      <c r="Q404" s="5">
        <f>INDEX(products!$A$1:$G$49,MATCH(orders!$D404,products!$A$1:$A$49,0),MATCH(orders!Q$1,products!$A$1:$G$1,0))</f>
        <v>0.53699999999999992</v>
      </c>
      <c r="R404" s="12">
        <f t="shared" si="13"/>
        <v>26.849999999999998</v>
      </c>
      <c r="S404" s="12">
        <f t="shared" si="12"/>
        <v>1.6109999999999998</v>
      </c>
      <c r="T404" t="str">
        <f>_xlfn.XLOOKUP(C404,customers!A403:A1403,customers!I403:I1403,FALSE)</f>
        <v>Yes</v>
      </c>
    </row>
    <row r="405" spans="1:20"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 = 0, "NONE", _xlfn.XLOOKUP(C405,customers!$A$1:$A$1001,customers!$C$1:$C$1001,0) )</f>
        <v>bgozzettb7@github.com</v>
      </c>
      <c r="H405" s="2" t="str">
        <f>_xlfn.XLOOKUP(C405,customers!$A$1:$A$1001,customers!$G$1:$G$1001,0)</f>
        <v>United States</v>
      </c>
      <c r="I405" s="2" t="e" vm="65">
        <v>#VALUE!</v>
      </c>
      <c r="J405" s="2" t="str">
        <f>_xlfn.XLOOKUP(Table1[[#This Row],[Customer ID]],customers!A404:A1404,customers!F404:F1404,FALSE)</f>
        <v>Dallas</v>
      </c>
      <c r="K405" s="2" t="str">
        <f>VLOOKUP(M405,'coffee (more)'!$A$1:$B$5,2,FALSE)</f>
        <v>Liberica</v>
      </c>
      <c r="L405" s="2" t="str">
        <f>VLOOKUP(N405,'coffee (more)'!$A$7:$B$10,2,FALSE)</f>
        <v>Light</v>
      </c>
      <c r="M405" t="str">
        <f>INDEX(products!$A$1:$G$49,MATCH(orders!$D405,products!$A$1:$A$49,0),MATCH(orders!M$1,products!$A$1:$G$1,0))</f>
        <v>Lib</v>
      </c>
      <c r="N405" t="str">
        <f>INDEX(products!$A$1:$G$49,MATCH(orders!$D405,products!$A$1:$A$49,0),MATCH(orders!N$1,products!$A$1:$G$1,0))</f>
        <v>L</v>
      </c>
      <c r="O405" s="10">
        <f>INDEX(products!$A$1:$G$49,MATCH(orders!$D405,products!$A$1:$A$49,0),MATCH(orders!O$1,products!$A$1:$G$1,0))</f>
        <v>0.2</v>
      </c>
      <c r="P405" s="5">
        <f>INDEX(products!$A$1:$G$49,MATCH(orders!$D405,products!$A$1:$A$49,0),MATCH(orders!P$1,products!$A$1:$G$1,0))</f>
        <v>4.7549999999999999</v>
      </c>
      <c r="Q405" s="5">
        <f>INDEX(products!$A$1:$G$49,MATCH(orders!$D405,products!$A$1:$A$49,0),MATCH(orders!Q$1,products!$A$1:$G$1,0))</f>
        <v>0.61814999999999998</v>
      </c>
      <c r="R405" s="12">
        <f t="shared" si="13"/>
        <v>9.51</v>
      </c>
      <c r="S405" s="12">
        <f t="shared" si="12"/>
        <v>1.2363</v>
      </c>
      <c r="T405" t="str">
        <f>_xlfn.XLOOKUP(C405,customers!A404:A1404,customers!I404:I1404,FALSE)</f>
        <v>No</v>
      </c>
    </row>
    <row r="406" spans="1:20" x14ac:dyDescent="0.2">
      <c r="A406" s="2" t="s">
        <v>2769</v>
      </c>
      <c r="B406" s="3">
        <v>43971</v>
      </c>
      <c r="C406" s="2" t="s">
        <v>2770</v>
      </c>
      <c r="D406" t="s">
        <v>6147</v>
      </c>
      <c r="E406" s="2">
        <v>4</v>
      </c>
      <c r="F406" s="2" t="str">
        <f>_xlfn.XLOOKUP(C406,customers!$A$1:$A$1001,customers!$B$1:$B$1001,0)</f>
        <v>Tania Craggs</v>
      </c>
      <c r="G406" s="2" t="str">
        <f>IF(_xlfn.XLOOKUP(C406,customers!$A$1:$A$1001,customers!$C$1:$C$1001,0) = 0, "NONE", _xlfn.XLOOKUP(C406,customers!$A$1:$A$1001,customers!$C$1:$C$1001,0) )</f>
        <v>tcraggsb8@house.gov</v>
      </c>
      <c r="H406" s="2" t="str">
        <f>_xlfn.XLOOKUP(C406,customers!$A$1:$A$1001,customers!$G$1:$G$1001,0)</f>
        <v>Ireland</v>
      </c>
      <c r="I406" s="2" t="e" vm="217">
        <v>#VALUE!</v>
      </c>
      <c r="J406" s="2" t="str">
        <f>_xlfn.XLOOKUP(Table1[[#This Row],[Customer ID]],customers!A405:A1405,customers!F405:F1405,FALSE)</f>
        <v>Whitegate</v>
      </c>
      <c r="K406" s="2" t="str">
        <f>VLOOKUP(M406,'coffee (more)'!$A$1:$B$5,2,FALSE)</f>
        <v>Arbica</v>
      </c>
      <c r="L406" s="2" t="str">
        <f>VLOOKUP(N406,'coffee (more)'!$A$7:$B$10,2,FALSE)</f>
        <v>Dark</v>
      </c>
      <c r="M406" t="str">
        <f>INDEX(products!$A$1:$G$49,MATCH(orders!$D406,products!$A$1:$A$49,0),MATCH(orders!M$1,products!$A$1:$G$1,0))</f>
        <v>Ara</v>
      </c>
      <c r="N406" t="str">
        <f>INDEX(products!$A$1:$G$49,MATCH(orders!$D406,products!$A$1:$A$49,0),MATCH(orders!N$1,products!$A$1:$G$1,0))</f>
        <v>D</v>
      </c>
      <c r="O406" s="10">
        <f>INDEX(products!$A$1:$G$49,MATCH(orders!$D406,products!$A$1:$A$49,0),MATCH(orders!O$1,products!$A$1:$G$1,0))</f>
        <v>1</v>
      </c>
      <c r="P406" s="5">
        <f>INDEX(products!$A$1:$G$49,MATCH(orders!$D406,products!$A$1:$A$49,0),MATCH(orders!P$1,products!$A$1:$G$1,0))</f>
        <v>9.9499999999999993</v>
      </c>
      <c r="Q406" s="5">
        <f>INDEX(products!$A$1:$G$49,MATCH(orders!$D406,products!$A$1:$A$49,0),MATCH(orders!Q$1,products!$A$1:$G$1,0))</f>
        <v>0.89549999999999985</v>
      </c>
      <c r="R406" s="12">
        <f t="shared" si="13"/>
        <v>39.799999999999997</v>
      </c>
      <c r="S406" s="12">
        <f t="shared" si="12"/>
        <v>3.5819999999999994</v>
      </c>
      <c r="T406" t="str">
        <f>_xlfn.XLOOKUP(C406,customers!A405:A1405,customers!I405:I1405,FALSE)</f>
        <v>No</v>
      </c>
    </row>
    <row r="407" spans="1:20" x14ac:dyDescent="0.2">
      <c r="A407" s="2" t="s">
        <v>2775</v>
      </c>
      <c r="B407" s="3">
        <v>44167</v>
      </c>
      <c r="C407" s="2" t="s">
        <v>2776</v>
      </c>
      <c r="D407" t="s">
        <v>6139</v>
      </c>
      <c r="E407" s="2">
        <v>3</v>
      </c>
      <c r="F407" s="2" t="str">
        <f>_xlfn.XLOOKUP(C407,customers!$A$1:$A$1001,customers!$B$1:$B$1001,0)</f>
        <v>Leonie Cullrford</v>
      </c>
      <c r="G407" s="2" t="str">
        <f>IF(_xlfn.XLOOKUP(C407,customers!$A$1:$A$1001,customers!$C$1:$C$1001,0) = 0, "NONE", _xlfn.XLOOKUP(C407,customers!$A$1:$A$1001,customers!$C$1:$C$1001,0) )</f>
        <v>lcullrfordb9@xing.com</v>
      </c>
      <c r="H407" s="2" t="str">
        <f>_xlfn.XLOOKUP(C407,customers!$A$1:$A$1001,customers!$G$1:$G$1001,0)</f>
        <v>United States</v>
      </c>
      <c r="I407" s="2" t="e" vm="218">
        <v>#VALUE!</v>
      </c>
      <c r="J407" s="2" t="str">
        <f>_xlfn.XLOOKUP(Table1[[#This Row],[Customer ID]],customers!A406:A1406,customers!F406:F1406,FALSE)</f>
        <v>Chico</v>
      </c>
      <c r="K407" s="2" t="str">
        <f>VLOOKUP(M407,'coffee (more)'!$A$1:$B$5,2,FALSE)</f>
        <v>Excelsa</v>
      </c>
      <c r="L407" s="2" t="str">
        <f>VLOOKUP(N407,'coffee (more)'!$A$7:$B$10,2,FALSE)</f>
        <v>Medium</v>
      </c>
      <c r="M407" t="str">
        <f>INDEX(products!$A$1:$G$49,MATCH(orders!$D407,products!$A$1:$A$49,0),MATCH(orders!M$1,products!$A$1:$G$1,0))</f>
        <v>Exc</v>
      </c>
      <c r="N407" t="str">
        <f>INDEX(products!$A$1:$G$49,MATCH(orders!$D407,products!$A$1:$A$49,0),MATCH(orders!N$1,products!$A$1:$G$1,0))</f>
        <v>M</v>
      </c>
      <c r="O407" s="10">
        <f>INDEX(products!$A$1:$G$49,MATCH(orders!$D407,products!$A$1:$A$49,0),MATCH(orders!O$1,products!$A$1:$G$1,0))</f>
        <v>0.5</v>
      </c>
      <c r="P407" s="5">
        <f>INDEX(products!$A$1:$G$49,MATCH(orders!$D407,products!$A$1:$A$49,0),MATCH(orders!P$1,products!$A$1:$G$1,0))</f>
        <v>8.25</v>
      </c>
      <c r="Q407" s="5">
        <f>INDEX(products!$A$1:$G$49,MATCH(orders!$D407,products!$A$1:$A$49,0),MATCH(orders!Q$1,products!$A$1:$G$1,0))</f>
        <v>0.90749999999999997</v>
      </c>
      <c r="R407" s="12">
        <f t="shared" si="13"/>
        <v>24.75</v>
      </c>
      <c r="S407" s="12">
        <f t="shared" si="12"/>
        <v>2.7225000000000001</v>
      </c>
      <c r="T407" t="str">
        <f>_xlfn.XLOOKUP(C407,customers!A406:A1406,customers!I406:I1406,FALSE)</f>
        <v>Yes</v>
      </c>
    </row>
    <row r="408" spans="1:20" x14ac:dyDescent="0.2">
      <c r="A408" s="2" t="s">
        <v>2781</v>
      </c>
      <c r="B408" s="3">
        <v>44416</v>
      </c>
      <c r="C408" s="2" t="s">
        <v>2782</v>
      </c>
      <c r="D408" t="s">
        <v>6141</v>
      </c>
      <c r="E408" s="2">
        <v>5</v>
      </c>
      <c r="F408" s="2" t="str">
        <f>_xlfn.XLOOKUP(C408,customers!$A$1:$A$1001,customers!$B$1:$B$1001,0)</f>
        <v>Auguste Rizon</v>
      </c>
      <c r="G408" s="2" t="str">
        <f>IF(_xlfn.XLOOKUP(C408,customers!$A$1:$A$1001,customers!$C$1:$C$1001,0) = 0, "NONE", _xlfn.XLOOKUP(C408,customers!$A$1:$A$1001,customers!$C$1:$C$1001,0) )</f>
        <v>arizonba@xing.com</v>
      </c>
      <c r="H408" s="2" t="str">
        <f>_xlfn.XLOOKUP(C408,customers!$A$1:$A$1001,customers!$G$1:$G$1001,0)</f>
        <v>United States</v>
      </c>
      <c r="I408" s="2" t="e" vm="26">
        <v>#VALUE!</v>
      </c>
      <c r="J408" s="2" t="str">
        <f>_xlfn.XLOOKUP(Table1[[#This Row],[Customer ID]],customers!A407:A1407,customers!F407:F1407,FALSE)</f>
        <v>Little Rock</v>
      </c>
      <c r="K408" s="2" t="str">
        <f>VLOOKUP(M408,'coffee (more)'!$A$1:$B$5,2,FALSE)</f>
        <v>Excelsa</v>
      </c>
      <c r="L408" s="2" t="str">
        <f>VLOOKUP(N408,'coffee (more)'!$A$7:$B$10,2,FALSE)</f>
        <v>Medium</v>
      </c>
      <c r="M408" t="str">
        <f>INDEX(products!$A$1:$G$49,MATCH(orders!$D408,products!$A$1:$A$49,0),MATCH(orders!M$1,products!$A$1:$G$1,0))</f>
        <v>Exc</v>
      </c>
      <c r="N408" t="str">
        <f>INDEX(products!$A$1:$G$49,MATCH(orders!$D408,products!$A$1:$A$49,0),MATCH(orders!N$1,products!$A$1:$G$1,0))</f>
        <v>M</v>
      </c>
      <c r="O408" s="10">
        <f>INDEX(products!$A$1:$G$49,MATCH(orders!$D408,products!$A$1:$A$49,0),MATCH(orders!O$1,products!$A$1:$G$1,0))</f>
        <v>1</v>
      </c>
      <c r="P408" s="5">
        <f>INDEX(products!$A$1:$G$49,MATCH(orders!$D408,products!$A$1:$A$49,0),MATCH(orders!P$1,products!$A$1:$G$1,0))</f>
        <v>13.75</v>
      </c>
      <c r="Q408" s="5">
        <f>INDEX(products!$A$1:$G$49,MATCH(orders!$D408,products!$A$1:$A$49,0),MATCH(orders!Q$1,products!$A$1:$G$1,0))</f>
        <v>1.5125</v>
      </c>
      <c r="R408" s="12">
        <f t="shared" si="13"/>
        <v>68.75</v>
      </c>
      <c r="S408" s="12">
        <f t="shared" si="12"/>
        <v>7.5625</v>
      </c>
      <c r="T408" t="str">
        <f>_xlfn.XLOOKUP(C408,customers!A407:A1407,customers!I407:I1407,FALSE)</f>
        <v>Yes</v>
      </c>
    </row>
    <row r="409" spans="1:20" x14ac:dyDescent="0.2">
      <c r="A409" s="2" t="s">
        <v>2787</v>
      </c>
      <c r="B409" s="3">
        <v>44595</v>
      </c>
      <c r="C409" s="2" t="s">
        <v>2788</v>
      </c>
      <c r="D409" t="s">
        <v>6139</v>
      </c>
      <c r="E409" s="2">
        <v>6</v>
      </c>
      <c r="F409" s="2" t="str">
        <f>_xlfn.XLOOKUP(C409,customers!$A$1:$A$1001,customers!$B$1:$B$1001,0)</f>
        <v>Lorin Guerrazzi</v>
      </c>
      <c r="G409" s="2" t="str">
        <f>IF(_xlfn.XLOOKUP(C409,customers!$A$1:$A$1001,customers!$C$1:$C$1001,0) = 0, "NONE", _xlfn.XLOOKUP(C409,customers!$A$1:$A$1001,customers!$C$1:$C$1001,0) )</f>
        <v>NONE</v>
      </c>
      <c r="H409" s="2" t="str">
        <f>_xlfn.XLOOKUP(C409,customers!$A$1:$A$1001,customers!$G$1:$G$1001,0)</f>
        <v>Ireland</v>
      </c>
      <c r="I409" s="2" t="e" vm="219">
        <v>#VALUE!</v>
      </c>
      <c r="J409" s="2" t="str">
        <f>_xlfn.XLOOKUP(Table1[[#This Row],[Customer ID]],customers!A408:A1408,customers!F408:F1408,FALSE)</f>
        <v>Balrothery</v>
      </c>
      <c r="K409" s="2" t="str">
        <f>VLOOKUP(M409,'coffee (more)'!$A$1:$B$5,2,FALSE)</f>
        <v>Excelsa</v>
      </c>
      <c r="L409" s="2" t="str">
        <f>VLOOKUP(N409,'coffee (more)'!$A$7:$B$10,2,FALSE)</f>
        <v>Medium</v>
      </c>
      <c r="M409" t="str">
        <f>INDEX(products!$A$1:$G$49,MATCH(orders!$D409,products!$A$1:$A$49,0),MATCH(orders!M$1,products!$A$1:$G$1,0))</f>
        <v>Exc</v>
      </c>
      <c r="N409" t="str">
        <f>INDEX(products!$A$1:$G$49,MATCH(orders!$D409,products!$A$1:$A$49,0),MATCH(orders!N$1,products!$A$1:$G$1,0))</f>
        <v>M</v>
      </c>
      <c r="O409" s="10">
        <f>INDEX(products!$A$1:$G$49,MATCH(orders!$D409,products!$A$1:$A$49,0),MATCH(orders!O$1,products!$A$1:$G$1,0))</f>
        <v>0.5</v>
      </c>
      <c r="P409" s="5">
        <f>INDEX(products!$A$1:$G$49,MATCH(orders!$D409,products!$A$1:$A$49,0),MATCH(orders!P$1,products!$A$1:$G$1,0))</f>
        <v>8.25</v>
      </c>
      <c r="Q409" s="5">
        <f>INDEX(products!$A$1:$G$49,MATCH(orders!$D409,products!$A$1:$A$49,0),MATCH(orders!Q$1,products!$A$1:$G$1,0))</f>
        <v>0.90749999999999997</v>
      </c>
      <c r="R409" s="12">
        <f t="shared" si="13"/>
        <v>49.5</v>
      </c>
      <c r="S409" s="12">
        <f t="shared" si="12"/>
        <v>5.4450000000000003</v>
      </c>
      <c r="T409" t="str">
        <f>_xlfn.XLOOKUP(C409,customers!A408:A1408,customers!I408:I1408,FALSE)</f>
        <v>No</v>
      </c>
    </row>
    <row r="410" spans="1:20" x14ac:dyDescent="0.2">
      <c r="A410" s="2" t="s">
        <v>2792</v>
      </c>
      <c r="B410" s="3">
        <v>44659</v>
      </c>
      <c r="C410" s="2" t="s">
        <v>2793</v>
      </c>
      <c r="D410" t="s">
        <v>6175</v>
      </c>
      <c r="E410" s="2">
        <v>2</v>
      </c>
      <c r="F410" s="2" t="str">
        <f>_xlfn.XLOOKUP(C410,customers!$A$1:$A$1001,customers!$B$1:$B$1001,0)</f>
        <v>Felice Miell</v>
      </c>
      <c r="G410" s="2" t="str">
        <f>IF(_xlfn.XLOOKUP(C410,customers!$A$1:$A$1001,customers!$C$1:$C$1001,0) = 0, "NONE", _xlfn.XLOOKUP(C410,customers!$A$1:$A$1001,customers!$C$1:$C$1001,0) )</f>
        <v>fmiellbc@spiegel.de</v>
      </c>
      <c r="H410" s="2" t="str">
        <f>_xlfn.XLOOKUP(C410,customers!$A$1:$A$1001,customers!$G$1:$G$1001,0)</f>
        <v>United States</v>
      </c>
      <c r="I410" s="2" t="e" vm="220">
        <v>#VALUE!</v>
      </c>
      <c r="J410" s="2" t="str">
        <f>_xlfn.XLOOKUP(Table1[[#This Row],[Customer ID]],customers!A409:A1409,customers!F409:F1409,FALSE)</f>
        <v>New Brunswick</v>
      </c>
      <c r="K410" s="2" t="str">
        <f>VLOOKUP(M410,'coffee (more)'!$A$1:$B$5,2,FALSE)</f>
        <v>Arbica</v>
      </c>
      <c r="L410" s="2" t="str">
        <f>VLOOKUP(N410,'coffee (more)'!$A$7:$B$10,2,FALSE)</f>
        <v>Medium</v>
      </c>
      <c r="M410" t="str">
        <f>INDEX(products!$A$1:$G$49,MATCH(orders!$D410,products!$A$1:$A$49,0),MATCH(orders!M$1,products!$A$1:$G$1,0))</f>
        <v>Ara</v>
      </c>
      <c r="N410" t="str">
        <f>INDEX(products!$A$1:$G$49,MATCH(orders!$D410,products!$A$1:$A$49,0),MATCH(orders!N$1,products!$A$1:$G$1,0))</f>
        <v>M</v>
      </c>
      <c r="O410" s="10">
        <f>INDEX(products!$A$1:$G$49,MATCH(orders!$D410,products!$A$1:$A$49,0),MATCH(orders!O$1,products!$A$1:$G$1,0))</f>
        <v>2.5</v>
      </c>
      <c r="P410" s="5">
        <f>INDEX(products!$A$1:$G$49,MATCH(orders!$D410,products!$A$1:$A$49,0),MATCH(orders!P$1,products!$A$1:$G$1,0))</f>
        <v>25.874999999999996</v>
      </c>
      <c r="Q410" s="5">
        <f>INDEX(products!$A$1:$G$49,MATCH(orders!$D410,products!$A$1:$A$49,0),MATCH(orders!Q$1,products!$A$1:$G$1,0))</f>
        <v>2.3287499999999994</v>
      </c>
      <c r="R410" s="12">
        <f t="shared" si="13"/>
        <v>51.749999999999993</v>
      </c>
      <c r="S410" s="12">
        <f t="shared" si="12"/>
        <v>4.6574999999999989</v>
      </c>
      <c r="T410" t="str">
        <f>_xlfn.XLOOKUP(C410,customers!A409:A1409,customers!I409:I1409,FALSE)</f>
        <v>Yes</v>
      </c>
    </row>
    <row r="411" spans="1:20" x14ac:dyDescent="0.2">
      <c r="A411" s="2" t="s">
        <v>2798</v>
      </c>
      <c r="B411" s="3">
        <v>44203</v>
      </c>
      <c r="C411" s="2" t="s">
        <v>2799</v>
      </c>
      <c r="D411" t="s">
        <v>6170</v>
      </c>
      <c r="E411" s="2">
        <v>3</v>
      </c>
      <c r="F411" s="2" t="str">
        <f>_xlfn.XLOOKUP(C411,customers!$A$1:$A$1001,customers!$B$1:$B$1001,0)</f>
        <v>Hamish Skeech</v>
      </c>
      <c r="G411" s="2" t="str">
        <f>IF(_xlfn.XLOOKUP(C411,customers!$A$1:$A$1001,customers!$C$1:$C$1001,0) = 0, "NONE", _xlfn.XLOOKUP(C411,customers!$A$1:$A$1001,customers!$C$1:$C$1001,0) )</f>
        <v>NONE</v>
      </c>
      <c r="H411" s="2" t="str">
        <f>_xlfn.XLOOKUP(C411,customers!$A$1:$A$1001,customers!$G$1:$G$1001,0)</f>
        <v>Ireland</v>
      </c>
      <c r="I411" s="2" t="e" vm="221">
        <v>#VALUE!</v>
      </c>
      <c r="J411" s="2" t="str">
        <f>_xlfn.XLOOKUP(Table1[[#This Row],[Customer ID]],customers!A410:A1410,customers!F410:F1410,FALSE)</f>
        <v>Valleymount</v>
      </c>
      <c r="K411" s="2" t="str">
        <f>VLOOKUP(M411,'coffee (more)'!$A$1:$B$5,2,FALSE)</f>
        <v>Liberica</v>
      </c>
      <c r="L411" s="2" t="str">
        <f>VLOOKUP(N411,'coffee (more)'!$A$7:$B$10,2,FALSE)</f>
        <v>Light</v>
      </c>
      <c r="M411" t="str">
        <f>INDEX(products!$A$1:$G$49,MATCH(orders!$D411,products!$A$1:$A$49,0),MATCH(orders!M$1,products!$A$1:$G$1,0))</f>
        <v>Lib</v>
      </c>
      <c r="N411" t="str">
        <f>INDEX(products!$A$1:$G$49,MATCH(orders!$D411,products!$A$1:$A$49,0),MATCH(orders!N$1,products!$A$1:$G$1,0))</f>
        <v>L</v>
      </c>
      <c r="O411" s="10">
        <f>INDEX(products!$A$1:$G$49,MATCH(orders!$D411,products!$A$1:$A$49,0),MATCH(orders!O$1,products!$A$1:$G$1,0))</f>
        <v>1</v>
      </c>
      <c r="P411" s="5">
        <f>INDEX(products!$A$1:$G$49,MATCH(orders!$D411,products!$A$1:$A$49,0),MATCH(orders!P$1,products!$A$1:$G$1,0))</f>
        <v>15.85</v>
      </c>
      <c r="Q411" s="5">
        <f>INDEX(products!$A$1:$G$49,MATCH(orders!$D411,products!$A$1:$A$49,0),MATCH(orders!Q$1,products!$A$1:$G$1,0))</f>
        <v>2.0605000000000002</v>
      </c>
      <c r="R411" s="12">
        <f t="shared" si="13"/>
        <v>47.55</v>
      </c>
      <c r="S411" s="12">
        <f t="shared" si="12"/>
        <v>6.1815000000000007</v>
      </c>
      <c r="T411" t="str">
        <f>_xlfn.XLOOKUP(C411,customers!A410:A1410,customers!I410:I1410,FALSE)</f>
        <v>Yes</v>
      </c>
    </row>
    <row r="412" spans="1:20"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 = 0, "NONE", _xlfn.XLOOKUP(C412,customers!$A$1:$A$1001,customers!$C$1:$C$1001,0) )</f>
        <v>NONE</v>
      </c>
      <c r="H412" s="2" t="str">
        <f>_xlfn.XLOOKUP(C412,customers!$A$1:$A$1001,customers!$G$1:$G$1001,0)</f>
        <v>United States</v>
      </c>
      <c r="I412" s="2" t="e" vm="193">
        <v>#VALUE!</v>
      </c>
      <c r="J412" s="2" t="str">
        <f>_xlfn.XLOOKUP(Table1[[#This Row],[Customer ID]],customers!A411:A1411,customers!F411:F1411,FALSE)</f>
        <v>San Francisco</v>
      </c>
      <c r="K412" s="2" t="str">
        <f>VLOOKUP(M412,'coffee (more)'!$A$1:$B$5,2,FALSE)</f>
        <v>Arbica</v>
      </c>
      <c r="L412" s="2" t="str">
        <f>VLOOKUP(N412,'coffee (more)'!$A$7:$B$10,2,FALSE)</f>
        <v>Light</v>
      </c>
      <c r="M412" t="str">
        <f>INDEX(products!$A$1:$G$49,MATCH(orders!$D412,products!$A$1:$A$49,0),MATCH(orders!M$1,products!$A$1:$G$1,0))</f>
        <v>Ara</v>
      </c>
      <c r="N412" t="str">
        <f>INDEX(products!$A$1:$G$49,MATCH(orders!$D412,products!$A$1:$A$49,0),MATCH(orders!N$1,products!$A$1:$G$1,0))</f>
        <v>L</v>
      </c>
      <c r="O412" s="10">
        <f>INDEX(products!$A$1:$G$49,MATCH(orders!$D412,products!$A$1:$A$49,0),MATCH(orders!O$1,products!$A$1:$G$1,0))</f>
        <v>0.2</v>
      </c>
      <c r="P412" s="5">
        <f>INDEX(products!$A$1:$G$49,MATCH(orders!$D412,products!$A$1:$A$49,0),MATCH(orders!P$1,products!$A$1:$G$1,0))</f>
        <v>3.8849999999999998</v>
      </c>
      <c r="Q412" s="5">
        <f>INDEX(products!$A$1:$G$49,MATCH(orders!$D412,products!$A$1:$A$49,0),MATCH(orders!Q$1,products!$A$1:$G$1,0))</f>
        <v>0.34964999999999996</v>
      </c>
      <c r="R412" s="12">
        <f t="shared" si="13"/>
        <v>15.54</v>
      </c>
      <c r="S412" s="12">
        <f t="shared" si="12"/>
        <v>1.3985999999999998</v>
      </c>
      <c r="T412" t="str">
        <f>_xlfn.XLOOKUP(C412,customers!A411:A1411,customers!I411:I1411,FALSE)</f>
        <v>No</v>
      </c>
    </row>
    <row r="413" spans="1:20" x14ac:dyDescent="0.2">
      <c r="A413" s="2" t="s">
        <v>2808</v>
      </c>
      <c r="B413" s="3">
        <v>44504</v>
      </c>
      <c r="C413" s="2" t="s">
        <v>2809</v>
      </c>
      <c r="D413" t="s">
        <v>6162</v>
      </c>
      <c r="E413" s="2">
        <v>6</v>
      </c>
      <c r="F413" s="2" t="str">
        <f>_xlfn.XLOOKUP(C413,customers!$A$1:$A$1001,customers!$B$1:$B$1001,0)</f>
        <v>Harwilll Bishell</v>
      </c>
      <c r="G413" s="2" t="str">
        <f>IF(_xlfn.XLOOKUP(C413,customers!$A$1:$A$1001,customers!$C$1:$C$1001,0) = 0, "NONE", _xlfn.XLOOKUP(C413,customers!$A$1:$A$1001,customers!$C$1:$C$1001,0) )</f>
        <v>NONE</v>
      </c>
      <c r="H413" s="2" t="str">
        <f>_xlfn.XLOOKUP(C413,customers!$A$1:$A$1001,customers!$G$1:$G$1001,0)</f>
        <v>United States</v>
      </c>
      <c r="I413" s="2" t="e" vm="222">
        <v>#VALUE!</v>
      </c>
      <c r="J413" s="2" t="str">
        <f>_xlfn.XLOOKUP(Table1[[#This Row],[Customer ID]],customers!A412:A1412,customers!F412:F1412,FALSE)</f>
        <v>Lafayette</v>
      </c>
      <c r="K413" s="2" t="str">
        <f>VLOOKUP(M413,'coffee (more)'!$A$1:$B$5,2,FALSE)</f>
        <v>Liberica</v>
      </c>
      <c r="L413" s="2" t="str">
        <f>VLOOKUP(N413,'coffee (more)'!$A$7:$B$10,2,FALSE)</f>
        <v>Medium</v>
      </c>
      <c r="M413" t="str">
        <f>INDEX(products!$A$1:$G$49,MATCH(orders!$D413,products!$A$1:$A$49,0),MATCH(orders!M$1,products!$A$1:$G$1,0))</f>
        <v>Lib</v>
      </c>
      <c r="N413" t="str">
        <f>INDEX(products!$A$1:$G$49,MATCH(orders!$D413,products!$A$1:$A$49,0),MATCH(orders!N$1,products!$A$1:$G$1,0))</f>
        <v>M</v>
      </c>
      <c r="O413" s="10">
        <f>INDEX(products!$A$1:$G$49,MATCH(orders!$D413,products!$A$1:$A$49,0),MATCH(orders!O$1,products!$A$1:$G$1,0))</f>
        <v>1</v>
      </c>
      <c r="P413" s="5">
        <f>INDEX(products!$A$1:$G$49,MATCH(orders!$D413,products!$A$1:$A$49,0),MATCH(orders!P$1,products!$A$1:$G$1,0))</f>
        <v>14.55</v>
      </c>
      <c r="Q413" s="5">
        <f>INDEX(products!$A$1:$G$49,MATCH(orders!$D413,products!$A$1:$A$49,0),MATCH(orders!Q$1,products!$A$1:$G$1,0))</f>
        <v>1.8915000000000002</v>
      </c>
      <c r="R413" s="12">
        <f t="shared" si="13"/>
        <v>87.300000000000011</v>
      </c>
      <c r="S413" s="12">
        <f t="shared" si="12"/>
        <v>11.349</v>
      </c>
      <c r="T413" t="str">
        <f>_xlfn.XLOOKUP(C413,customers!A412:A1412,customers!I412:I1412,FALSE)</f>
        <v>Yes</v>
      </c>
    </row>
    <row r="414" spans="1:20"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 = 0, "NONE", _xlfn.XLOOKUP(C414,customers!$A$1:$A$1001,customers!$C$1:$C$1001,0) )</f>
        <v>NONE</v>
      </c>
      <c r="H414" s="2" t="str">
        <f>_xlfn.XLOOKUP(C414,customers!$A$1:$A$1001,customers!$G$1:$G$1001,0)</f>
        <v>United States</v>
      </c>
      <c r="I414" s="2" t="e" vm="223">
        <v>#VALUE!</v>
      </c>
      <c r="J414" s="2" t="str">
        <f>_xlfn.XLOOKUP(Table1[[#This Row],[Customer ID]],customers!A413:A1413,customers!F413:F1413,FALSE)</f>
        <v>San Diego</v>
      </c>
      <c r="K414" s="2" t="str">
        <f>VLOOKUP(M414,'coffee (more)'!$A$1:$B$5,2,FALSE)</f>
        <v>Arbica</v>
      </c>
      <c r="L414" s="2" t="str">
        <f>VLOOKUP(N414,'coffee (more)'!$A$7:$B$10,2,FALSE)</f>
        <v>Medium</v>
      </c>
      <c r="M414" t="str">
        <f>INDEX(products!$A$1:$G$49,MATCH(orders!$D414,products!$A$1:$A$49,0),MATCH(orders!M$1,products!$A$1:$G$1,0))</f>
        <v>Ara</v>
      </c>
      <c r="N414" t="str">
        <f>INDEX(products!$A$1:$G$49,MATCH(orders!$D414,products!$A$1:$A$49,0),MATCH(orders!N$1,products!$A$1:$G$1,0))</f>
        <v>M</v>
      </c>
      <c r="O414" s="10">
        <f>INDEX(products!$A$1:$G$49,MATCH(orders!$D414,products!$A$1:$A$49,0),MATCH(orders!O$1,products!$A$1:$G$1,0))</f>
        <v>1</v>
      </c>
      <c r="P414" s="5">
        <f>INDEX(products!$A$1:$G$49,MATCH(orders!$D414,products!$A$1:$A$49,0),MATCH(orders!P$1,products!$A$1:$G$1,0))</f>
        <v>11.25</v>
      </c>
      <c r="Q414" s="5">
        <f>INDEX(products!$A$1:$G$49,MATCH(orders!$D414,products!$A$1:$A$49,0),MATCH(orders!Q$1,products!$A$1:$G$1,0))</f>
        <v>1.0125</v>
      </c>
      <c r="R414" s="12">
        <f t="shared" si="13"/>
        <v>56.25</v>
      </c>
      <c r="S414" s="12">
        <f t="shared" si="12"/>
        <v>5.0625</v>
      </c>
      <c r="T414" t="str">
        <f>_xlfn.XLOOKUP(C414,customers!A413:A1413,customers!I413:I1413,FALSE)</f>
        <v>Yes</v>
      </c>
    </row>
    <row r="415" spans="1:20" x14ac:dyDescent="0.2">
      <c r="A415" s="2" t="s">
        <v>2818</v>
      </c>
      <c r="B415" s="3">
        <v>43857</v>
      </c>
      <c r="C415" s="2" t="s">
        <v>2819</v>
      </c>
      <c r="D415" t="s">
        <v>6164</v>
      </c>
      <c r="E415" s="2">
        <v>1</v>
      </c>
      <c r="F415" s="2" t="str">
        <f>_xlfn.XLOOKUP(C415,customers!$A$1:$A$1001,customers!$B$1:$B$1001,0)</f>
        <v>Waylan Springall</v>
      </c>
      <c r="G415" s="2" t="str">
        <f>IF(_xlfn.XLOOKUP(C415,customers!$A$1:$A$1001,customers!$C$1:$C$1001,0) = 0, "NONE", _xlfn.XLOOKUP(C415,customers!$A$1:$A$1001,customers!$C$1:$C$1001,0) )</f>
        <v>wspringallbh@jugem.jp</v>
      </c>
      <c r="H415" s="2" t="str">
        <f>_xlfn.XLOOKUP(C415,customers!$A$1:$A$1001,customers!$G$1:$G$1001,0)</f>
        <v>United States</v>
      </c>
      <c r="I415" s="2" t="e" vm="224">
        <v>#VALUE!</v>
      </c>
      <c r="J415" s="2" t="str">
        <f>_xlfn.XLOOKUP(Table1[[#This Row],[Customer ID]],customers!A414:A1414,customers!F414:F1414,FALSE)</f>
        <v>Alhambra</v>
      </c>
      <c r="K415" s="2" t="str">
        <f>VLOOKUP(M415,'coffee (more)'!$A$1:$B$5,2,FALSE)</f>
        <v>Liberica</v>
      </c>
      <c r="L415" s="2" t="str">
        <f>VLOOKUP(N415,'coffee (more)'!$A$7:$B$10,2,FALSE)</f>
        <v>Light</v>
      </c>
      <c r="M415" t="str">
        <f>INDEX(products!$A$1:$G$49,MATCH(orders!$D415,products!$A$1:$A$49,0),MATCH(orders!M$1,products!$A$1:$G$1,0))</f>
        <v>Lib</v>
      </c>
      <c r="N415" t="str">
        <f>INDEX(products!$A$1:$G$49,MATCH(orders!$D415,products!$A$1:$A$49,0),MATCH(orders!N$1,products!$A$1:$G$1,0))</f>
        <v>L</v>
      </c>
      <c r="O415" s="10">
        <f>INDEX(products!$A$1:$G$49,MATCH(orders!$D415,products!$A$1:$A$49,0),MATCH(orders!O$1,products!$A$1:$G$1,0))</f>
        <v>2.5</v>
      </c>
      <c r="P415" s="5">
        <f>INDEX(products!$A$1:$G$49,MATCH(orders!$D415,products!$A$1:$A$49,0),MATCH(orders!P$1,products!$A$1:$G$1,0))</f>
        <v>36.454999999999998</v>
      </c>
      <c r="Q415" s="5">
        <f>INDEX(products!$A$1:$G$49,MATCH(orders!$D415,products!$A$1:$A$49,0),MATCH(orders!Q$1,products!$A$1:$G$1,0))</f>
        <v>4.7391499999999995</v>
      </c>
      <c r="R415" s="12">
        <f t="shared" si="13"/>
        <v>36.454999999999998</v>
      </c>
      <c r="S415" s="12">
        <f t="shared" si="12"/>
        <v>4.7391499999999995</v>
      </c>
      <c r="T415" t="str">
        <f>_xlfn.XLOOKUP(C415,customers!A414:A1414,customers!I414:I1414,FALSE)</f>
        <v>Yes</v>
      </c>
    </row>
    <row r="416" spans="1:20" x14ac:dyDescent="0.2">
      <c r="A416" s="2" t="s">
        <v>2824</v>
      </c>
      <c r="B416" s="3">
        <v>43802</v>
      </c>
      <c r="C416" s="2" t="s">
        <v>2825</v>
      </c>
      <c r="D416" t="s">
        <v>6178</v>
      </c>
      <c r="E416" s="2">
        <v>3</v>
      </c>
      <c r="F416" s="2" t="str">
        <f>_xlfn.XLOOKUP(C416,customers!$A$1:$A$1001,customers!$B$1:$B$1001,0)</f>
        <v>Kiri Avramow</v>
      </c>
      <c r="G416" s="2" t="str">
        <f>IF(_xlfn.XLOOKUP(C416,customers!$A$1:$A$1001,customers!$C$1:$C$1001,0) = 0, "NONE", _xlfn.XLOOKUP(C416,customers!$A$1:$A$1001,customers!$C$1:$C$1001,0) )</f>
        <v>NONE</v>
      </c>
      <c r="H416" s="2" t="str">
        <f>_xlfn.XLOOKUP(C416,customers!$A$1:$A$1001,customers!$G$1:$G$1001,0)</f>
        <v>United States</v>
      </c>
      <c r="I416" s="2" t="e" vm="200">
        <v>#VALUE!</v>
      </c>
      <c r="J416" s="2" t="str">
        <f>_xlfn.XLOOKUP(Table1[[#This Row],[Customer ID]],customers!A415:A1415,customers!F415:F1415,FALSE)</f>
        <v>Tyler</v>
      </c>
      <c r="K416" s="2" t="str">
        <f>VLOOKUP(M416,'coffee (more)'!$A$1:$B$5,2,FALSE)</f>
        <v>Robusta</v>
      </c>
      <c r="L416" s="2" t="str">
        <f>VLOOKUP(N416,'coffee (more)'!$A$7:$B$10,2,FALSE)</f>
        <v>Light</v>
      </c>
      <c r="M416" t="str">
        <f>INDEX(products!$A$1:$G$49,MATCH(orders!$D416,products!$A$1:$A$49,0),MATCH(orders!M$1,products!$A$1:$G$1,0))</f>
        <v>Rob</v>
      </c>
      <c r="N416" t="str">
        <f>INDEX(products!$A$1:$G$49,MATCH(orders!$D416,products!$A$1:$A$49,0),MATCH(orders!N$1,products!$A$1:$G$1,0))</f>
        <v>L</v>
      </c>
      <c r="O416" s="10">
        <f>INDEX(products!$A$1:$G$49,MATCH(orders!$D416,products!$A$1:$A$49,0),MATCH(orders!O$1,products!$A$1:$G$1,0))</f>
        <v>0.2</v>
      </c>
      <c r="P416" s="5">
        <f>INDEX(products!$A$1:$G$49,MATCH(orders!$D416,products!$A$1:$A$49,0),MATCH(orders!P$1,products!$A$1:$G$1,0))</f>
        <v>3.5849999999999995</v>
      </c>
      <c r="Q416" s="5">
        <f>INDEX(products!$A$1:$G$49,MATCH(orders!$D416,products!$A$1:$A$49,0),MATCH(orders!Q$1,products!$A$1:$G$1,0))</f>
        <v>0.21509999999999996</v>
      </c>
      <c r="R416" s="12">
        <f t="shared" si="13"/>
        <v>10.754999999999999</v>
      </c>
      <c r="S416" s="12">
        <f t="shared" si="12"/>
        <v>0.64529999999999987</v>
      </c>
      <c r="T416" t="str">
        <f>_xlfn.XLOOKUP(C416,customers!A415:A1415,customers!I415:I1415,FALSE)</f>
        <v>Yes</v>
      </c>
    </row>
    <row r="417" spans="1:20" x14ac:dyDescent="0.2">
      <c r="A417" s="2" t="s">
        <v>2829</v>
      </c>
      <c r="B417" s="3">
        <v>43683</v>
      </c>
      <c r="C417" s="2" t="s">
        <v>2830</v>
      </c>
      <c r="D417" t="s">
        <v>6174</v>
      </c>
      <c r="E417" s="2">
        <v>3</v>
      </c>
      <c r="F417" s="2" t="str">
        <f>_xlfn.XLOOKUP(C417,customers!$A$1:$A$1001,customers!$B$1:$B$1001,0)</f>
        <v>Gregg Hawkyens</v>
      </c>
      <c r="G417" s="2" t="str">
        <f>IF(_xlfn.XLOOKUP(C417,customers!$A$1:$A$1001,customers!$C$1:$C$1001,0) = 0, "NONE", _xlfn.XLOOKUP(C417,customers!$A$1:$A$1001,customers!$C$1:$C$1001,0) )</f>
        <v>ghawkyensbj@census.gov</v>
      </c>
      <c r="H417" s="2" t="str">
        <f>_xlfn.XLOOKUP(C417,customers!$A$1:$A$1001,customers!$G$1:$G$1001,0)</f>
        <v>United States</v>
      </c>
      <c r="I417" s="2" t="e" vm="222">
        <v>#VALUE!</v>
      </c>
      <c r="J417" s="2" t="str">
        <f>_xlfn.XLOOKUP(Table1[[#This Row],[Customer ID]],customers!A416:A1416,customers!F416:F1416,FALSE)</f>
        <v>Lafayette</v>
      </c>
      <c r="K417" s="2" t="str">
        <f>VLOOKUP(M417,'coffee (more)'!$A$1:$B$5,2,FALSE)</f>
        <v>Robusta</v>
      </c>
      <c r="L417" s="2" t="str">
        <f>VLOOKUP(N417,'coffee (more)'!$A$7:$B$10,2,FALSE)</f>
        <v>Medium</v>
      </c>
      <c r="M417" t="str">
        <f>INDEX(products!$A$1:$G$49,MATCH(orders!$D417,products!$A$1:$A$49,0),MATCH(orders!M$1,products!$A$1:$G$1,0))</f>
        <v>Rob</v>
      </c>
      <c r="N417" t="str">
        <f>INDEX(products!$A$1:$G$49,MATCH(orders!$D417,products!$A$1:$A$49,0),MATCH(orders!N$1,products!$A$1:$G$1,0))</f>
        <v>M</v>
      </c>
      <c r="O417" s="10">
        <f>INDEX(products!$A$1:$G$49,MATCH(orders!$D417,products!$A$1:$A$49,0),MATCH(orders!O$1,products!$A$1:$G$1,0))</f>
        <v>0.2</v>
      </c>
      <c r="P417" s="5">
        <f>INDEX(products!$A$1:$G$49,MATCH(orders!$D417,products!$A$1:$A$49,0),MATCH(orders!P$1,products!$A$1:$G$1,0))</f>
        <v>2.9849999999999999</v>
      </c>
      <c r="Q417" s="5">
        <f>INDEX(products!$A$1:$G$49,MATCH(orders!$D417,products!$A$1:$A$49,0),MATCH(orders!Q$1,products!$A$1:$G$1,0))</f>
        <v>0.17909999999999998</v>
      </c>
      <c r="R417" s="12">
        <f t="shared" si="13"/>
        <v>8.9550000000000001</v>
      </c>
      <c r="S417" s="12">
        <f t="shared" si="12"/>
        <v>0.53729999999999989</v>
      </c>
      <c r="T417" t="str">
        <f>_xlfn.XLOOKUP(C417,customers!A416:A1416,customers!I416:I1416,FALSE)</f>
        <v>No</v>
      </c>
    </row>
    <row r="418" spans="1:20" x14ac:dyDescent="0.2">
      <c r="A418" s="2" t="s">
        <v>2834</v>
      </c>
      <c r="B418" s="3">
        <v>43901</v>
      </c>
      <c r="C418" s="2" t="s">
        <v>2835</v>
      </c>
      <c r="D418" t="s">
        <v>6180</v>
      </c>
      <c r="E418" s="2">
        <v>3</v>
      </c>
      <c r="F418" s="2" t="str">
        <f>_xlfn.XLOOKUP(C418,customers!$A$1:$A$1001,customers!$B$1:$B$1001,0)</f>
        <v>Reggis Pracy</v>
      </c>
      <c r="G418" s="2" t="str">
        <f>IF(_xlfn.XLOOKUP(C418,customers!$A$1:$A$1001,customers!$C$1:$C$1001,0) = 0, "NONE", _xlfn.XLOOKUP(C418,customers!$A$1:$A$1001,customers!$C$1:$C$1001,0) )</f>
        <v>NONE</v>
      </c>
      <c r="H418" s="2" t="str">
        <f>_xlfn.XLOOKUP(C418,customers!$A$1:$A$1001,customers!$G$1:$G$1001,0)</f>
        <v>United States</v>
      </c>
      <c r="I418" s="2" t="e" vm="5">
        <v>#VALUE!</v>
      </c>
      <c r="J418" s="2" t="str">
        <f>_xlfn.XLOOKUP(Table1[[#This Row],[Customer ID]],customers!A417:A1417,customers!F417:F1417,FALSE)</f>
        <v>Dayton</v>
      </c>
      <c r="K418" s="2" t="str">
        <f>VLOOKUP(M418,'coffee (more)'!$A$1:$B$5,2,FALSE)</f>
        <v>Arbica</v>
      </c>
      <c r="L418" s="2" t="str">
        <f>VLOOKUP(N418,'coffee (more)'!$A$7:$B$10,2,FALSE)</f>
        <v>Light</v>
      </c>
      <c r="M418" t="str">
        <f>INDEX(products!$A$1:$G$49,MATCH(orders!$D418,products!$A$1:$A$49,0),MATCH(orders!M$1,products!$A$1:$G$1,0))</f>
        <v>Ara</v>
      </c>
      <c r="N418" t="str">
        <f>INDEX(products!$A$1:$G$49,MATCH(orders!$D418,products!$A$1:$A$49,0),MATCH(orders!N$1,products!$A$1:$G$1,0))</f>
        <v>L</v>
      </c>
      <c r="O418" s="10">
        <f>INDEX(products!$A$1:$G$49,MATCH(orders!$D418,products!$A$1:$A$49,0),MATCH(orders!O$1,products!$A$1:$G$1,0))</f>
        <v>0.5</v>
      </c>
      <c r="P418" s="5">
        <f>INDEX(products!$A$1:$G$49,MATCH(orders!$D418,products!$A$1:$A$49,0),MATCH(orders!P$1,products!$A$1:$G$1,0))</f>
        <v>7.77</v>
      </c>
      <c r="Q418" s="5">
        <f>INDEX(products!$A$1:$G$49,MATCH(orders!$D418,products!$A$1:$A$49,0),MATCH(orders!Q$1,products!$A$1:$G$1,0))</f>
        <v>0.69929999999999992</v>
      </c>
      <c r="R418" s="12">
        <f t="shared" si="13"/>
        <v>23.31</v>
      </c>
      <c r="S418" s="12">
        <f t="shared" si="12"/>
        <v>2.0978999999999997</v>
      </c>
      <c r="T418" t="str">
        <f>_xlfn.XLOOKUP(C418,customers!A417:A1417,customers!I417:I1417,FALSE)</f>
        <v>Yes</v>
      </c>
    </row>
    <row r="419" spans="1:20" x14ac:dyDescent="0.2">
      <c r="A419" s="2" t="s">
        <v>2839</v>
      </c>
      <c r="B419" s="3">
        <v>44457</v>
      </c>
      <c r="C419" s="2" t="s">
        <v>2840</v>
      </c>
      <c r="D419" t="s">
        <v>6182</v>
      </c>
      <c r="E419" s="2">
        <v>1</v>
      </c>
      <c r="F419" s="2" t="str">
        <f>_xlfn.XLOOKUP(C419,customers!$A$1:$A$1001,customers!$B$1:$B$1001,0)</f>
        <v>Paula Denis</v>
      </c>
      <c r="G419" s="2" t="str">
        <f>IF(_xlfn.XLOOKUP(C419,customers!$A$1:$A$1001,customers!$C$1:$C$1001,0) = 0, "NONE", _xlfn.XLOOKUP(C419,customers!$A$1:$A$1001,customers!$C$1:$C$1001,0) )</f>
        <v>NONE</v>
      </c>
      <c r="H419" s="2" t="str">
        <f>_xlfn.XLOOKUP(C419,customers!$A$1:$A$1001,customers!$G$1:$G$1001,0)</f>
        <v>United States</v>
      </c>
      <c r="I419" s="2" t="e" vm="160">
        <v>#VALUE!</v>
      </c>
      <c r="J419" s="2" t="str">
        <f>_xlfn.XLOOKUP(Table1[[#This Row],[Customer ID]],customers!A418:A1418,customers!F418:F1418,FALSE)</f>
        <v>Phoenix</v>
      </c>
      <c r="K419" s="2" t="str">
        <f>VLOOKUP(M419,'coffee (more)'!$A$1:$B$5,2,FALSE)</f>
        <v>Arbica</v>
      </c>
      <c r="L419" s="2" t="str">
        <f>VLOOKUP(N419,'coffee (more)'!$A$7:$B$10,2,FALSE)</f>
        <v>Light</v>
      </c>
      <c r="M419" t="str">
        <f>INDEX(products!$A$1:$G$49,MATCH(orders!$D419,products!$A$1:$A$49,0),MATCH(orders!M$1,products!$A$1:$G$1,0))</f>
        <v>Ara</v>
      </c>
      <c r="N419" t="str">
        <f>INDEX(products!$A$1:$G$49,MATCH(orders!$D419,products!$A$1:$A$49,0),MATCH(orders!N$1,products!$A$1:$G$1,0))</f>
        <v>L</v>
      </c>
      <c r="O419" s="10">
        <f>INDEX(products!$A$1:$G$49,MATCH(orders!$D419,products!$A$1:$A$49,0),MATCH(orders!O$1,products!$A$1:$G$1,0))</f>
        <v>2.5</v>
      </c>
      <c r="P419" s="5">
        <f>INDEX(products!$A$1:$G$49,MATCH(orders!$D419,products!$A$1:$A$49,0),MATCH(orders!P$1,products!$A$1:$G$1,0))</f>
        <v>29.784999999999997</v>
      </c>
      <c r="Q419" s="5">
        <f>INDEX(products!$A$1:$G$49,MATCH(orders!$D419,products!$A$1:$A$49,0),MATCH(orders!Q$1,products!$A$1:$G$1,0))</f>
        <v>2.6806499999999995</v>
      </c>
      <c r="R419" s="12">
        <f t="shared" si="13"/>
        <v>29.784999999999997</v>
      </c>
      <c r="S419" s="12">
        <f t="shared" si="12"/>
        <v>2.6806499999999995</v>
      </c>
      <c r="T419" t="str">
        <f>_xlfn.XLOOKUP(C419,customers!A418:A1418,customers!I418:I1418,FALSE)</f>
        <v>Yes</v>
      </c>
    </row>
    <row r="420" spans="1:20"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 = 0, "NONE", _xlfn.XLOOKUP(C420,customers!$A$1:$A$1001,customers!$C$1:$C$1001,0) )</f>
        <v>bmcgilvrabm@so-net.ne.jp</v>
      </c>
      <c r="H420" s="2" t="str">
        <f>_xlfn.XLOOKUP(C420,customers!$A$1:$A$1001,customers!$G$1:$G$1001,0)</f>
        <v>United States</v>
      </c>
      <c r="I420" s="2" t="e" vm="150">
        <v>#VALUE!</v>
      </c>
      <c r="J420" s="2" t="str">
        <f>_xlfn.XLOOKUP(Table1[[#This Row],[Customer ID]],customers!A419:A1419,customers!F419:F1419,FALSE)</f>
        <v>Sacramento</v>
      </c>
      <c r="K420" s="2" t="str">
        <f>VLOOKUP(M420,'coffee (more)'!$A$1:$B$5,2,FALSE)</f>
        <v>Arbica</v>
      </c>
      <c r="L420" s="2" t="str">
        <f>VLOOKUP(N420,'coffee (more)'!$A$7:$B$10,2,FALSE)</f>
        <v>Light</v>
      </c>
      <c r="M420" t="str">
        <f>INDEX(products!$A$1:$G$49,MATCH(orders!$D420,products!$A$1:$A$49,0),MATCH(orders!M$1,products!$A$1:$G$1,0))</f>
        <v>Ara</v>
      </c>
      <c r="N420" t="str">
        <f>INDEX(products!$A$1:$G$49,MATCH(orders!$D420,products!$A$1:$A$49,0),MATCH(orders!N$1,products!$A$1:$G$1,0))</f>
        <v>L</v>
      </c>
      <c r="O420" s="10">
        <f>INDEX(products!$A$1:$G$49,MATCH(orders!$D420,products!$A$1:$A$49,0),MATCH(orders!O$1,products!$A$1:$G$1,0))</f>
        <v>2.5</v>
      </c>
      <c r="P420" s="5">
        <f>INDEX(products!$A$1:$G$49,MATCH(orders!$D420,products!$A$1:$A$49,0),MATCH(orders!P$1,products!$A$1:$G$1,0))</f>
        <v>29.784999999999997</v>
      </c>
      <c r="Q420" s="5">
        <f>INDEX(products!$A$1:$G$49,MATCH(orders!$D420,products!$A$1:$A$49,0),MATCH(orders!Q$1,products!$A$1:$G$1,0))</f>
        <v>2.6806499999999995</v>
      </c>
      <c r="R420" s="12">
        <f t="shared" si="13"/>
        <v>148.92499999999998</v>
      </c>
      <c r="S420" s="12">
        <f t="shared" si="12"/>
        <v>13.403249999999998</v>
      </c>
      <c r="T420" t="str">
        <f>_xlfn.XLOOKUP(C420,customers!A419:A1419,customers!I419:I1419,FALSE)</f>
        <v>Yes</v>
      </c>
    </row>
    <row r="421" spans="1:20" x14ac:dyDescent="0.2">
      <c r="A421" s="2" t="s">
        <v>2849</v>
      </c>
      <c r="B421" s="3">
        <v>44739</v>
      </c>
      <c r="C421" s="2" t="s">
        <v>2850</v>
      </c>
      <c r="D421" t="s">
        <v>6160</v>
      </c>
      <c r="E421" s="2">
        <v>1</v>
      </c>
      <c r="F421" s="2" t="str">
        <f>_xlfn.XLOOKUP(C421,customers!$A$1:$A$1001,customers!$B$1:$B$1001,0)</f>
        <v>Annabella Danzey</v>
      </c>
      <c r="G421" s="2" t="str">
        <f>IF(_xlfn.XLOOKUP(C421,customers!$A$1:$A$1001,customers!$C$1:$C$1001,0) = 0, "NONE", _xlfn.XLOOKUP(C421,customers!$A$1:$A$1001,customers!$C$1:$C$1001,0) )</f>
        <v>adanzeybn@github.com</v>
      </c>
      <c r="H421" s="2" t="str">
        <f>_xlfn.XLOOKUP(C421,customers!$A$1:$A$1001,customers!$G$1:$G$1001,0)</f>
        <v>United States</v>
      </c>
      <c r="I421" s="2" t="e" vm="184">
        <v>#VALUE!</v>
      </c>
      <c r="J421" s="2" t="str">
        <f>_xlfn.XLOOKUP(Table1[[#This Row],[Customer ID]],customers!A420:A1420,customers!F420:F1420,FALSE)</f>
        <v>Lincoln</v>
      </c>
      <c r="K421" s="2" t="str">
        <f>VLOOKUP(M421,'coffee (more)'!$A$1:$B$5,2,FALSE)</f>
        <v>Liberica</v>
      </c>
      <c r="L421" s="2" t="str">
        <f>VLOOKUP(N421,'coffee (more)'!$A$7:$B$10,2,FALSE)</f>
        <v>Medium</v>
      </c>
      <c r="M421" t="str">
        <f>INDEX(products!$A$1:$G$49,MATCH(orders!$D421,products!$A$1:$A$49,0),MATCH(orders!M$1,products!$A$1:$G$1,0))</f>
        <v>Lib</v>
      </c>
      <c r="N421" t="str">
        <f>INDEX(products!$A$1:$G$49,MATCH(orders!$D421,products!$A$1:$A$49,0),MATCH(orders!N$1,products!$A$1:$G$1,0))</f>
        <v>M</v>
      </c>
      <c r="O421" s="10">
        <f>INDEX(products!$A$1:$G$49,MATCH(orders!$D421,products!$A$1:$A$49,0),MATCH(orders!O$1,products!$A$1:$G$1,0))</f>
        <v>0.5</v>
      </c>
      <c r="P421" s="5">
        <f>INDEX(products!$A$1:$G$49,MATCH(orders!$D421,products!$A$1:$A$49,0),MATCH(orders!P$1,products!$A$1:$G$1,0))</f>
        <v>8.73</v>
      </c>
      <c r="Q421" s="5">
        <f>INDEX(products!$A$1:$G$49,MATCH(orders!$D421,products!$A$1:$A$49,0),MATCH(orders!Q$1,products!$A$1:$G$1,0))</f>
        <v>1.1349</v>
      </c>
      <c r="R421" s="12">
        <f t="shared" si="13"/>
        <v>8.73</v>
      </c>
      <c r="S421" s="12">
        <f t="shared" si="12"/>
        <v>1.1349</v>
      </c>
      <c r="T421" t="str">
        <f>_xlfn.XLOOKUP(C421,customers!A420:A1420,customers!I420:I1420,FALSE)</f>
        <v>Yes</v>
      </c>
    </row>
    <row r="422" spans="1:20" x14ac:dyDescent="0.2">
      <c r="A422" s="2" t="s">
        <v>2855</v>
      </c>
      <c r="B422" s="3">
        <v>43866</v>
      </c>
      <c r="C422" s="2" t="s">
        <v>2586</v>
      </c>
      <c r="D422" t="s">
        <v>6169</v>
      </c>
      <c r="E422" s="2">
        <v>4</v>
      </c>
      <c r="F422" s="2" t="str">
        <f>_xlfn.XLOOKUP(C422,customers!$A$1:$A$1001,customers!$B$1:$B$1001,0)</f>
        <v>Terri Farra</v>
      </c>
      <c r="G422" s="2" t="str">
        <f>IF(_xlfn.XLOOKUP(C422,customers!$A$1:$A$1001,customers!$C$1:$C$1001,0) = 0, "NONE", _xlfn.XLOOKUP(C422,customers!$A$1:$A$1001,customers!$C$1:$C$1001,0) )</f>
        <v>tfarraac@behance.net</v>
      </c>
      <c r="H422" s="2" t="str">
        <f>_xlfn.XLOOKUP(C422,customers!$A$1:$A$1001,customers!$G$1:$G$1001,0)</f>
        <v>United States</v>
      </c>
      <c r="I422" s="2" t="b">
        <v>0</v>
      </c>
      <c r="J422" s="2" t="b">
        <f>_xlfn.XLOOKUP(Table1[[#This Row],[Customer ID]],customers!A421:A1421,customers!F421:F1421,FALSE)</f>
        <v>0</v>
      </c>
      <c r="K422" s="2" t="str">
        <f>VLOOKUP(M422,'coffee (more)'!$A$1:$B$5,2,FALSE)</f>
        <v>Liberica</v>
      </c>
      <c r="L422" s="2" t="str">
        <f>VLOOKUP(N422,'coffee (more)'!$A$7:$B$10,2,FALSE)</f>
        <v>Dark</v>
      </c>
      <c r="M422" t="str">
        <f>INDEX(products!$A$1:$G$49,MATCH(orders!$D422,products!$A$1:$A$49,0),MATCH(orders!M$1,products!$A$1:$G$1,0))</f>
        <v>Lib</v>
      </c>
      <c r="N422" t="str">
        <f>INDEX(products!$A$1:$G$49,MATCH(orders!$D422,products!$A$1:$A$49,0),MATCH(orders!N$1,products!$A$1:$G$1,0))</f>
        <v>D</v>
      </c>
      <c r="O422" s="10">
        <f>INDEX(products!$A$1:$G$49,MATCH(orders!$D422,products!$A$1:$A$49,0),MATCH(orders!O$1,products!$A$1:$G$1,0))</f>
        <v>0.5</v>
      </c>
      <c r="P422" s="5">
        <f>INDEX(products!$A$1:$G$49,MATCH(orders!$D422,products!$A$1:$A$49,0),MATCH(orders!P$1,products!$A$1:$G$1,0))</f>
        <v>7.77</v>
      </c>
      <c r="Q422" s="5">
        <f>INDEX(products!$A$1:$G$49,MATCH(orders!$D422,products!$A$1:$A$49,0),MATCH(orders!Q$1,products!$A$1:$G$1,0))</f>
        <v>1.0101</v>
      </c>
      <c r="R422" s="12">
        <f t="shared" si="13"/>
        <v>31.08</v>
      </c>
      <c r="S422" s="12">
        <f t="shared" si="12"/>
        <v>4.0404</v>
      </c>
      <c r="T422" t="b">
        <f>_xlfn.XLOOKUP(C422,customers!A421:A1421,customers!I421:I1421,FALSE)</f>
        <v>0</v>
      </c>
    </row>
    <row r="423" spans="1:20" x14ac:dyDescent="0.2">
      <c r="A423" s="2" t="s">
        <v>2855</v>
      </c>
      <c r="B423" s="3">
        <v>43866</v>
      </c>
      <c r="C423" s="2" t="s">
        <v>2586</v>
      </c>
      <c r="D423" t="s">
        <v>6168</v>
      </c>
      <c r="E423" s="2">
        <v>6</v>
      </c>
      <c r="F423" s="2" t="str">
        <f>_xlfn.XLOOKUP(C423,customers!$A$1:$A$1001,customers!$B$1:$B$1001,0)</f>
        <v>Terri Farra</v>
      </c>
      <c r="G423" s="2" t="str">
        <f>IF(_xlfn.XLOOKUP(C423,customers!$A$1:$A$1001,customers!$C$1:$C$1001,0) = 0, "NONE", _xlfn.XLOOKUP(C423,customers!$A$1:$A$1001,customers!$C$1:$C$1001,0) )</f>
        <v>tfarraac@behance.net</v>
      </c>
      <c r="H423" s="2" t="str">
        <f>_xlfn.XLOOKUP(C423,customers!$A$1:$A$1001,customers!$G$1:$G$1001,0)</f>
        <v>United States</v>
      </c>
      <c r="I423" s="2" t="b">
        <v>0</v>
      </c>
      <c r="J423" s="2" t="b">
        <f>_xlfn.XLOOKUP(Table1[[#This Row],[Customer ID]],customers!A422:A1422,customers!F422:F1422,FALSE)</f>
        <v>0</v>
      </c>
      <c r="K423" s="2" t="str">
        <f>VLOOKUP(M423,'coffee (more)'!$A$1:$B$5,2,FALSE)</f>
        <v>Arbica</v>
      </c>
      <c r="L423" s="2" t="str">
        <f>VLOOKUP(N423,'coffee (more)'!$A$7:$B$10,2,FALSE)</f>
        <v>Dark</v>
      </c>
      <c r="M423" t="str">
        <f>INDEX(products!$A$1:$G$49,MATCH(orders!$D423,products!$A$1:$A$49,0),MATCH(orders!M$1,products!$A$1:$G$1,0))</f>
        <v>Ara</v>
      </c>
      <c r="N423" t="str">
        <f>INDEX(products!$A$1:$G$49,MATCH(orders!$D423,products!$A$1:$A$49,0),MATCH(orders!N$1,products!$A$1:$G$1,0))</f>
        <v>D</v>
      </c>
      <c r="O423" s="10">
        <f>INDEX(products!$A$1:$G$49,MATCH(orders!$D423,products!$A$1:$A$49,0),MATCH(orders!O$1,products!$A$1:$G$1,0))</f>
        <v>2.5</v>
      </c>
      <c r="P423" s="5">
        <f>INDEX(products!$A$1:$G$49,MATCH(orders!$D423,products!$A$1:$A$49,0),MATCH(orders!P$1,products!$A$1:$G$1,0))</f>
        <v>22.884999999999998</v>
      </c>
      <c r="Q423" s="5">
        <f>INDEX(products!$A$1:$G$49,MATCH(orders!$D423,products!$A$1:$A$49,0),MATCH(orders!Q$1,products!$A$1:$G$1,0))</f>
        <v>2.0596499999999995</v>
      </c>
      <c r="R423" s="12">
        <f t="shared" si="13"/>
        <v>137.31</v>
      </c>
      <c r="S423" s="12">
        <f t="shared" si="12"/>
        <v>12.357899999999997</v>
      </c>
      <c r="T423" t="b">
        <f>_xlfn.XLOOKUP(C423,customers!A422:A1422,customers!I422:I1422,FALSE)</f>
        <v>0</v>
      </c>
    </row>
    <row r="424" spans="1:20" x14ac:dyDescent="0.2">
      <c r="A424" s="2" t="s">
        <v>2866</v>
      </c>
      <c r="B424" s="3">
        <v>43868</v>
      </c>
      <c r="C424" s="2" t="s">
        <v>2867</v>
      </c>
      <c r="D424" t="s">
        <v>6158</v>
      </c>
      <c r="E424" s="2">
        <v>5</v>
      </c>
      <c r="F424" s="2" t="str">
        <f>_xlfn.XLOOKUP(C424,customers!$A$1:$A$1001,customers!$B$1:$B$1001,0)</f>
        <v>Nevins Glowacz</v>
      </c>
      <c r="G424" s="2" t="str">
        <f>IF(_xlfn.XLOOKUP(C424,customers!$A$1:$A$1001,customers!$C$1:$C$1001,0) = 0, "NONE", _xlfn.XLOOKUP(C424,customers!$A$1:$A$1001,customers!$C$1:$C$1001,0) )</f>
        <v>NONE</v>
      </c>
      <c r="H424" s="2" t="str">
        <f>_xlfn.XLOOKUP(C424,customers!$A$1:$A$1001,customers!$G$1:$G$1001,0)</f>
        <v>United States</v>
      </c>
      <c r="I424" s="2" t="e" vm="225">
        <v>#VALUE!</v>
      </c>
      <c r="J424" s="2" t="str">
        <f>_xlfn.XLOOKUP(Table1[[#This Row],[Customer ID]],customers!A423:A1423,customers!F423:F1423,FALSE)</f>
        <v>Madison</v>
      </c>
      <c r="K424" s="2" t="str">
        <f>VLOOKUP(M424,'coffee (more)'!$A$1:$B$5,2,FALSE)</f>
        <v>Arbica</v>
      </c>
      <c r="L424" s="2" t="str">
        <f>VLOOKUP(N424,'coffee (more)'!$A$7:$B$10,2,FALSE)</f>
        <v>Dark</v>
      </c>
      <c r="M424" t="str">
        <f>INDEX(products!$A$1:$G$49,MATCH(orders!$D424,products!$A$1:$A$49,0),MATCH(orders!M$1,products!$A$1:$G$1,0))</f>
        <v>Ara</v>
      </c>
      <c r="N424" t="str">
        <f>INDEX(products!$A$1:$G$49,MATCH(orders!$D424,products!$A$1:$A$49,0),MATCH(orders!N$1,products!$A$1:$G$1,0))</f>
        <v>D</v>
      </c>
      <c r="O424" s="10">
        <f>INDEX(products!$A$1:$G$49,MATCH(orders!$D424,products!$A$1:$A$49,0),MATCH(orders!O$1,products!$A$1:$G$1,0))</f>
        <v>0.5</v>
      </c>
      <c r="P424" s="5">
        <f>INDEX(products!$A$1:$G$49,MATCH(orders!$D424,products!$A$1:$A$49,0),MATCH(orders!P$1,products!$A$1:$G$1,0))</f>
        <v>5.97</v>
      </c>
      <c r="Q424" s="5">
        <f>INDEX(products!$A$1:$G$49,MATCH(orders!$D424,products!$A$1:$A$49,0),MATCH(orders!Q$1,products!$A$1:$G$1,0))</f>
        <v>0.5373</v>
      </c>
      <c r="R424" s="12">
        <f t="shared" si="13"/>
        <v>29.849999999999998</v>
      </c>
      <c r="S424" s="12">
        <f t="shared" si="12"/>
        <v>2.6865000000000001</v>
      </c>
      <c r="T424" t="str">
        <f>_xlfn.XLOOKUP(C424,customers!A423:A1423,customers!I423:I1423,FALSE)</f>
        <v>No</v>
      </c>
    </row>
    <row r="425" spans="1:20" x14ac:dyDescent="0.2">
      <c r="A425" s="2" t="s">
        <v>2871</v>
      </c>
      <c r="B425" s="3">
        <v>44183</v>
      </c>
      <c r="C425" s="2" t="s">
        <v>2872</v>
      </c>
      <c r="D425" t="s">
        <v>6146</v>
      </c>
      <c r="E425" s="2">
        <v>3</v>
      </c>
      <c r="F425" s="2" t="str">
        <f>_xlfn.XLOOKUP(C425,customers!$A$1:$A$1001,customers!$B$1:$B$1001,0)</f>
        <v>Adelice Isabell</v>
      </c>
      <c r="G425" s="2" t="str">
        <f>IF(_xlfn.XLOOKUP(C425,customers!$A$1:$A$1001,customers!$C$1:$C$1001,0) = 0, "NONE", _xlfn.XLOOKUP(C425,customers!$A$1:$A$1001,customers!$C$1:$C$1001,0) )</f>
        <v>NONE</v>
      </c>
      <c r="H425" s="2" t="str">
        <f>_xlfn.XLOOKUP(C425,customers!$A$1:$A$1001,customers!$G$1:$G$1001,0)</f>
        <v>United States</v>
      </c>
      <c r="I425" s="2" t="e" vm="25">
        <v>#VALUE!</v>
      </c>
      <c r="J425" s="2" t="str">
        <f>_xlfn.XLOOKUP(Table1[[#This Row],[Customer ID]],customers!A424:A1424,customers!F424:F1424,FALSE)</f>
        <v>Charleston</v>
      </c>
      <c r="K425" s="2" t="str">
        <f>VLOOKUP(M425,'coffee (more)'!$A$1:$B$5,2,FALSE)</f>
        <v>Robusta</v>
      </c>
      <c r="L425" s="2" t="str">
        <f>VLOOKUP(N425,'coffee (more)'!$A$7:$B$10,2,FALSE)</f>
        <v>Medium</v>
      </c>
      <c r="M425" t="str">
        <f>INDEX(products!$A$1:$G$49,MATCH(orders!$D425,products!$A$1:$A$49,0),MATCH(orders!M$1,products!$A$1:$G$1,0))</f>
        <v>Rob</v>
      </c>
      <c r="N425" t="str">
        <f>INDEX(products!$A$1:$G$49,MATCH(orders!$D425,products!$A$1:$A$49,0),MATCH(orders!N$1,products!$A$1:$G$1,0))</f>
        <v>M</v>
      </c>
      <c r="O425" s="10">
        <f>INDEX(products!$A$1:$G$49,MATCH(orders!$D425,products!$A$1:$A$49,0),MATCH(orders!O$1,products!$A$1:$G$1,0))</f>
        <v>0.5</v>
      </c>
      <c r="P425" s="5">
        <f>INDEX(products!$A$1:$G$49,MATCH(orders!$D425,products!$A$1:$A$49,0),MATCH(orders!P$1,products!$A$1:$G$1,0))</f>
        <v>5.97</v>
      </c>
      <c r="Q425" s="5">
        <f>INDEX(products!$A$1:$G$49,MATCH(orders!$D425,products!$A$1:$A$49,0),MATCH(orders!Q$1,products!$A$1:$G$1,0))</f>
        <v>0.35819999999999996</v>
      </c>
      <c r="R425" s="12">
        <f t="shared" si="13"/>
        <v>17.91</v>
      </c>
      <c r="S425" s="12">
        <f t="shared" si="12"/>
        <v>1.0745999999999998</v>
      </c>
      <c r="T425" t="str">
        <f>_xlfn.XLOOKUP(C425,customers!A424:A1424,customers!I424:I1424,FALSE)</f>
        <v>No</v>
      </c>
    </row>
    <row r="426" spans="1:20" x14ac:dyDescent="0.2">
      <c r="A426" s="2" t="s">
        <v>2876</v>
      </c>
      <c r="B426" s="3">
        <v>44431</v>
      </c>
      <c r="C426" s="2" t="s">
        <v>2877</v>
      </c>
      <c r="D426" t="s">
        <v>6176</v>
      </c>
      <c r="E426" s="2">
        <v>3</v>
      </c>
      <c r="F426" s="2" t="str">
        <f>_xlfn.XLOOKUP(C426,customers!$A$1:$A$1001,customers!$B$1:$B$1001,0)</f>
        <v>Yulma Dombrell</v>
      </c>
      <c r="G426" s="2" t="str">
        <f>IF(_xlfn.XLOOKUP(C426,customers!$A$1:$A$1001,customers!$C$1:$C$1001,0) = 0, "NONE", _xlfn.XLOOKUP(C426,customers!$A$1:$A$1001,customers!$C$1:$C$1001,0) )</f>
        <v>ydombrellbs@dedecms.com</v>
      </c>
      <c r="H426" s="2" t="str">
        <f>_xlfn.XLOOKUP(C426,customers!$A$1:$A$1001,customers!$G$1:$G$1001,0)</f>
        <v>United States</v>
      </c>
      <c r="I426" s="2" t="e" vm="26">
        <v>#VALUE!</v>
      </c>
      <c r="J426" s="2" t="str">
        <f>_xlfn.XLOOKUP(Table1[[#This Row],[Customer ID]],customers!A425:A1425,customers!F425:F1425,FALSE)</f>
        <v>Little Rock</v>
      </c>
      <c r="K426" s="2" t="str">
        <f>VLOOKUP(M426,'coffee (more)'!$A$1:$B$5,2,FALSE)</f>
        <v>Excelsa</v>
      </c>
      <c r="L426" s="2" t="str">
        <f>VLOOKUP(N426,'coffee (more)'!$A$7:$B$10,2,FALSE)</f>
        <v>Light</v>
      </c>
      <c r="M426" t="str">
        <f>INDEX(products!$A$1:$G$49,MATCH(orders!$D426,products!$A$1:$A$49,0),MATCH(orders!M$1,products!$A$1:$G$1,0))</f>
        <v>Exc</v>
      </c>
      <c r="N426" t="str">
        <f>INDEX(products!$A$1:$G$49,MATCH(orders!$D426,products!$A$1:$A$49,0),MATCH(orders!N$1,products!$A$1:$G$1,0))</f>
        <v>L</v>
      </c>
      <c r="O426" s="10">
        <f>INDEX(products!$A$1:$G$49,MATCH(orders!$D426,products!$A$1:$A$49,0),MATCH(orders!O$1,products!$A$1:$G$1,0))</f>
        <v>0.5</v>
      </c>
      <c r="P426" s="5">
        <f>INDEX(products!$A$1:$G$49,MATCH(orders!$D426,products!$A$1:$A$49,0),MATCH(orders!P$1,products!$A$1:$G$1,0))</f>
        <v>8.91</v>
      </c>
      <c r="Q426" s="5">
        <f>INDEX(products!$A$1:$G$49,MATCH(orders!$D426,products!$A$1:$A$49,0),MATCH(orders!Q$1,products!$A$1:$G$1,0))</f>
        <v>0.98009999999999997</v>
      </c>
      <c r="R426" s="12">
        <f t="shared" si="13"/>
        <v>26.73</v>
      </c>
      <c r="S426" s="12">
        <f t="shared" si="12"/>
        <v>2.9402999999999997</v>
      </c>
      <c r="T426" t="str">
        <f>_xlfn.XLOOKUP(C426,customers!A425:A1425,customers!I425:I1425,FALSE)</f>
        <v>Yes</v>
      </c>
    </row>
    <row r="427" spans="1:20" x14ac:dyDescent="0.2">
      <c r="A427" s="2" t="s">
        <v>2882</v>
      </c>
      <c r="B427" s="3">
        <v>44428</v>
      </c>
      <c r="C427" s="2" t="s">
        <v>2883</v>
      </c>
      <c r="D427" t="s">
        <v>6177</v>
      </c>
      <c r="E427" s="2">
        <v>2</v>
      </c>
      <c r="F427" s="2" t="str">
        <f>_xlfn.XLOOKUP(C427,customers!$A$1:$A$1001,customers!$B$1:$B$1001,0)</f>
        <v>Alric Darth</v>
      </c>
      <c r="G427" s="2" t="str">
        <f>IF(_xlfn.XLOOKUP(C427,customers!$A$1:$A$1001,customers!$C$1:$C$1001,0) = 0, "NONE", _xlfn.XLOOKUP(C427,customers!$A$1:$A$1001,customers!$C$1:$C$1001,0) )</f>
        <v>adarthbt@t.co</v>
      </c>
      <c r="H427" s="2" t="str">
        <f>_xlfn.XLOOKUP(C427,customers!$A$1:$A$1001,customers!$G$1:$G$1001,0)</f>
        <v>United States</v>
      </c>
      <c r="I427" s="2" t="e" vm="87">
        <v>#VALUE!</v>
      </c>
      <c r="J427" s="2" t="str">
        <f>_xlfn.XLOOKUP(Table1[[#This Row],[Customer ID]],customers!A426:A1426,customers!F426:F1426,FALSE)</f>
        <v>Anchorage</v>
      </c>
      <c r="K427" s="2" t="str">
        <f>VLOOKUP(M427,'coffee (more)'!$A$1:$B$5,2,FALSE)</f>
        <v>Robusta</v>
      </c>
      <c r="L427" s="2" t="str">
        <f>VLOOKUP(N427,'coffee (more)'!$A$7:$B$10,2,FALSE)</f>
        <v>Dark</v>
      </c>
      <c r="M427" t="str">
        <f>INDEX(products!$A$1:$G$49,MATCH(orders!$D427,products!$A$1:$A$49,0),MATCH(orders!M$1,products!$A$1:$G$1,0))</f>
        <v>Rob</v>
      </c>
      <c r="N427" t="str">
        <f>INDEX(products!$A$1:$G$49,MATCH(orders!$D427,products!$A$1:$A$49,0),MATCH(orders!N$1,products!$A$1:$G$1,0))</f>
        <v>D</v>
      </c>
      <c r="O427" s="10">
        <f>INDEX(products!$A$1:$G$49,MATCH(orders!$D427,products!$A$1:$A$49,0),MATCH(orders!O$1,products!$A$1:$G$1,0))</f>
        <v>1</v>
      </c>
      <c r="P427" s="5">
        <f>INDEX(products!$A$1:$G$49,MATCH(orders!$D427,products!$A$1:$A$49,0),MATCH(orders!P$1,products!$A$1:$G$1,0))</f>
        <v>8.9499999999999993</v>
      </c>
      <c r="Q427" s="5">
        <f>INDEX(products!$A$1:$G$49,MATCH(orders!$D427,products!$A$1:$A$49,0),MATCH(orders!Q$1,products!$A$1:$G$1,0))</f>
        <v>0.53699999999999992</v>
      </c>
      <c r="R427" s="12">
        <f t="shared" si="13"/>
        <v>17.899999999999999</v>
      </c>
      <c r="S427" s="12">
        <f t="shared" si="12"/>
        <v>1.0739999999999998</v>
      </c>
      <c r="T427" t="str">
        <f>_xlfn.XLOOKUP(C427,customers!A426:A1426,customers!I426:I1426,FALSE)</f>
        <v>No</v>
      </c>
    </row>
    <row r="428" spans="1:20" x14ac:dyDescent="0.2">
      <c r="A428" s="2" t="s">
        <v>2888</v>
      </c>
      <c r="B428" s="3">
        <v>43556</v>
      </c>
      <c r="C428" s="2" t="s">
        <v>2889</v>
      </c>
      <c r="D428" t="s">
        <v>6178</v>
      </c>
      <c r="E428" s="2">
        <v>4</v>
      </c>
      <c r="F428" s="2" t="str">
        <f>_xlfn.XLOOKUP(C428,customers!$A$1:$A$1001,customers!$B$1:$B$1001,0)</f>
        <v>Manuel Darrigoe</v>
      </c>
      <c r="G428" s="2" t="str">
        <f>IF(_xlfn.XLOOKUP(C428,customers!$A$1:$A$1001,customers!$C$1:$C$1001,0) = 0, "NONE", _xlfn.XLOOKUP(C428,customers!$A$1:$A$1001,customers!$C$1:$C$1001,0) )</f>
        <v>mdarrigoebu@hud.gov</v>
      </c>
      <c r="H428" s="2" t="str">
        <f>_xlfn.XLOOKUP(C428,customers!$A$1:$A$1001,customers!$G$1:$G$1001,0)</f>
        <v>Ireland</v>
      </c>
      <c r="I428" s="2" t="e" vm="226">
        <v>#VALUE!</v>
      </c>
      <c r="J428" s="2" t="str">
        <f>_xlfn.XLOOKUP(Table1[[#This Row],[Customer ID]],customers!A427:A1427,customers!F427:F1427,FALSE)</f>
        <v>Longwood</v>
      </c>
      <c r="K428" s="2" t="str">
        <f>VLOOKUP(M428,'coffee (more)'!$A$1:$B$5,2,FALSE)</f>
        <v>Robusta</v>
      </c>
      <c r="L428" s="2" t="str">
        <f>VLOOKUP(N428,'coffee (more)'!$A$7:$B$10,2,FALSE)</f>
        <v>Light</v>
      </c>
      <c r="M428" t="str">
        <f>INDEX(products!$A$1:$G$49,MATCH(orders!$D428,products!$A$1:$A$49,0),MATCH(orders!M$1,products!$A$1:$G$1,0))</f>
        <v>Rob</v>
      </c>
      <c r="N428" t="str">
        <f>INDEX(products!$A$1:$G$49,MATCH(orders!$D428,products!$A$1:$A$49,0),MATCH(orders!N$1,products!$A$1:$G$1,0))</f>
        <v>L</v>
      </c>
      <c r="O428" s="10">
        <f>INDEX(products!$A$1:$G$49,MATCH(orders!$D428,products!$A$1:$A$49,0),MATCH(orders!O$1,products!$A$1:$G$1,0))</f>
        <v>0.2</v>
      </c>
      <c r="P428" s="5">
        <f>INDEX(products!$A$1:$G$49,MATCH(orders!$D428,products!$A$1:$A$49,0),MATCH(orders!P$1,products!$A$1:$G$1,0))</f>
        <v>3.5849999999999995</v>
      </c>
      <c r="Q428" s="5">
        <f>INDEX(products!$A$1:$G$49,MATCH(orders!$D428,products!$A$1:$A$49,0),MATCH(orders!Q$1,products!$A$1:$G$1,0))</f>
        <v>0.21509999999999996</v>
      </c>
      <c r="R428" s="12">
        <f t="shared" si="13"/>
        <v>14.339999999999998</v>
      </c>
      <c r="S428" s="12">
        <f t="shared" si="12"/>
        <v>0.86039999999999983</v>
      </c>
      <c r="T428" t="str">
        <f>_xlfn.XLOOKUP(C428,customers!A427:A1427,customers!I427:I1427,FALSE)</f>
        <v>Yes</v>
      </c>
    </row>
    <row r="429" spans="1:20" x14ac:dyDescent="0.2">
      <c r="A429" s="2" t="s">
        <v>2894</v>
      </c>
      <c r="B429" s="3">
        <v>44224</v>
      </c>
      <c r="C429" s="2" t="s">
        <v>2895</v>
      </c>
      <c r="D429" t="s">
        <v>6175</v>
      </c>
      <c r="E429" s="2">
        <v>3</v>
      </c>
      <c r="F429" s="2" t="str">
        <f>_xlfn.XLOOKUP(C429,customers!$A$1:$A$1001,customers!$B$1:$B$1001,0)</f>
        <v>Kynthia Berick</v>
      </c>
      <c r="G429" s="2" t="str">
        <f>IF(_xlfn.XLOOKUP(C429,customers!$A$1:$A$1001,customers!$C$1:$C$1001,0) = 0, "NONE", _xlfn.XLOOKUP(C429,customers!$A$1:$A$1001,customers!$C$1:$C$1001,0) )</f>
        <v>NONE</v>
      </c>
      <c r="H429" s="2" t="str">
        <f>_xlfn.XLOOKUP(C429,customers!$A$1:$A$1001,customers!$G$1:$G$1001,0)</f>
        <v>United States</v>
      </c>
      <c r="I429" s="2" t="e" vm="193">
        <v>#VALUE!</v>
      </c>
      <c r="J429" s="2" t="str">
        <f>_xlfn.XLOOKUP(Table1[[#This Row],[Customer ID]],customers!A428:A1428,customers!F428:F1428,FALSE)</f>
        <v>San Francisco</v>
      </c>
      <c r="K429" s="2" t="str">
        <f>VLOOKUP(M429,'coffee (more)'!$A$1:$B$5,2,FALSE)</f>
        <v>Arbica</v>
      </c>
      <c r="L429" s="2" t="str">
        <f>VLOOKUP(N429,'coffee (more)'!$A$7:$B$10,2,FALSE)</f>
        <v>Medium</v>
      </c>
      <c r="M429" t="str">
        <f>INDEX(products!$A$1:$G$49,MATCH(orders!$D429,products!$A$1:$A$49,0),MATCH(orders!M$1,products!$A$1:$G$1,0))</f>
        <v>Ara</v>
      </c>
      <c r="N429" t="str">
        <f>INDEX(products!$A$1:$G$49,MATCH(orders!$D429,products!$A$1:$A$49,0),MATCH(orders!N$1,products!$A$1:$G$1,0))</f>
        <v>M</v>
      </c>
      <c r="O429" s="10">
        <f>INDEX(products!$A$1:$G$49,MATCH(orders!$D429,products!$A$1:$A$49,0),MATCH(orders!O$1,products!$A$1:$G$1,0))</f>
        <v>2.5</v>
      </c>
      <c r="P429" s="5">
        <f>INDEX(products!$A$1:$G$49,MATCH(orders!$D429,products!$A$1:$A$49,0),MATCH(orders!P$1,products!$A$1:$G$1,0))</f>
        <v>25.874999999999996</v>
      </c>
      <c r="Q429" s="5">
        <f>INDEX(products!$A$1:$G$49,MATCH(orders!$D429,products!$A$1:$A$49,0),MATCH(orders!Q$1,products!$A$1:$G$1,0))</f>
        <v>2.3287499999999994</v>
      </c>
      <c r="R429" s="12">
        <f t="shared" si="13"/>
        <v>77.624999999999986</v>
      </c>
      <c r="S429" s="12">
        <f t="shared" si="12"/>
        <v>6.9862499999999983</v>
      </c>
      <c r="T429" t="str">
        <f>_xlfn.XLOOKUP(C429,customers!A428:A1428,customers!I428:I1428,FALSE)</f>
        <v>Yes</v>
      </c>
    </row>
    <row r="430" spans="1:20" x14ac:dyDescent="0.2">
      <c r="A430" s="2" t="s">
        <v>2899</v>
      </c>
      <c r="B430" s="3">
        <v>43759</v>
      </c>
      <c r="C430" s="2" t="s">
        <v>2900</v>
      </c>
      <c r="D430" t="s">
        <v>6179</v>
      </c>
      <c r="E430" s="2">
        <v>5</v>
      </c>
      <c r="F430" s="2" t="str">
        <f>_xlfn.XLOOKUP(C430,customers!$A$1:$A$1001,customers!$B$1:$B$1001,0)</f>
        <v>Minetta Ackrill</v>
      </c>
      <c r="G430" s="2" t="str">
        <f>IF(_xlfn.XLOOKUP(C430,customers!$A$1:$A$1001,customers!$C$1:$C$1001,0) = 0, "NONE", _xlfn.XLOOKUP(C430,customers!$A$1:$A$1001,customers!$C$1:$C$1001,0) )</f>
        <v>mackrillbw@bandcamp.com</v>
      </c>
      <c r="H430" s="2" t="str">
        <f>_xlfn.XLOOKUP(C430,customers!$A$1:$A$1001,customers!$G$1:$G$1001,0)</f>
        <v>United States</v>
      </c>
      <c r="I430" s="2" t="e" vm="133">
        <v>#VALUE!</v>
      </c>
      <c r="J430" s="2" t="str">
        <f>_xlfn.XLOOKUP(Table1[[#This Row],[Customer ID]],customers!A429:A1429,customers!F429:F1429,FALSE)</f>
        <v>Warren</v>
      </c>
      <c r="K430" s="2" t="str">
        <f>VLOOKUP(M430,'coffee (more)'!$A$1:$B$5,2,FALSE)</f>
        <v>Robusta</v>
      </c>
      <c r="L430" s="2" t="str">
        <f>VLOOKUP(N430,'coffee (more)'!$A$7:$B$10,2,FALSE)</f>
        <v>Light</v>
      </c>
      <c r="M430" t="str">
        <f>INDEX(products!$A$1:$G$49,MATCH(orders!$D430,products!$A$1:$A$49,0),MATCH(orders!M$1,products!$A$1:$G$1,0))</f>
        <v>Rob</v>
      </c>
      <c r="N430" t="str">
        <f>INDEX(products!$A$1:$G$49,MATCH(orders!$D430,products!$A$1:$A$49,0),MATCH(orders!N$1,products!$A$1:$G$1,0))</f>
        <v>L</v>
      </c>
      <c r="O430" s="10">
        <f>INDEX(products!$A$1:$G$49,MATCH(orders!$D430,products!$A$1:$A$49,0),MATCH(orders!O$1,products!$A$1:$G$1,0))</f>
        <v>1</v>
      </c>
      <c r="P430" s="5">
        <f>INDEX(products!$A$1:$G$49,MATCH(orders!$D430,products!$A$1:$A$49,0),MATCH(orders!P$1,products!$A$1:$G$1,0))</f>
        <v>11.95</v>
      </c>
      <c r="Q430" s="5">
        <f>INDEX(products!$A$1:$G$49,MATCH(orders!$D430,products!$A$1:$A$49,0),MATCH(orders!Q$1,products!$A$1:$G$1,0))</f>
        <v>0.71699999999999997</v>
      </c>
      <c r="R430" s="12">
        <f t="shared" si="13"/>
        <v>59.75</v>
      </c>
      <c r="S430" s="12">
        <f t="shared" si="12"/>
        <v>3.585</v>
      </c>
      <c r="T430" t="str">
        <f>_xlfn.XLOOKUP(C430,customers!A429:A1429,customers!I429:I1429,FALSE)</f>
        <v>No</v>
      </c>
    </row>
    <row r="431" spans="1:20" x14ac:dyDescent="0.2">
      <c r="A431" s="2" t="s">
        <v>2905</v>
      </c>
      <c r="B431" s="3">
        <v>44367</v>
      </c>
      <c r="C431" s="2" t="s">
        <v>2586</v>
      </c>
      <c r="D431" t="s">
        <v>6140</v>
      </c>
      <c r="E431" s="2">
        <v>6</v>
      </c>
      <c r="F431" s="2" t="str">
        <f>_xlfn.XLOOKUP(C431,customers!$A$1:$A$1001,customers!$B$1:$B$1001,0)</f>
        <v>Terri Farra</v>
      </c>
      <c r="G431" s="2" t="str">
        <f>IF(_xlfn.XLOOKUP(C431,customers!$A$1:$A$1001,customers!$C$1:$C$1001,0) = 0, "NONE", _xlfn.XLOOKUP(C431,customers!$A$1:$A$1001,customers!$C$1:$C$1001,0) )</f>
        <v>tfarraac@behance.net</v>
      </c>
      <c r="H431" s="2" t="str">
        <f>_xlfn.XLOOKUP(C431,customers!$A$1:$A$1001,customers!$G$1:$G$1001,0)</f>
        <v>United States</v>
      </c>
      <c r="I431" s="2" t="b">
        <v>0</v>
      </c>
      <c r="J431" s="2" t="b">
        <f>_xlfn.XLOOKUP(Table1[[#This Row],[Customer ID]],customers!A430:A1430,customers!F430:F1430,FALSE)</f>
        <v>0</v>
      </c>
      <c r="K431" s="2" t="str">
        <f>VLOOKUP(M431,'coffee (more)'!$A$1:$B$5,2,FALSE)</f>
        <v>Arbica</v>
      </c>
      <c r="L431" s="2" t="str">
        <f>VLOOKUP(N431,'coffee (more)'!$A$7:$B$10,2,FALSE)</f>
        <v>Light</v>
      </c>
      <c r="M431" t="str">
        <f>INDEX(products!$A$1:$G$49,MATCH(orders!$D431,products!$A$1:$A$49,0),MATCH(orders!M$1,products!$A$1:$G$1,0))</f>
        <v>Ara</v>
      </c>
      <c r="N431" t="str">
        <f>INDEX(products!$A$1:$G$49,MATCH(orders!$D431,products!$A$1:$A$49,0),MATCH(orders!N$1,products!$A$1:$G$1,0))</f>
        <v>L</v>
      </c>
      <c r="O431" s="10">
        <f>INDEX(products!$A$1:$G$49,MATCH(orders!$D431,products!$A$1:$A$49,0),MATCH(orders!O$1,products!$A$1:$G$1,0))</f>
        <v>1</v>
      </c>
      <c r="P431" s="5">
        <f>INDEX(products!$A$1:$G$49,MATCH(orders!$D431,products!$A$1:$A$49,0),MATCH(orders!P$1,products!$A$1:$G$1,0))</f>
        <v>12.95</v>
      </c>
      <c r="Q431" s="5">
        <f>INDEX(products!$A$1:$G$49,MATCH(orders!$D431,products!$A$1:$A$49,0),MATCH(orders!Q$1,products!$A$1:$G$1,0))</f>
        <v>1.1655</v>
      </c>
      <c r="R431" s="12">
        <f t="shared" si="13"/>
        <v>77.699999999999989</v>
      </c>
      <c r="S431" s="12">
        <f t="shared" si="12"/>
        <v>6.9930000000000003</v>
      </c>
      <c r="T431" t="b">
        <f>_xlfn.XLOOKUP(C431,customers!A430:A1430,customers!I430:I1430,FALSE)</f>
        <v>0</v>
      </c>
    </row>
    <row r="432" spans="1:20" x14ac:dyDescent="0.2">
      <c r="A432" s="2" t="s">
        <v>2911</v>
      </c>
      <c r="B432" s="3">
        <v>44504</v>
      </c>
      <c r="C432" s="2" t="s">
        <v>2912</v>
      </c>
      <c r="D432" t="s">
        <v>6163</v>
      </c>
      <c r="E432" s="2">
        <v>2</v>
      </c>
      <c r="F432" s="2" t="str">
        <f>_xlfn.XLOOKUP(C432,customers!$A$1:$A$1001,customers!$B$1:$B$1001,0)</f>
        <v>Melosa Kippen</v>
      </c>
      <c r="G432" s="2" t="str">
        <f>IF(_xlfn.XLOOKUP(C432,customers!$A$1:$A$1001,customers!$C$1:$C$1001,0) = 0, "NONE", _xlfn.XLOOKUP(C432,customers!$A$1:$A$1001,customers!$C$1:$C$1001,0) )</f>
        <v>mkippenby@dion.ne.jp</v>
      </c>
      <c r="H432" s="2" t="str">
        <f>_xlfn.XLOOKUP(C432,customers!$A$1:$A$1001,customers!$G$1:$G$1001,0)</f>
        <v>United States</v>
      </c>
      <c r="I432" s="2" t="e" vm="227">
        <v>#VALUE!</v>
      </c>
      <c r="J432" s="2" t="str">
        <f>_xlfn.XLOOKUP(Table1[[#This Row],[Customer ID]],customers!A431:A1431,customers!F431:F1431,FALSE)</f>
        <v>Jackson</v>
      </c>
      <c r="K432" s="2" t="str">
        <f>VLOOKUP(M432,'coffee (more)'!$A$1:$B$5,2,FALSE)</f>
        <v>Robusta</v>
      </c>
      <c r="L432" s="2" t="str">
        <f>VLOOKUP(N432,'coffee (more)'!$A$7:$B$10,2,FALSE)</f>
        <v>Dark</v>
      </c>
      <c r="M432" t="str">
        <f>INDEX(products!$A$1:$G$49,MATCH(orders!$D432,products!$A$1:$A$49,0),MATCH(orders!M$1,products!$A$1:$G$1,0))</f>
        <v>Rob</v>
      </c>
      <c r="N432" t="str">
        <f>INDEX(products!$A$1:$G$49,MATCH(orders!$D432,products!$A$1:$A$49,0),MATCH(orders!N$1,products!$A$1:$G$1,0))</f>
        <v>D</v>
      </c>
      <c r="O432" s="10">
        <f>INDEX(products!$A$1:$G$49,MATCH(orders!$D432,products!$A$1:$A$49,0),MATCH(orders!O$1,products!$A$1:$G$1,0))</f>
        <v>0.2</v>
      </c>
      <c r="P432" s="5">
        <f>INDEX(products!$A$1:$G$49,MATCH(orders!$D432,products!$A$1:$A$49,0),MATCH(orders!P$1,products!$A$1:$G$1,0))</f>
        <v>2.6849999999999996</v>
      </c>
      <c r="Q432" s="5">
        <f>INDEX(products!$A$1:$G$49,MATCH(orders!$D432,products!$A$1:$A$49,0),MATCH(orders!Q$1,products!$A$1:$G$1,0))</f>
        <v>0.16109999999999997</v>
      </c>
      <c r="R432" s="12">
        <f t="shared" si="13"/>
        <v>5.3699999999999992</v>
      </c>
      <c r="S432" s="12">
        <f t="shared" si="12"/>
        <v>0.32219999999999993</v>
      </c>
      <c r="T432" t="str">
        <f>_xlfn.XLOOKUP(C432,customers!A431:A1431,customers!I431:I1431,FALSE)</f>
        <v>Yes</v>
      </c>
    </row>
    <row r="433" spans="1:20" x14ac:dyDescent="0.2">
      <c r="A433" s="2" t="s">
        <v>2917</v>
      </c>
      <c r="B433" s="3">
        <v>44291</v>
      </c>
      <c r="C433" s="2" t="s">
        <v>2918</v>
      </c>
      <c r="D433" t="s">
        <v>6185</v>
      </c>
      <c r="E433" s="2">
        <v>3</v>
      </c>
      <c r="F433" s="2" t="str">
        <f>_xlfn.XLOOKUP(C433,customers!$A$1:$A$1001,customers!$B$1:$B$1001,0)</f>
        <v>Witty Ranson</v>
      </c>
      <c r="G433" s="2" t="str">
        <f>IF(_xlfn.XLOOKUP(C433,customers!$A$1:$A$1001,customers!$C$1:$C$1001,0) = 0, "NONE", _xlfn.XLOOKUP(C433,customers!$A$1:$A$1001,customers!$C$1:$C$1001,0) )</f>
        <v>wransonbz@ted.com</v>
      </c>
      <c r="H433" s="2" t="str">
        <f>_xlfn.XLOOKUP(C433,customers!$A$1:$A$1001,customers!$G$1:$G$1001,0)</f>
        <v>Ireland</v>
      </c>
      <c r="I433" s="2" t="e" vm="228">
        <v>#VALUE!</v>
      </c>
      <c r="J433" s="2" t="str">
        <f>_xlfn.XLOOKUP(Table1[[#This Row],[Customer ID]],customers!A432:A1432,customers!F432:F1432,FALSE)</f>
        <v>Kildare</v>
      </c>
      <c r="K433" s="2" t="str">
        <f>VLOOKUP(M433,'coffee (more)'!$A$1:$B$5,2,FALSE)</f>
        <v>Excelsa</v>
      </c>
      <c r="L433" s="2" t="str">
        <f>VLOOKUP(N433,'coffee (more)'!$A$7:$B$10,2,FALSE)</f>
        <v>Dark</v>
      </c>
      <c r="M433" t="str">
        <f>INDEX(products!$A$1:$G$49,MATCH(orders!$D433,products!$A$1:$A$49,0),MATCH(orders!M$1,products!$A$1:$G$1,0))</f>
        <v>Exc</v>
      </c>
      <c r="N433" t="str">
        <f>INDEX(products!$A$1:$G$49,MATCH(orders!$D433,products!$A$1:$A$49,0),MATCH(orders!N$1,products!$A$1:$G$1,0))</f>
        <v>D</v>
      </c>
      <c r="O433" s="10">
        <f>INDEX(products!$A$1:$G$49,MATCH(orders!$D433,products!$A$1:$A$49,0),MATCH(orders!O$1,products!$A$1:$G$1,0))</f>
        <v>2.5</v>
      </c>
      <c r="P433" s="5">
        <f>INDEX(products!$A$1:$G$49,MATCH(orders!$D433,products!$A$1:$A$49,0),MATCH(orders!P$1,products!$A$1:$G$1,0))</f>
        <v>27.945</v>
      </c>
      <c r="Q433" s="5">
        <f>INDEX(products!$A$1:$G$49,MATCH(orders!$D433,products!$A$1:$A$49,0),MATCH(orders!Q$1,products!$A$1:$G$1,0))</f>
        <v>3.07395</v>
      </c>
      <c r="R433" s="12">
        <f t="shared" si="13"/>
        <v>83.835000000000008</v>
      </c>
      <c r="S433" s="12">
        <f t="shared" si="12"/>
        <v>9.2218499999999999</v>
      </c>
      <c r="T433" t="str">
        <f>_xlfn.XLOOKUP(C433,customers!A432:A1432,customers!I432:I1432,FALSE)</f>
        <v>Yes</v>
      </c>
    </row>
    <row r="434" spans="1:20" x14ac:dyDescent="0.2">
      <c r="A434" s="2" t="s">
        <v>2923</v>
      </c>
      <c r="B434" s="3">
        <v>43808</v>
      </c>
      <c r="C434" s="2" t="s">
        <v>2924</v>
      </c>
      <c r="D434" t="s">
        <v>6155</v>
      </c>
      <c r="E434" s="2">
        <v>2</v>
      </c>
      <c r="F434" s="2" t="str">
        <f>_xlfn.XLOOKUP(C434,customers!$A$1:$A$1001,customers!$B$1:$B$1001,0)</f>
        <v>Rod Gowdie</v>
      </c>
      <c r="G434" s="2" t="str">
        <f>IF(_xlfn.XLOOKUP(C434,customers!$A$1:$A$1001,customers!$C$1:$C$1001,0) = 0, "NONE", _xlfn.XLOOKUP(C434,customers!$A$1:$A$1001,customers!$C$1:$C$1001,0) )</f>
        <v>NONE</v>
      </c>
      <c r="H434" s="2" t="str">
        <f>_xlfn.XLOOKUP(C434,customers!$A$1:$A$1001,customers!$G$1:$G$1001,0)</f>
        <v>United States</v>
      </c>
      <c r="I434" s="2" t="e" vm="159">
        <v>#VALUE!</v>
      </c>
      <c r="J434" s="2" t="str">
        <f>_xlfn.XLOOKUP(Table1[[#This Row],[Customer ID]],customers!A433:A1433,customers!F433:F1433,FALSE)</f>
        <v>Milwaukee</v>
      </c>
      <c r="K434" s="2" t="str">
        <f>VLOOKUP(M434,'coffee (more)'!$A$1:$B$5,2,FALSE)</f>
        <v>Arbica</v>
      </c>
      <c r="L434" s="2" t="str">
        <f>VLOOKUP(N434,'coffee (more)'!$A$7:$B$10,2,FALSE)</f>
        <v>Medium</v>
      </c>
      <c r="M434" t="str">
        <f>INDEX(products!$A$1:$G$49,MATCH(orders!$D434,products!$A$1:$A$49,0),MATCH(orders!M$1,products!$A$1:$G$1,0))</f>
        <v>Ara</v>
      </c>
      <c r="N434" t="str">
        <f>INDEX(products!$A$1:$G$49,MATCH(orders!$D434,products!$A$1:$A$49,0),MATCH(orders!N$1,products!$A$1:$G$1,0))</f>
        <v>M</v>
      </c>
      <c r="O434" s="10">
        <f>INDEX(products!$A$1:$G$49,MATCH(orders!$D434,products!$A$1:$A$49,0),MATCH(orders!O$1,products!$A$1:$G$1,0))</f>
        <v>1</v>
      </c>
      <c r="P434" s="5">
        <f>INDEX(products!$A$1:$G$49,MATCH(orders!$D434,products!$A$1:$A$49,0),MATCH(orders!P$1,products!$A$1:$G$1,0))</f>
        <v>11.25</v>
      </c>
      <c r="Q434" s="5">
        <f>INDEX(products!$A$1:$G$49,MATCH(orders!$D434,products!$A$1:$A$49,0),MATCH(orders!Q$1,products!$A$1:$G$1,0))</f>
        <v>1.0125</v>
      </c>
      <c r="R434" s="12">
        <f t="shared" si="13"/>
        <v>22.5</v>
      </c>
      <c r="S434" s="12">
        <f t="shared" si="12"/>
        <v>2.0249999999999999</v>
      </c>
      <c r="T434" t="str">
        <f>_xlfn.XLOOKUP(C434,customers!A433:A1433,customers!I433:I1433,FALSE)</f>
        <v>No</v>
      </c>
    </row>
    <row r="435" spans="1:20" x14ac:dyDescent="0.2">
      <c r="A435" s="2" t="s">
        <v>2928</v>
      </c>
      <c r="B435" s="3">
        <v>44563</v>
      </c>
      <c r="C435" s="2" t="s">
        <v>2929</v>
      </c>
      <c r="D435" t="s">
        <v>6181</v>
      </c>
      <c r="E435" s="2">
        <v>6</v>
      </c>
      <c r="F435" s="2" t="str">
        <f>_xlfn.XLOOKUP(C435,customers!$A$1:$A$1001,customers!$B$1:$B$1001,0)</f>
        <v>Lemuel Rignold</v>
      </c>
      <c r="G435" s="2" t="str">
        <f>IF(_xlfn.XLOOKUP(C435,customers!$A$1:$A$1001,customers!$C$1:$C$1001,0) = 0, "NONE", _xlfn.XLOOKUP(C435,customers!$A$1:$A$1001,customers!$C$1:$C$1001,0) )</f>
        <v>lrignoldc1@miibeian.gov.cn</v>
      </c>
      <c r="H435" s="2" t="str">
        <f>_xlfn.XLOOKUP(C435,customers!$A$1:$A$1001,customers!$G$1:$G$1001,0)</f>
        <v>United States</v>
      </c>
      <c r="I435" s="2" t="e" vm="150">
        <v>#VALUE!</v>
      </c>
      <c r="J435" s="2" t="str">
        <f>_xlfn.XLOOKUP(Table1[[#This Row],[Customer ID]],customers!A434:A1434,customers!F434:F1434,FALSE)</f>
        <v>Sacramento</v>
      </c>
      <c r="K435" s="2" t="str">
        <f>VLOOKUP(M435,'coffee (more)'!$A$1:$B$5,2,FALSE)</f>
        <v>Liberica</v>
      </c>
      <c r="L435" s="2" t="str">
        <f>VLOOKUP(N435,'coffee (more)'!$A$7:$B$10,2,FALSE)</f>
        <v>Medium</v>
      </c>
      <c r="M435" t="str">
        <f>INDEX(products!$A$1:$G$49,MATCH(orders!$D435,products!$A$1:$A$49,0),MATCH(orders!M$1,products!$A$1:$G$1,0))</f>
        <v>Lib</v>
      </c>
      <c r="N435" t="str">
        <f>INDEX(products!$A$1:$G$49,MATCH(orders!$D435,products!$A$1:$A$49,0),MATCH(orders!N$1,products!$A$1:$G$1,0))</f>
        <v>M</v>
      </c>
      <c r="O435" s="10">
        <f>INDEX(products!$A$1:$G$49,MATCH(orders!$D435,products!$A$1:$A$49,0),MATCH(orders!O$1,products!$A$1:$G$1,0))</f>
        <v>2.5</v>
      </c>
      <c r="P435" s="5">
        <f>INDEX(products!$A$1:$G$49,MATCH(orders!$D435,products!$A$1:$A$49,0),MATCH(orders!P$1,products!$A$1:$G$1,0))</f>
        <v>33.464999999999996</v>
      </c>
      <c r="Q435" s="5">
        <f>INDEX(products!$A$1:$G$49,MATCH(orders!$D435,products!$A$1:$A$49,0),MATCH(orders!Q$1,products!$A$1:$G$1,0))</f>
        <v>4.3504499999999995</v>
      </c>
      <c r="R435" s="12">
        <f t="shared" si="13"/>
        <v>200.78999999999996</v>
      </c>
      <c r="S435" s="12">
        <f t="shared" si="12"/>
        <v>26.102699999999999</v>
      </c>
      <c r="T435" t="str">
        <f>_xlfn.XLOOKUP(C435,customers!A434:A1434,customers!I434:I1434,FALSE)</f>
        <v>Yes</v>
      </c>
    </row>
    <row r="436" spans="1:20" x14ac:dyDescent="0.2">
      <c r="A436" s="2" t="s">
        <v>2934</v>
      </c>
      <c r="B436" s="3">
        <v>43807</v>
      </c>
      <c r="C436" s="2" t="s">
        <v>2935</v>
      </c>
      <c r="D436" t="s">
        <v>6155</v>
      </c>
      <c r="E436" s="2">
        <v>6</v>
      </c>
      <c r="F436" s="2" t="str">
        <f>_xlfn.XLOOKUP(C436,customers!$A$1:$A$1001,customers!$B$1:$B$1001,0)</f>
        <v>Nevsa Fields</v>
      </c>
      <c r="G436" s="2" t="str">
        <f>IF(_xlfn.XLOOKUP(C436,customers!$A$1:$A$1001,customers!$C$1:$C$1001,0) = 0, "NONE", _xlfn.XLOOKUP(C436,customers!$A$1:$A$1001,customers!$C$1:$C$1001,0) )</f>
        <v>NONE</v>
      </c>
      <c r="H436" s="2" t="str">
        <f>_xlfn.XLOOKUP(C436,customers!$A$1:$A$1001,customers!$G$1:$G$1001,0)</f>
        <v>United States</v>
      </c>
      <c r="I436" s="2" t="e" vm="33">
        <v>#VALUE!</v>
      </c>
      <c r="J436" s="2" t="str">
        <f>_xlfn.XLOOKUP(Table1[[#This Row],[Customer ID]],customers!A435:A1435,customers!F435:F1435,FALSE)</f>
        <v>Boston</v>
      </c>
      <c r="K436" s="2" t="str">
        <f>VLOOKUP(M436,'coffee (more)'!$A$1:$B$5,2,FALSE)</f>
        <v>Arbica</v>
      </c>
      <c r="L436" s="2" t="str">
        <f>VLOOKUP(N436,'coffee (more)'!$A$7:$B$10,2,FALSE)</f>
        <v>Medium</v>
      </c>
      <c r="M436" t="str">
        <f>INDEX(products!$A$1:$G$49,MATCH(orders!$D436,products!$A$1:$A$49,0),MATCH(orders!M$1,products!$A$1:$G$1,0))</f>
        <v>Ara</v>
      </c>
      <c r="N436" t="str">
        <f>INDEX(products!$A$1:$G$49,MATCH(orders!$D436,products!$A$1:$A$49,0),MATCH(orders!N$1,products!$A$1:$G$1,0))</f>
        <v>M</v>
      </c>
      <c r="O436" s="10">
        <f>INDEX(products!$A$1:$G$49,MATCH(orders!$D436,products!$A$1:$A$49,0),MATCH(orders!O$1,products!$A$1:$G$1,0))</f>
        <v>1</v>
      </c>
      <c r="P436" s="5">
        <f>INDEX(products!$A$1:$G$49,MATCH(orders!$D436,products!$A$1:$A$49,0),MATCH(orders!P$1,products!$A$1:$G$1,0))</f>
        <v>11.25</v>
      </c>
      <c r="Q436" s="5">
        <f>INDEX(products!$A$1:$G$49,MATCH(orders!$D436,products!$A$1:$A$49,0),MATCH(orders!Q$1,products!$A$1:$G$1,0))</f>
        <v>1.0125</v>
      </c>
      <c r="R436" s="12">
        <f t="shared" si="13"/>
        <v>67.5</v>
      </c>
      <c r="S436" s="12">
        <f t="shared" si="12"/>
        <v>6.0749999999999993</v>
      </c>
      <c r="T436" t="str">
        <f>_xlfn.XLOOKUP(C436,customers!A435:A1435,customers!I435:I1435,FALSE)</f>
        <v>No</v>
      </c>
    </row>
    <row r="437" spans="1:20" x14ac:dyDescent="0.2">
      <c r="A437" s="2" t="s">
        <v>2939</v>
      </c>
      <c r="B437" s="3">
        <v>44528</v>
      </c>
      <c r="C437" s="2" t="s">
        <v>2940</v>
      </c>
      <c r="D437" t="s">
        <v>6139</v>
      </c>
      <c r="E437" s="2">
        <v>1</v>
      </c>
      <c r="F437" s="2" t="str">
        <f>_xlfn.XLOOKUP(C437,customers!$A$1:$A$1001,customers!$B$1:$B$1001,0)</f>
        <v>Chance Rowthorn</v>
      </c>
      <c r="G437" s="2" t="str">
        <f>IF(_xlfn.XLOOKUP(C437,customers!$A$1:$A$1001,customers!$C$1:$C$1001,0) = 0, "NONE", _xlfn.XLOOKUP(C437,customers!$A$1:$A$1001,customers!$C$1:$C$1001,0) )</f>
        <v>crowthornc3@msn.com</v>
      </c>
      <c r="H437" s="2" t="str">
        <f>_xlfn.XLOOKUP(C437,customers!$A$1:$A$1001,customers!$G$1:$G$1001,0)</f>
        <v>United States</v>
      </c>
      <c r="I437" s="2" t="e" vm="199">
        <v>#VALUE!</v>
      </c>
      <c r="J437" s="2" t="str">
        <f>_xlfn.XLOOKUP(Table1[[#This Row],[Customer ID]],customers!A436:A1436,customers!F436:F1436,FALSE)</f>
        <v>Topeka</v>
      </c>
      <c r="K437" s="2" t="str">
        <f>VLOOKUP(M437,'coffee (more)'!$A$1:$B$5,2,FALSE)</f>
        <v>Excelsa</v>
      </c>
      <c r="L437" s="2" t="str">
        <f>VLOOKUP(N437,'coffee (more)'!$A$7:$B$10,2,FALSE)</f>
        <v>Medium</v>
      </c>
      <c r="M437" t="str">
        <f>INDEX(products!$A$1:$G$49,MATCH(orders!$D437,products!$A$1:$A$49,0),MATCH(orders!M$1,products!$A$1:$G$1,0))</f>
        <v>Exc</v>
      </c>
      <c r="N437" t="str">
        <f>INDEX(products!$A$1:$G$49,MATCH(orders!$D437,products!$A$1:$A$49,0),MATCH(orders!N$1,products!$A$1:$G$1,0))</f>
        <v>M</v>
      </c>
      <c r="O437" s="10">
        <f>INDEX(products!$A$1:$G$49,MATCH(orders!$D437,products!$A$1:$A$49,0),MATCH(orders!O$1,products!$A$1:$G$1,0))</f>
        <v>0.5</v>
      </c>
      <c r="P437" s="5">
        <f>INDEX(products!$A$1:$G$49,MATCH(orders!$D437,products!$A$1:$A$49,0),MATCH(orders!P$1,products!$A$1:$G$1,0))</f>
        <v>8.25</v>
      </c>
      <c r="Q437" s="5">
        <f>INDEX(products!$A$1:$G$49,MATCH(orders!$D437,products!$A$1:$A$49,0),MATCH(orders!Q$1,products!$A$1:$G$1,0))</f>
        <v>0.90749999999999997</v>
      </c>
      <c r="R437" s="12">
        <f t="shared" si="13"/>
        <v>8.25</v>
      </c>
      <c r="S437" s="12">
        <f t="shared" si="12"/>
        <v>0.90749999999999997</v>
      </c>
      <c r="T437" t="str">
        <f>_xlfn.XLOOKUP(C437,customers!A436:A1436,customers!I436:I1436,FALSE)</f>
        <v>No</v>
      </c>
    </row>
    <row r="438" spans="1:20" x14ac:dyDescent="0.2">
      <c r="A438" s="2" t="s">
        <v>2945</v>
      </c>
      <c r="B438" s="3">
        <v>44631</v>
      </c>
      <c r="C438" s="2" t="s">
        <v>2946</v>
      </c>
      <c r="D438" t="s">
        <v>6145</v>
      </c>
      <c r="E438" s="2">
        <v>2</v>
      </c>
      <c r="F438" s="2" t="str">
        <f>_xlfn.XLOOKUP(C438,customers!$A$1:$A$1001,customers!$B$1:$B$1001,0)</f>
        <v>Orly Ryland</v>
      </c>
      <c r="G438" s="2" t="str">
        <f>IF(_xlfn.XLOOKUP(C438,customers!$A$1:$A$1001,customers!$C$1:$C$1001,0) = 0, "NONE", _xlfn.XLOOKUP(C438,customers!$A$1:$A$1001,customers!$C$1:$C$1001,0) )</f>
        <v>orylandc4@deviantart.com</v>
      </c>
      <c r="H438" s="2" t="str">
        <f>_xlfn.XLOOKUP(C438,customers!$A$1:$A$1001,customers!$G$1:$G$1001,0)</f>
        <v>United States</v>
      </c>
      <c r="I438" s="2" t="e" vm="93">
        <v>#VALUE!</v>
      </c>
      <c r="J438" s="2" t="str">
        <f>_xlfn.XLOOKUP(Table1[[#This Row],[Customer ID]],customers!A437:A1437,customers!F437:F1437,FALSE)</f>
        <v>Fargo</v>
      </c>
      <c r="K438" s="2" t="str">
        <f>VLOOKUP(M438,'coffee (more)'!$A$1:$B$5,2,FALSE)</f>
        <v>Liberica</v>
      </c>
      <c r="L438" s="2" t="str">
        <f>VLOOKUP(N438,'coffee (more)'!$A$7:$B$10,2,FALSE)</f>
        <v>Light</v>
      </c>
      <c r="M438" t="str">
        <f>INDEX(products!$A$1:$G$49,MATCH(orders!$D438,products!$A$1:$A$49,0),MATCH(orders!M$1,products!$A$1:$G$1,0))</f>
        <v>Lib</v>
      </c>
      <c r="N438" t="str">
        <f>INDEX(products!$A$1:$G$49,MATCH(orders!$D438,products!$A$1:$A$49,0),MATCH(orders!N$1,products!$A$1:$G$1,0))</f>
        <v>L</v>
      </c>
      <c r="O438" s="10">
        <f>INDEX(products!$A$1:$G$49,MATCH(orders!$D438,products!$A$1:$A$49,0),MATCH(orders!O$1,products!$A$1:$G$1,0))</f>
        <v>0.2</v>
      </c>
      <c r="P438" s="5">
        <f>INDEX(products!$A$1:$G$49,MATCH(orders!$D438,products!$A$1:$A$49,0),MATCH(orders!P$1,products!$A$1:$G$1,0))</f>
        <v>4.7549999999999999</v>
      </c>
      <c r="Q438" s="5">
        <f>INDEX(products!$A$1:$G$49,MATCH(orders!$D438,products!$A$1:$A$49,0),MATCH(orders!Q$1,products!$A$1:$G$1,0))</f>
        <v>0.61814999999999998</v>
      </c>
      <c r="R438" s="12">
        <f t="shared" si="13"/>
        <v>9.51</v>
      </c>
      <c r="S438" s="12">
        <f t="shared" si="12"/>
        <v>1.2363</v>
      </c>
      <c r="T438" t="str">
        <f>_xlfn.XLOOKUP(C438,customers!A437:A1437,customers!I437:I1437,FALSE)</f>
        <v>Yes</v>
      </c>
    </row>
    <row r="439" spans="1:20"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 = 0, "NONE", _xlfn.XLOOKUP(C439,customers!$A$1:$A$1001,customers!$C$1:$C$1001,0) )</f>
        <v>NONE</v>
      </c>
      <c r="H439" s="2" t="str">
        <f>_xlfn.XLOOKUP(C439,customers!$A$1:$A$1001,customers!$G$1:$G$1001,0)</f>
        <v>United States</v>
      </c>
      <c r="I439" s="2" t="e" vm="13">
        <v>#VALUE!</v>
      </c>
      <c r="J439" s="2" t="str">
        <f>_xlfn.XLOOKUP(Table1[[#This Row],[Customer ID]],customers!A438:A1438,customers!F438:F1438,FALSE)</f>
        <v>Houston</v>
      </c>
      <c r="K439" s="2" t="str">
        <f>VLOOKUP(M439,'coffee (more)'!$A$1:$B$5,2,FALSE)</f>
        <v>Liberica</v>
      </c>
      <c r="L439" s="2" t="str">
        <f>VLOOKUP(N439,'coffee (more)'!$A$7:$B$10,2,FALSE)</f>
        <v>Dark</v>
      </c>
      <c r="M439" t="str">
        <f>INDEX(products!$A$1:$G$49,MATCH(orders!$D439,products!$A$1:$A$49,0),MATCH(orders!M$1,products!$A$1:$G$1,0))</f>
        <v>Lib</v>
      </c>
      <c r="N439" t="str">
        <f>INDEX(products!$A$1:$G$49,MATCH(orders!$D439,products!$A$1:$A$49,0),MATCH(orders!N$1,products!$A$1:$G$1,0))</f>
        <v>D</v>
      </c>
      <c r="O439" s="10">
        <f>INDEX(products!$A$1:$G$49,MATCH(orders!$D439,products!$A$1:$A$49,0),MATCH(orders!O$1,products!$A$1:$G$1,0))</f>
        <v>2.5</v>
      </c>
      <c r="P439" s="5">
        <f>INDEX(products!$A$1:$G$49,MATCH(orders!$D439,products!$A$1:$A$49,0),MATCH(orders!P$1,products!$A$1:$G$1,0))</f>
        <v>29.784999999999997</v>
      </c>
      <c r="Q439" s="5">
        <f>INDEX(products!$A$1:$G$49,MATCH(orders!$D439,products!$A$1:$A$49,0),MATCH(orders!Q$1,products!$A$1:$G$1,0))</f>
        <v>3.8720499999999998</v>
      </c>
      <c r="R439" s="12">
        <f t="shared" si="13"/>
        <v>29.784999999999997</v>
      </c>
      <c r="S439" s="12">
        <f t="shared" si="12"/>
        <v>3.8720499999999998</v>
      </c>
      <c r="T439" t="str">
        <f>_xlfn.XLOOKUP(C439,customers!A438:A1438,customers!I438:I1438,FALSE)</f>
        <v>No</v>
      </c>
    </row>
    <row r="440" spans="1:20" x14ac:dyDescent="0.2">
      <c r="A440" s="2" t="s">
        <v>2956</v>
      </c>
      <c r="B440" s="3">
        <v>43483</v>
      </c>
      <c r="C440" s="2" t="s">
        <v>3042</v>
      </c>
      <c r="D440" t="s">
        <v>6169</v>
      </c>
      <c r="E440" s="2">
        <v>2</v>
      </c>
      <c r="F440" s="2" t="str">
        <f>_xlfn.XLOOKUP(C440,customers!$A$1:$A$1001,customers!$B$1:$B$1001,0)</f>
        <v>Morgen Seson</v>
      </c>
      <c r="G440" s="2" t="str">
        <f>IF(_xlfn.XLOOKUP(C440,customers!$A$1:$A$1001,customers!$C$1:$C$1001,0) = 0, "NONE", _xlfn.XLOOKUP(C440,customers!$A$1:$A$1001,customers!$C$1:$C$1001,0) )</f>
        <v>msesonck@census.gov</v>
      </c>
      <c r="H440" s="2" t="str">
        <f>_xlfn.XLOOKUP(C440,customers!$A$1:$A$1001,customers!$G$1:$G$1001,0)</f>
        <v>United States</v>
      </c>
      <c r="I440" s="2" t="e" vm="197">
        <v>#VALUE!</v>
      </c>
      <c r="J440" s="2" t="str">
        <f>_xlfn.XLOOKUP(Table1[[#This Row],[Customer ID]],customers!A439:A1439,customers!F439:F1439,FALSE)</f>
        <v>Seattle</v>
      </c>
      <c r="K440" s="2" t="str">
        <f>VLOOKUP(M440,'coffee (more)'!$A$1:$B$5,2,FALSE)</f>
        <v>Liberica</v>
      </c>
      <c r="L440" s="2" t="str">
        <f>VLOOKUP(N440,'coffee (more)'!$A$7:$B$10,2,FALSE)</f>
        <v>Dark</v>
      </c>
      <c r="M440" t="str">
        <f>INDEX(products!$A$1:$G$49,MATCH(orders!$D440,products!$A$1:$A$49,0),MATCH(orders!M$1,products!$A$1:$G$1,0))</f>
        <v>Lib</v>
      </c>
      <c r="N440" t="str">
        <f>INDEX(products!$A$1:$G$49,MATCH(orders!$D440,products!$A$1:$A$49,0),MATCH(orders!N$1,products!$A$1:$G$1,0))</f>
        <v>D</v>
      </c>
      <c r="O440" s="10">
        <f>INDEX(products!$A$1:$G$49,MATCH(orders!$D440,products!$A$1:$A$49,0),MATCH(orders!O$1,products!$A$1:$G$1,0))</f>
        <v>0.5</v>
      </c>
      <c r="P440" s="5">
        <f>INDEX(products!$A$1:$G$49,MATCH(orders!$D440,products!$A$1:$A$49,0),MATCH(orders!P$1,products!$A$1:$G$1,0))</f>
        <v>7.77</v>
      </c>
      <c r="Q440" s="5">
        <f>INDEX(products!$A$1:$G$49,MATCH(orders!$D440,products!$A$1:$A$49,0),MATCH(orders!Q$1,products!$A$1:$G$1,0))</f>
        <v>1.0101</v>
      </c>
      <c r="R440" s="12">
        <f t="shared" si="13"/>
        <v>15.54</v>
      </c>
      <c r="S440" s="12">
        <f t="shared" si="12"/>
        <v>2.0202</v>
      </c>
      <c r="T440" t="str">
        <f>_xlfn.XLOOKUP(C440,customers!A439:A1439,customers!I439:I1439,FALSE)</f>
        <v>No</v>
      </c>
    </row>
    <row r="441" spans="1:20" x14ac:dyDescent="0.2">
      <c r="A441" s="2" t="s">
        <v>2962</v>
      </c>
      <c r="B441" s="3">
        <v>43562</v>
      </c>
      <c r="C441" s="2" t="s">
        <v>2963</v>
      </c>
      <c r="D441" t="s">
        <v>6176</v>
      </c>
      <c r="E441" s="2">
        <v>4</v>
      </c>
      <c r="F441" s="2" t="str">
        <f>_xlfn.XLOOKUP(C441,customers!$A$1:$A$1001,customers!$B$1:$B$1001,0)</f>
        <v>Chickie Ragless</v>
      </c>
      <c r="G441" s="2" t="str">
        <f>IF(_xlfn.XLOOKUP(C441,customers!$A$1:$A$1001,customers!$C$1:$C$1001,0) = 0, "NONE", _xlfn.XLOOKUP(C441,customers!$A$1:$A$1001,customers!$C$1:$C$1001,0) )</f>
        <v>craglessc7@webmd.com</v>
      </c>
      <c r="H441" s="2" t="str">
        <f>_xlfn.XLOOKUP(C441,customers!$A$1:$A$1001,customers!$G$1:$G$1001,0)</f>
        <v>Ireland</v>
      </c>
      <c r="I441" s="2" t="e" vm="14">
        <v>#VALUE!</v>
      </c>
      <c r="J441" s="2" t="str">
        <f>_xlfn.XLOOKUP(Table1[[#This Row],[Customer ID]],customers!A440:A1440,customers!F440:F1440,FALSE)</f>
        <v>Caherconlish</v>
      </c>
      <c r="K441" s="2" t="str">
        <f>VLOOKUP(M441,'coffee (more)'!$A$1:$B$5,2,FALSE)</f>
        <v>Excelsa</v>
      </c>
      <c r="L441" s="2" t="str">
        <f>VLOOKUP(N441,'coffee (more)'!$A$7:$B$10,2,FALSE)</f>
        <v>Light</v>
      </c>
      <c r="M441" t="str">
        <f>INDEX(products!$A$1:$G$49,MATCH(orders!$D441,products!$A$1:$A$49,0),MATCH(orders!M$1,products!$A$1:$G$1,0))</f>
        <v>Exc</v>
      </c>
      <c r="N441" t="str">
        <f>INDEX(products!$A$1:$G$49,MATCH(orders!$D441,products!$A$1:$A$49,0),MATCH(orders!N$1,products!$A$1:$G$1,0))</f>
        <v>L</v>
      </c>
      <c r="O441" s="10">
        <f>INDEX(products!$A$1:$G$49,MATCH(orders!$D441,products!$A$1:$A$49,0),MATCH(orders!O$1,products!$A$1:$G$1,0))</f>
        <v>0.5</v>
      </c>
      <c r="P441" s="5">
        <f>INDEX(products!$A$1:$G$49,MATCH(orders!$D441,products!$A$1:$A$49,0),MATCH(orders!P$1,products!$A$1:$G$1,0))</f>
        <v>8.91</v>
      </c>
      <c r="Q441" s="5">
        <f>INDEX(products!$A$1:$G$49,MATCH(orders!$D441,products!$A$1:$A$49,0),MATCH(orders!Q$1,products!$A$1:$G$1,0))</f>
        <v>0.98009999999999997</v>
      </c>
      <c r="R441" s="12">
        <f t="shared" si="13"/>
        <v>35.64</v>
      </c>
      <c r="S441" s="12">
        <f t="shared" si="12"/>
        <v>3.9203999999999999</v>
      </c>
      <c r="T441" t="str">
        <f>_xlfn.XLOOKUP(C441,customers!A440:A1440,customers!I440:I1440,FALSE)</f>
        <v>No</v>
      </c>
    </row>
    <row r="442" spans="1:20" x14ac:dyDescent="0.2">
      <c r="A442" s="2" t="s">
        <v>2968</v>
      </c>
      <c r="B442" s="3">
        <v>44230</v>
      </c>
      <c r="C442" s="2" t="s">
        <v>2969</v>
      </c>
      <c r="D442" t="s">
        <v>6175</v>
      </c>
      <c r="E442" s="2">
        <v>4</v>
      </c>
      <c r="F442" s="2" t="str">
        <f>_xlfn.XLOOKUP(C442,customers!$A$1:$A$1001,customers!$B$1:$B$1001,0)</f>
        <v>Freda Hollows</v>
      </c>
      <c r="G442" s="2" t="str">
        <f>IF(_xlfn.XLOOKUP(C442,customers!$A$1:$A$1001,customers!$C$1:$C$1001,0) = 0, "NONE", _xlfn.XLOOKUP(C442,customers!$A$1:$A$1001,customers!$C$1:$C$1001,0) )</f>
        <v>fhollowsc8@blogtalkradio.com</v>
      </c>
      <c r="H442" s="2" t="str">
        <f>_xlfn.XLOOKUP(C442,customers!$A$1:$A$1001,customers!$G$1:$G$1001,0)</f>
        <v>United States</v>
      </c>
      <c r="I442" s="2" t="e" vm="70">
        <v>#VALUE!</v>
      </c>
      <c r="J442" s="2" t="str">
        <f>_xlfn.XLOOKUP(Table1[[#This Row],[Customer ID]],customers!A441:A1441,customers!F441:F1441,FALSE)</f>
        <v>Buffalo</v>
      </c>
      <c r="K442" s="2" t="str">
        <f>VLOOKUP(M442,'coffee (more)'!$A$1:$B$5,2,FALSE)</f>
        <v>Arbica</v>
      </c>
      <c r="L442" s="2" t="str">
        <f>VLOOKUP(N442,'coffee (more)'!$A$7:$B$10,2,FALSE)</f>
        <v>Medium</v>
      </c>
      <c r="M442" t="str">
        <f>INDEX(products!$A$1:$G$49,MATCH(orders!$D442,products!$A$1:$A$49,0),MATCH(orders!M$1,products!$A$1:$G$1,0))</f>
        <v>Ara</v>
      </c>
      <c r="N442" t="str">
        <f>INDEX(products!$A$1:$G$49,MATCH(orders!$D442,products!$A$1:$A$49,0),MATCH(orders!N$1,products!$A$1:$G$1,0))</f>
        <v>M</v>
      </c>
      <c r="O442" s="10">
        <f>INDEX(products!$A$1:$G$49,MATCH(orders!$D442,products!$A$1:$A$49,0),MATCH(orders!O$1,products!$A$1:$G$1,0))</f>
        <v>2.5</v>
      </c>
      <c r="P442" s="5">
        <f>INDEX(products!$A$1:$G$49,MATCH(orders!$D442,products!$A$1:$A$49,0),MATCH(orders!P$1,products!$A$1:$G$1,0))</f>
        <v>25.874999999999996</v>
      </c>
      <c r="Q442" s="5">
        <f>INDEX(products!$A$1:$G$49,MATCH(orders!$D442,products!$A$1:$A$49,0),MATCH(orders!Q$1,products!$A$1:$G$1,0))</f>
        <v>2.3287499999999994</v>
      </c>
      <c r="R442" s="12">
        <f t="shared" si="13"/>
        <v>103.49999999999999</v>
      </c>
      <c r="S442" s="12">
        <f t="shared" si="12"/>
        <v>9.3149999999999977</v>
      </c>
      <c r="T442" t="str">
        <f>_xlfn.XLOOKUP(C442,customers!A441:A1441,customers!I441:I1441,FALSE)</f>
        <v>Yes</v>
      </c>
    </row>
    <row r="443" spans="1:20" x14ac:dyDescent="0.2">
      <c r="A443" s="2" t="s">
        <v>2974</v>
      </c>
      <c r="B443" s="3">
        <v>43573</v>
      </c>
      <c r="C443" s="2" t="s">
        <v>2975</v>
      </c>
      <c r="D443" t="s">
        <v>6183</v>
      </c>
      <c r="E443" s="2">
        <v>3</v>
      </c>
      <c r="F443" s="2" t="str">
        <f>_xlfn.XLOOKUP(C443,customers!$A$1:$A$1001,customers!$B$1:$B$1001,0)</f>
        <v>Livy Lathleiff</v>
      </c>
      <c r="G443" s="2" t="str">
        <f>IF(_xlfn.XLOOKUP(C443,customers!$A$1:$A$1001,customers!$C$1:$C$1001,0) = 0, "NONE", _xlfn.XLOOKUP(C443,customers!$A$1:$A$1001,customers!$C$1:$C$1001,0) )</f>
        <v>llathleiffc9@nationalgeographic.com</v>
      </c>
      <c r="H443" s="2" t="str">
        <f>_xlfn.XLOOKUP(C443,customers!$A$1:$A$1001,customers!$G$1:$G$1001,0)</f>
        <v>Ireland</v>
      </c>
      <c r="I443" s="2" t="e" vm="172">
        <v>#VALUE!</v>
      </c>
      <c r="J443" s="2" t="str">
        <f>_xlfn.XLOOKUP(Table1[[#This Row],[Customer ID]],customers!A442:A1442,customers!F442:F1442,FALSE)</f>
        <v>Shankill</v>
      </c>
      <c r="K443" s="2" t="str">
        <f>VLOOKUP(M443,'coffee (more)'!$A$1:$B$5,2,FALSE)</f>
        <v>Excelsa</v>
      </c>
      <c r="L443" s="2" t="str">
        <f>VLOOKUP(N443,'coffee (more)'!$A$7:$B$10,2,FALSE)</f>
        <v>Dark</v>
      </c>
      <c r="M443" t="str">
        <f>INDEX(products!$A$1:$G$49,MATCH(orders!$D443,products!$A$1:$A$49,0),MATCH(orders!M$1,products!$A$1:$G$1,0))</f>
        <v>Exc</v>
      </c>
      <c r="N443" t="str">
        <f>INDEX(products!$A$1:$G$49,MATCH(orders!$D443,products!$A$1:$A$49,0),MATCH(orders!N$1,products!$A$1:$G$1,0))</f>
        <v>D</v>
      </c>
      <c r="O443" s="10">
        <f>INDEX(products!$A$1:$G$49,MATCH(orders!$D443,products!$A$1:$A$49,0),MATCH(orders!O$1,products!$A$1:$G$1,0))</f>
        <v>1</v>
      </c>
      <c r="P443" s="5">
        <f>INDEX(products!$A$1:$G$49,MATCH(orders!$D443,products!$A$1:$A$49,0),MATCH(orders!P$1,products!$A$1:$G$1,0))</f>
        <v>12.15</v>
      </c>
      <c r="Q443" s="5">
        <f>INDEX(products!$A$1:$G$49,MATCH(orders!$D443,products!$A$1:$A$49,0),MATCH(orders!Q$1,products!$A$1:$G$1,0))</f>
        <v>1.3365</v>
      </c>
      <c r="R443" s="12">
        <f t="shared" si="13"/>
        <v>36.450000000000003</v>
      </c>
      <c r="S443" s="12">
        <f t="shared" si="12"/>
        <v>4.0095000000000001</v>
      </c>
      <c r="T443" t="str">
        <f>_xlfn.XLOOKUP(C443,customers!A442:A1442,customers!I442:I1442,FALSE)</f>
        <v>Yes</v>
      </c>
    </row>
    <row r="444" spans="1:20" x14ac:dyDescent="0.2">
      <c r="A444" s="2" t="s">
        <v>2980</v>
      </c>
      <c r="B444" s="3">
        <v>44384</v>
      </c>
      <c r="C444" s="2" t="s">
        <v>2981</v>
      </c>
      <c r="D444" t="s">
        <v>6173</v>
      </c>
      <c r="E444" s="2">
        <v>5</v>
      </c>
      <c r="F444" s="2" t="str">
        <f>_xlfn.XLOOKUP(C444,customers!$A$1:$A$1001,customers!$B$1:$B$1001,0)</f>
        <v>Koralle Heads</v>
      </c>
      <c r="G444" s="2" t="str">
        <f>IF(_xlfn.XLOOKUP(C444,customers!$A$1:$A$1001,customers!$C$1:$C$1001,0) = 0, "NONE", _xlfn.XLOOKUP(C444,customers!$A$1:$A$1001,customers!$C$1:$C$1001,0) )</f>
        <v>kheadsca@jalbum.net</v>
      </c>
      <c r="H444" s="2" t="str">
        <f>_xlfn.XLOOKUP(C444,customers!$A$1:$A$1001,customers!$G$1:$G$1001,0)</f>
        <v>United States</v>
      </c>
      <c r="I444" s="2" t="s">
        <v>294</v>
      </c>
      <c r="J444" s="2" t="str">
        <f>_xlfn.XLOOKUP(Table1[[#This Row],[Customer ID]],customers!A443:A1443,customers!F443:F1443,FALSE)</f>
        <v>Bethlehem</v>
      </c>
      <c r="K444" s="2" t="str">
        <f>VLOOKUP(M444,'coffee (more)'!$A$1:$B$5,2,FALSE)</f>
        <v>Robusta</v>
      </c>
      <c r="L444" s="2" t="str">
        <f>VLOOKUP(N444,'coffee (more)'!$A$7:$B$10,2,FALSE)</f>
        <v>Light</v>
      </c>
      <c r="M444" t="str">
        <f>INDEX(products!$A$1:$G$49,MATCH(orders!$D444,products!$A$1:$A$49,0),MATCH(orders!M$1,products!$A$1:$G$1,0))</f>
        <v>Rob</v>
      </c>
      <c r="N444" t="str">
        <f>INDEX(products!$A$1:$G$49,MATCH(orders!$D444,products!$A$1:$A$49,0),MATCH(orders!N$1,products!$A$1:$G$1,0))</f>
        <v>L</v>
      </c>
      <c r="O444" s="10">
        <f>INDEX(products!$A$1:$G$49,MATCH(orders!$D444,products!$A$1:$A$49,0),MATCH(orders!O$1,products!$A$1:$G$1,0))</f>
        <v>0.5</v>
      </c>
      <c r="P444" s="5">
        <f>INDEX(products!$A$1:$G$49,MATCH(orders!$D444,products!$A$1:$A$49,0),MATCH(orders!P$1,products!$A$1:$G$1,0))</f>
        <v>7.169999999999999</v>
      </c>
      <c r="Q444" s="5">
        <f>INDEX(products!$A$1:$G$49,MATCH(orders!$D444,products!$A$1:$A$49,0),MATCH(orders!Q$1,products!$A$1:$G$1,0))</f>
        <v>0.43019999999999992</v>
      </c>
      <c r="R444" s="12">
        <f t="shared" si="13"/>
        <v>35.849999999999994</v>
      </c>
      <c r="S444" s="12">
        <f t="shared" si="12"/>
        <v>2.1509999999999998</v>
      </c>
      <c r="T444" t="str">
        <f>_xlfn.XLOOKUP(C444,customers!A443:A1443,customers!I443:I1443,FALSE)</f>
        <v>No</v>
      </c>
    </row>
    <row r="445" spans="1:20" x14ac:dyDescent="0.2">
      <c r="A445" s="2" t="s">
        <v>2986</v>
      </c>
      <c r="B445" s="3">
        <v>44250</v>
      </c>
      <c r="C445" s="2" t="s">
        <v>2987</v>
      </c>
      <c r="D445" t="s">
        <v>6184</v>
      </c>
      <c r="E445" s="2">
        <v>5</v>
      </c>
      <c r="F445" s="2" t="str">
        <f>_xlfn.XLOOKUP(C445,customers!$A$1:$A$1001,customers!$B$1:$B$1001,0)</f>
        <v>Theo Bowne</v>
      </c>
      <c r="G445" s="2" t="str">
        <f>IF(_xlfn.XLOOKUP(C445,customers!$A$1:$A$1001,customers!$C$1:$C$1001,0) = 0, "NONE", _xlfn.XLOOKUP(C445,customers!$A$1:$A$1001,customers!$C$1:$C$1001,0) )</f>
        <v>tbownecb@unicef.org</v>
      </c>
      <c r="H445" s="2" t="str">
        <f>_xlfn.XLOOKUP(C445,customers!$A$1:$A$1001,customers!$G$1:$G$1001,0)</f>
        <v>Ireland</v>
      </c>
      <c r="I445" s="2" t="e" vm="229">
        <v>#VALUE!</v>
      </c>
      <c r="J445" s="2" t="str">
        <f>_xlfn.XLOOKUP(Table1[[#This Row],[Customer ID]],customers!A444:A1444,customers!F444:F1444,FALSE)</f>
        <v>Watergrasshill</v>
      </c>
      <c r="K445" s="2" t="str">
        <f>VLOOKUP(M445,'coffee (more)'!$A$1:$B$5,2,FALSE)</f>
        <v>Excelsa</v>
      </c>
      <c r="L445" s="2" t="str">
        <f>VLOOKUP(N445,'coffee (more)'!$A$7:$B$10,2,FALSE)</f>
        <v>Light</v>
      </c>
      <c r="M445" t="str">
        <f>INDEX(products!$A$1:$G$49,MATCH(orders!$D445,products!$A$1:$A$49,0),MATCH(orders!M$1,products!$A$1:$G$1,0))</f>
        <v>Exc</v>
      </c>
      <c r="N445" t="str">
        <f>INDEX(products!$A$1:$G$49,MATCH(orders!$D445,products!$A$1:$A$49,0),MATCH(orders!N$1,products!$A$1:$G$1,0))</f>
        <v>L</v>
      </c>
      <c r="O445" s="10">
        <f>INDEX(products!$A$1:$G$49,MATCH(orders!$D445,products!$A$1:$A$49,0),MATCH(orders!O$1,products!$A$1:$G$1,0))</f>
        <v>0.2</v>
      </c>
      <c r="P445" s="5">
        <f>INDEX(products!$A$1:$G$49,MATCH(orders!$D445,products!$A$1:$A$49,0),MATCH(orders!P$1,products!$A$1:$G$1,0))</f>
        <v>4.4550000000000001</v>
      </c>
      <c r="Q445" s="5">
        <f>INDEX(products!$A$1:$G$49,MATCH(orders!$D445,products!$A$1:$A$49,0),MATCH(orders!Q$1,products!$A$1:$G$1,0))</f>
        <v>0.49004999999999999</v>
      </c>
      <c r="R445" s="12">
        <f t="shared" si="13"/>
        <v>22.274999999999999</v>
      </c>
      <c r="S445" s="12">
        <f t="shared" si="12"/>
        <v>2.45025</v>
      </c>
      <c r="T445" t="str">
        <f>_xlfn.XLOOKUP(C445,customers!A444:A1444,customers!I444:I1444,FALSE)</f>
        <v>Yes</v>
      </c>
    </row>
    <row r="446" spans="1:20" x14ac:dyDescent="0.2">
      <c r="A446" s="2" t="s">
        <v>2992</v>
      </c>
      <c r="B446" s="3">
        <v>44418</v>
      </c>
      <c r="C446" s="2" t="s">
        <v>2993</v>
      </c>
      <c r="D446" t="s">
        <v>6156</v>
      </c>
      <c r="E446" s="2">
        <v>6</v>
      </c>
      <c r="F446" s="2" t="str">
        <f>_xlfn.XLOOKUP(C446,customers!$A$1:$A$1001,customers!$B$1:$B$1001,0)</f>
        <v>Rasia Jacquemard</v>
      </c>
      <c r="G446" s="2" t="str">
        <f>IF(_xlfn.XLOOKUP(C446,customers!$A$1:$A$1001,customers!$C$1:$C$1001,0) = 0, "NONE", _xlfn.XLOOKUP(C446,customers!$A$1:$A$1001,customers!$C$1:$C$1001,0) )</f>
        <v>rjacquemardcc@acquirethisname.com</v>
      </c>
      <c r="H446" s="2" t="str">
        <f>_xlfn.XLOOKUP(C446,customers!$A$1:$A$1001,customers!$G$1:$G$1001,0)</f>
        <v>Ireland</v>
      </c>
      <c r="I446" s="2" t="e" vm="230">
        <v>#VALUE!</v>
      </c>
      <c r="J446" s="2" t="str">
        <f>_xlfn.XLOOKUP(Table1[[#This Row],[Customer ID]],customers!A445:A1445,customers!F445:F1445,FALSE)</f>
        <v>Monasterevin</v>
      </c>
      <c r="K446" s="2" t="str">
        <f>VLOOKUP(M446,'coffee (more)'!$A$1:$B$5,2,FALSE)</f>
        <v>Excelsa</v>
      </c>
      <c r="L446" s="2" t="str">
        <f>VLOOKUP(N446,'coffee (more)'!$A$7:$B$10,2,FALSE)</f>
        <v>Medium</v>
      </c>
      <c r="M446" t="str">
        <f>INDEX(products!$A$1:$G$49,MATCH(orders!$D446,products!$A$1:$A$49,0),MATCH(orders!M$1,products!$A$1:$G$1,0))</f>
        <v>Exc</v>
      </c>
      <c r="N446" t="str">
        <f>INDEX(products!$A$1:$G$49,MATCH(orders!$D446,products!$A$1:$A$49,0),MATCH(orders!N$1,products!$A$1:$G$1,0))</f>
        <v>M</v>
      </c>
      <c r="O446" s="10">
        <f>INDEX(products!$A$1:$G$49,MATCH(orders!$D446,products!$A$1:$A$49,0),MATCH(orders!O$1,products!$A$1:$G$1,0))</f>
        <v>0.2</v>
      </c>
      <c r="P446" s="5">
        <f>INDEX(products!$A$1:$G$49,MATCH(orders!$D446,products!$A$1:$A$49,0),MATCH(orders!P$1,products!$A$1:$G$1,0))</f>
        <v>4.125</v>
      </c>
      <c r="Q446" s="5">
        <f>INDEX(products!$A$1:$G$49,MATCH(orders!$D446,products!$A$1:$A$49,0),MATCH(orders!Q$1,products!$A$1:$G$1,0))</f>
        <v>0.45374999999999999</v>
      </c>
      <c r="R446" s="12">
        <f t="shared" si="13"/>
        <v>24.75</v>
      </c>
      <c r="S446" s="12">
        <f t="shared" si="12"/>
        <v>2.7225000000000001</v>
      </c>
      <c r="T446" t="str">
        <f>_xlfn.XLOOKUP(C446,customers!A445:A1445,customers!I445:I1445,FALSE)</f>
        <v>No</v>
      </c>
    </row>
    <row r="447" spans="1:20" x14ac:dyDescent="0.2">
      <c r="A447" s="2" t="s">
        <v>2999</v>
      </c>
      <c r="B447" s="3">
        <v>43784</v>
      </c>
      <c r="C447" s="2" t="s">
        <v>3000</v>
      </c>
      <c r="D447" t="s">
        <v>6181</v>
      </c>
      <c r="E447" s="2">
        <v>2</v>
      </c>
      <c r="F447" s="2" t="str">
        <f>_xlfn.XLOOKUP(C447,customers!$A$1:$A$1001,customers!$B$1:$B$1001,0)</f>
        <v>Kizzie Warman</v>
      </c>
      <c r="G447" s="2" t="str">
        <f>IF(_xlfn.XLOOKUP(C447,customers!$A$1:$A$1001,customers!$C$1:$C$1001,0) = 0, "NONE", _xlfn.XLOOKUP(C447,customers!$A$1:$A$1001,customers!$C$1:$C$1001,0) )</f>
        <v>kwarmancd@printfriendly.com</v>
      </c>
      <c r="H447" s="2" t="str">
        <f>_xlfn.XLOOKUP(C447,customers!$A$1:$A$1001,customers!$G$1:$G$1001,0)</f>
        <v>Ireland</v>
      </c>
      <c r="I447" s="2" t="e" vm="190">
        <v>#VALUE!</v>
      </c>
      <c r="J447" s="2" t="str">
        <f>_xlfn.XLOOKUP(Table1[[#This Row],[Customer ID]],customers!A446:A1446,customers!F446:F1446,FALSE)</f>
        <v>Sandyford</v>
      </c>
      <c r="K447" s="2" t="str">
        <f>VLOOKUP(M447,'coffee (more)'!$A$1:$B$5,2,FALSE)</f>
        <v>Liberica</v>
      </c>
      <c r="L447" s="2" t="str">
        <f>VLOOKUP(N447,'coffee (more)'!$A$7:$B$10,2,FALSE)</f>
        <v>Medium</v>
      </c>
      <c r="M447" t="str">
        <f>INDEX(products!$A$1:$G$49,MATCH(orders!$D447,products!$A$1:$A$49,0),MATCH(orders!M$1,products!$A$1:$G$1,0))</f>
        <v>Lib</v>
      </c>
      <c r="N447" t="str">
        <f>INDEX(products!$A$1:$G$49,MATCH(orders!$D447,products!$A$1:$A$49,0),MATCH(orders!N$1,products!$A$1:$G$1,0))</f>
        <v>M</v>
      </c>
      <c r="O447" s="10">
        <f>INDEX(products!$A$1:$G$49,MATCH(orders!$D447,products!$A$1:$A$49,0),MATCH(orders!O$1,products!$A$1:$G$1,0))</f>
        <v>2.5</v>
      </c>
      <c r="P447" s="5">
        <f>INDEX(products!$A$1:$G$49,MATCH(orders!$D447,products!$A$1:$A$49,0),MATCH(orders!P$1,products!$A$1:$G$1,0))</f>
        <v>33.464999999999996</v>
      </c>
      <c r="Q447" s="5">
        <f>INDEX(products!$A$1:$G$49,MATCH(orders!$D447,products!$A$1:$A$49,0),MATCH(orders!Q$1,products!$A$1:$G$1,0))</f>
        <v>4.3504499999999995</v>
      </c>
      <c r="R447" s="12">
        <f t="shared" si="13"/>
        <v>66.929999999999993</v>
      </c>
      <c r="S447" s="12">
        <f t="shared" si="12"/>
        <v>8.700899999999999</v>
      </c>
      <c r="T447" t="str">
        <f>_xlfn.XLOOKUP(C447,customers!A446:A1446,customers!I446:I1446,FALSE)</f>
        <v>Yes</v>
      </c>
    </row>
    <row r="448" spans="1:20" x14ac:dyDescent="0.2">
      <c r="A448" s="2" t="s">
        <v>3004</v>
      </c>
      <c r="B448" s="3">
        <v>43816</v>
      </c>
      <c r="C448" s="2" t="s">
        <v>3005</v>
      </c>
      <c r="D448" t="s">
        <v>6160</v>
      </c>
      <c r="E448" s="2">
        <v>1</v>
      </c>
      <c r="F448" s="2" t="str">
        <f>_xlfn.XLOOKUP(C448,customers!$A$1:$A$1001,customers!$B$1:$B$1001,0)</f>
        <v>Wain Cholomin</v>
      </c>
      <c r="G448" s="2" t="str">
        <f>IF(_xlfn.XLOOKUP(C448,customers!$A$1:$A$1001,customers!$C$1:$C$1001,0) = 0, "NONE", _xlfn.XLOOKUP(C448,customers!$A$1:$A$1001,customers!$C$1:$C$1001,0) )</f>
        <v>wcholomince@about.com</v>
      </c>
      <c r="H448" s="2" t="str">
        <f>_xlfn.XLOOKUP(C448,customers!$A$1:$A$1001,customers!$G$1:$G$1001,0)</f>
        <v>United Kingdom</v>
      </c>
      <c r="I448" s="2" t="e" vm="36">
        <v>#VALUE!</v>
      </c>
      <c r="J448" s="2" t="str">
        <f>_xlfn.XLOOKUP(Table1[[#This Row],[Customer ID]],customers!A447:A1447,customers!F447:F1447,FALSE)</f>
        <v>Birmingham</v>
      </c>
      <c r="K448" s="2" t="str">
        <f>VLOOKUP(M448,'coffee (more)'!$A$1:$B$5,2,FALSE)</f>
        <v>Liberica</v>
      </c>
      <c r="L448" s="2" t="str">
        <f>VLOOKUP(N448,'coffee (more)'!$A$7:$B$10,2,FALSE)</f>
        <v>Medium</v>
      </c>
      <c r="M448" t="str">
        <f>INDEX(products!$A$1:$G$49,MATCH(orders!$D448,products!$A$1:$A$49,0),MATCH(orders!M$1,products!$A$1:$G$1,0))</f>
        <v>Lib</v>
      </c>
      <c r="N448" t="str">
        <f>INDEX(products!$A$1:$G$49,MATCH(orders!$D448,products!$A$1:$A$49,0),MATCH(orders!N$1,products!$A$1:$G$1,0))</f>
        <v>M</v>
      </c>
      <c r="O448" s="10">
        <f>INDEX(products!$A$1:$G$49,MATCH(orders!$D448,products!$A$1:$A$49,0),MATCH(orders!O$1,products!$A$1:$G$1,0))</f>
        <v>0.5</v>
      </c>
      <c r="P448" s="5">
        <f>INDEX(products!$A$1:$G$49,MATCH(orders!$D448,products!$A$1:$A$49,0),MATCH(orders!P$1,products!$A$1:$G$1,0))</f>
        <v>8.73</v>
      </c>
      <c r="Q448" s="5">
        <f>INDEX(products!$A$1:$G$49,MATCH(orders!$D448,products!$A$1:$A$49,0),MATCH(orders!Q$1,products!$A$1:$G$1,0))</f>
        <v>1.1349</v>
      </c>
      <c r="R448" s="12">
        <f t="shared" si="13"/>
        <v>8.73</v>
      </c>
      <c r="S448" s="12">
        <f t="shared" si="12"/>
        <v>1.1349</v>
      </c>
      <c r="T448" t="str">
        <f>_xlfn.XLOOKUP(C448,customers!A447:A1447,customers!I447:I1447,FALSE)</f>
        <v>Yes</v>
      </c>
    </row>
    <row r="449" spans="1:20" x14ac:dyDescent="0.2">
      <c r="A449" s="2" t="s">
        <v>3010</v>
      </c>
      <c r="B449" s="3">
        <v>43908</v>
      </c>
      <c r="C449" s="2" t="s">
        <v>3011</v>
      </c>
      <c r="D449" t="s">
        <v>6146</v>
      </c>
      <c r="E449" s="2">
        <v>3</v>
      </c>
      <c r="F449" s="2" t="str">
        <f>_xlfn.XLOOKUP(C449,customers!$A$1:$A$1001,customers!$B$1:$B$1001,0)</f>
        <v>Arleen Braidman</v>
      </c>
      <c r="G449" s="2" t="str">
        <f>IF(_xlfn.XLOOKUP(C449,customers!$A$1:$A$1001,customers!$C$1:$C$1001,0) = 0, "NONE", _xlfn.XLOOKUP(C449,customers!$A$1:$A$1001,customers!$C$1:$C$1001,0) )</f>
        <v>abraidmancf@census.gov</v>
      </c>
      <c r="H449" s="2" t="str">
        <f>_xlfn.XLOOKUP(C449,customers!$A$1:$A$1001,customers!$G$1:$G$1001,0)</f>
        <v>United States</v>
      </c>
      <c r="I449" s="2" t="e" vm="160">
        <v>#VALUE!</v>
      </c>
      <c r="J449" s="2" t="str">
        <f>_xlfn.XLOOKUP(Table1[[#This Row],[Customer ID]],customers!A448:A1448,customers!F448:F1448,FALSE)</f>
        <v>Phoenix</v>
      </c>
      <c r="K449" s="2" t="str">
        <f>VLOOKUP(M449,'coffee (more)'!$A$1:$B$5,2,FALSE)</f>
        <v>Robusta</v>
      </c>
      <c r="L449" s="2" t="str">
        <f>VLOOKUP(N449,'coffee (more)'!$A$7:$B$10,2,FALSE)</f>
        <v>Medium</v>
      </c>
      <c r="M449" t="str">
        <f>INDEX(products!$A$1:$G$49,MATCH(orders!$D449,products!$A$1:$A$49,0),MATCH(orders!M$1,products!$A$1:$G$1,0))</f>
        <v>Rob</v>
      </c>
      <c r="N449" t="str">
        <f>INDEX(products!$A$1:$G$49,MATCH(orders!$D449,products!$A$1:$A$49,0),MATCH(orders!N$1,products!$A$1:$G$1,0))</f>
        <v>M</v>
      </c>
      <c r="O449" s="10">
        <f>INDEX(products!$A$1:$G$49,MATCH(orders!$D449,products!$A$1:$A$49,0),MATCH(orders!O$1,products!$A$1:$G$1,0))</f>
        <v>0.5</v>
      </c>
      <c r="P449" s="5">
        <f>INDEX(products!$A$1:$G$49,MATCH(orders!$D449,products!$A$1:$A$49,0),MATCH(orders!P$1,products!$A$1:$G$1,0))</f>
        <v>5.97</v>
      </c>
      <c r="Q449" s="5">
        <f>INDEX(products!$A$1:$G$49,MATCH(orders!$D449,products!$A$1:$A$49,0),MATCH(orders!Q$1,products!$A$1:$G$1,0))</f>
        <v>0.35819999999999996</v>
      </c>
      <c r="R449" s="12">
        <f t="shared" si="13"/>
        <v>17.91</v>
      </c>
      <c r="S449" s="12">
        <f t="shared" si="12"/>
        <v>1.0745999999999998</v>
      </c>
      <c r="T449" t="str">
        <f>_xlfn.XLOOKUP(C449,customers!A448:A1448,customers!I448:I1448,FALSE)</f>
        <v>No</v>
      </c>
    </row>
    <row r="450" spans="1:20" x14ac:dyDescent="0.2">
      <c r="A450" s="2" t="s">
        <v>3015</v>
      </c>
      <c r="B450" s="3">
        <v>44718</v>
      </c>
      <c r="C450" s="2" t="s">
        <v>3016</v>
      </c>
      <c r="D450" t="s">
        <v>6173</v>
      </c>
      <c r="E450" s="2">
        <v>1</v>
      </c>
      <c r="F450" s="2" t="str">
        <f>_xlfn.XLOOKUP(C450,customers!$A$1:$A$1001,customers!$B$1:$B$1001,0)</f>
        <v>Pru Durban</v>
      </c>
      <c r="G450" s="2" t="str">
        <f>IF(_xlfn.XLOOKUP(C450,customers!$A$1:$A$1001,customers!$C$1:$C$1001,0) = 0, "NONE", _xlfn.XLOOKUP(C450,customers!$A$1:$A$1001,customers!$C$1:$C$1001,0) )</f>
        <v>pdurbancg@symantec.com</v>
      </c>
      <c r="H450" s="2" t="str">
        <f>_xlfn.XLOOKUP(C450,customers!$A$1:$A$1001,customers!$G$1:$G$1001,0)</f>
        <v>Ireland</v>
      </c>
      <c r="I450" s="2" t="e" vm="231">
        <v>#VALUE!</v>
      </c>
      <c r="J450" s="2" t="str">
        <f>_xlfn.XLOOKUP(Table1[[#This Row],[Customer ID]],customers!A449:A1449,customers!F449:F1449,FALSE)</f>
        <v>Longford</v>
      </c>
      <c r="K450" s="2" t="str">
        <f>VLOOKUP(M450,'coffee (more)'!$A$1:$B$5,2,FALSE)</f>
        <v>Robusta</v>
      </c>
      <c r="L450" s="2" t="str">
        <f>VLOOKUP(N450,'coffee (more)'!$A$7:$B$10,2,FALSE)</f>
        <v>Light</v>
      </c>
      <c r="M450" t="str">
        <f>INDEX(products!$A$1:$G$49,MATCH(orders!$D450,products!$A$1:$A$49,0),MATCH(orders!M$1,products!$A$1:$G$1,0))</f>
        <v>Rob</v>
      </c>
      <c r="N450" t="str">
        <f>INDEX(products!$A$1:$G$49,MATCH(orders!$D450,products!$A$1:$A$49,0),MATCH(orders!N$1,products!$A$1:$G$1,0))</f>
        <v>L</v>
      </c>
      <c r="O450" s="10">
        <f>INDEX(products!$A$1:$G$49,MATCH(orders!$D450,products!$A$1:$A$49,0),MATCH(orders!O$1,products!$A$1:$G$1,0))</f>
        <v>0.5</v>
      </c>
      <c r="P450" s="5">
        <f>INDEX(products!$A$1:$G$49,MATCH(orders!$D450,products!$A$1:$A$49,0),MATCH(orders!P$1,products!$A$1:$G$1,0))</f>
        <v>7.169999999999999</v>
      </c>
      <c r="Q450" s="5">
        <f>INDEX(products!$A$1:$G$49,MATCH(orders!$D450,products!$A$1:$A$49,0),MATCH(orders!Q$1,products!$A$1:$G$1,0))</f>
        <v>0.43019999999999992</v>
      </c>
      <c r="R450" s="12">
        <f t="shared" si="13"/>
        <v>7.169999999999999</v>
      </c>
      <c r="S450" s="12">
        <f t="shared" ref="S450:S513" si="14" xml:space="preserve"> Q450*E450</f>
        <v>0.43019999999999992</v>
      </c>
      <c r="T450" t="str">
        <f>_xlfn.XLOOKUP(C450,customers!A449:A1449,customers!I449:I1449,FALSE)</f>
        <v>No</v>
      </c>
    </row>
    <row r="451" spans="1:20" x14ac:dyDescent="0.2">
      <c r="A451" s="2" t="s">
        <v>3021</v>
      </c>
      <c r="B451" s="3">
        <v>44336</v>
      </c>
      <c r="C451" s="2" t="s">
        <v>3022</v>
      </c>
      <c r="D451" t="s">
        <v>6163</v>
      </c>
      <c r="E451" s="2">
        <v>2</v>
      </c>
      <c r="F451" s="2" t="str">
        <f>_xlfn.XLOOKUP(C451,customers!$A$1:$A$1001,customers!$B$1:$B$1001,0)</f>
        <v>Antone Harrold</v>
      </c>
      <c r="G451" s="2" t="str">
        <f>IF(_xlfn.XLOOKUP(C451,customers!$A$1:$A$1001,customers!$C$1:$C$1001,0) = 0, "NONE", _xlfn.XLOOKUP(C451,customers!$A$1:$A$1001,customers!$C$1:$C$1001,0) )</f>
        <v>aharroldch@miibeian.gov.cn</v>
      </c>
      <c r="H451" s="2" t="str">
        <f>_xlfn.XLOOKUP(C451,customers!$A$1:$A$1001,customers!$G$1:$G$1001,0)</f>
        <v>United States</v>
      </c>
      <c r="I451" s="2" t="e" vm="43">
        <v>#VALUE!</v>
      </c>
      <c r="J451" s="2" t="str">
        <f>_xlfn.XLOOKUP(Table1[[#This Row],[Customer ID]],customers!A450:A1450,customers!F450:F1450,FALSE)</f>
        <v>Toledo</v>
      </c>
      <c r="K451" s="2" t="str">
        <f>VLOOKUP(M451,'coffee (more)'!$A$1:$B$5,2,FALSE)</f>
        <v>Robusta</v>
      </c>
      <c r="L451" s="2" t="str">
        <f>VLOOKUP(N451,'coffee (more)'!$A$7:$B$10,2,FALSE)</f>
        <v>Dark</v>
      </c>
      <c r="M451" t="str">
        <f>INDEX(products!$A$1:$G$49,MATCH(orders!$D451,products!$A$1:$A$49,0),MATCH(orders!M$1,products!$A$1:$G$1,0))</f>
        <v>Rob</v>
      </c>
      <c r="N451" t="str">
        <f>INDEX(products!$A$1:$G$49,MATCH(orders!$D451,products!$A$1:$A$49,0),MATCH(orders!N$1,products!$A$1:$G$1,0))</f>
        <v>D</v>
      </c>
      <c r="O451" s="10">
        <f>INDEX(products!$A$1:$G$49,MATCH(orders!$D451,products!$A$1:$A$49,0),MATCH(orders!O$1,products!$A$1:$G$1,0))</f>
        <v>0.2</v>
      </c>
      <c r="P451" s="5">
        <f>INDEX(products!$A$1:$G$49,MATCH(orders!$D451,products!$A$1:$A$49,0),MATCH(orders!P$1,products!$A$1:$G$1,0))</f>
        <v>2.6849999999999996</v>
      </c>
      <c r="Q451" s="5">
        <f>INDEX(products!$A$1:$G$49,MATCH(orders!$D451,products!$A$1:$A$49,0),MATCH(orders!Q$1,products!$A$1:$G$1,0))</f>
        <v>0.16109999999999997</v>
      </c>
      <c r="R451" s="12">
        <f t="shared" ref="R451:R514" si="15">E451*P451</f>
        <v>5.3699999999999992</v>
      </c>
      <c r="S451" s="12">
        <f t="shared" si="14"/>
        <v>0.32219999999999993</v>
      </c>
      <c r="T451" t="str">
        <f>_xlfn.XLOOKUP(C451,customers!A450:A1450,customers!I450:I1450,FALSE)</f>
        <v>No</v>
      </c>
    </row>
    <row r="452" spans="1:20" x14ac:dyDescent="0.2">
      <c r="A452" s="2" t="s">
        <v>3027</v>
      </c>
      <c r="B452" s="3">
        <v>44207</v>
      </c>
      <c r="C452" s="2" t="s">
        <v>3028</v>
      </c>
      <c r="D452" t="s">
        <v>6145</v>
      </c>
      <c r="E452" s="2">
        <v>5</v>
      </c>
      <c r="F452" s="2" t="str">
        <f>_xlfn.XLOOKUP(C452,customers!$A$1:$A$1001,customers!$B$1:$B$1001,0)</f>
        <v>Sim Pamphilon</v>
      </c>
      <c r="G452" s="2" t="str">
        <f>IF(_xlfn.XLOOKUP(C452,customers!$A$1:$A$1001,customers!$C$1:$C$1001,0) = 0, "NONE", _xlfn.XLOOKUP(C452,customers!$A$1:$A$1001,customers!$C$1:$C$1001,0) )</f>
        <v>spamphilonci@mlb.com</v>
      </c>
      <c r="H452" s="2" t="str">
        <f>_xlfn.XLOOKUP(C452,customers!$A$1:$A$1001,customers!$G$1:$G$1001,0)</f>
        <v>Ireland</v>
      </c>
      <c r="I452" s="2" t="e" vm="232">
        <v>#VALUE!</v>
      </c>
      <c r="J452" s="2" t="str">
        <f>_xlfn.XLOOKUP(Table1[[#This Row],[Customer ID]],customers!A451:A1451,customers!F451:F1451,FALSE)</f>
        <v>Ballylinan</v>
      </c>
      <c r="K452" s="2" t="str">
        <f>VLOOKUP(M452,'coffee (more)'!$A$1:$B$5,2,FALSE)</f>
        <v>Liberica</v>
      </c>
      <c r="L452" s="2" t="str">
        <f>VLOOKUP(N452,'coffee (more)'!$A$7:$B$10,2,FALSE)</f>
        <v>Light</v>
      </c>
      <c r="M452" t="str">
        <f>INDEX(products!$A$1:$G$49,MATCH(orders!$D452,products!$A$1:$A$49,0),MATCH(orders!M$1,products!$A$1:$G$1,0))</f>
        <v>Lib</v>
      </c>
      <c r="N452" t="str">
        <f>INDEX(products!$A$1:$G$49,MATCH(orders!$D452,products!$A$1:$A$49,0),MATCH(orders!N$1,products!$A$1:$G$1,0))</f>
        <v>L</v>
      </c>
      <c r="O452" s="10">
        <f>INDEX(products!$A$1:$G$49,MATCH(orders!$D452,products!$A$1:$A$49,0),MATCH(orders!O$1,products!$A$1:$G$1,0))</f>
        <v>0.2</v>
      </c>
      <c r="P452" s="5">
        <f>INDEX(products!$A$1:$G$49,MATCH(orders!$D452,products!$A$1:$A$49,0),MATCH(orders!P$1,products!$A$1:$G$1,0))</f>
        <v>4.7549999999999999</v>
      </c>
      <c r="Q452" s="5">
        <f>INDEX(products!$A$1:$G$49,MATCH(orders!$D452,products!$A$1:$A$49,0),MATCH(orders!Q$1,products!$A$1:$G$1,0))</f>
        <v>0.61814999999999998</v>
      </c>
      <c r="R452" s="12">
        <f t="shared" si="15"/>
        <v>23.774999999999999</v>
      </c>
      <c r="S452" s="12">
        <f t="shared" si="14"/>
        <v>3.0907499999999999</v>
      </c>
      <c r="T452" t="str">
        <f>_xlfn.XLOOKUP(C452,customers!A451:A1451,customers!I451:I1451,FALSE)</f>
        <v>No</v>
      </c>
    </row>
    <row r="453" spans="1:20" x14ac:dyDescent="0.2">
      <c r="A453" s="2" t="s">
        <v>3035</v>
      </c>
      <c r="B453" s="3">
        <v>43518</v>
      </c>
      <c r="C453" s="2" t="s">
        <v>3036</v>
      </c>
      <c r="D453" t="s">
        <v>6149</v>
      </c>
      <c r="E453" s="2">
        <v>2</v>
      </c>
      <c r="F453" s="2" t="str">
        <f>_xlfn.XLOOKUP(C453,customers!$A$1:$A$1001,customers!$B$1:$B$1001,0)</f>
        <v>Mohandis Spurden</v>
      </c>
      <c r="G453" s="2" t="str">
        <f>IF(_xlfn.XLOOKUP(C453,customers!$A$1:$A$1001,customers!$C$1:$C$1001,0) = 0, "NONE", _xlfn.XLOOKUP(C453,customers!$A$1:$A$1001,customers!$C$1:$C$1001,0) )</f>
        <v>mspurdencj@exblog.jp</v>
      </c>
      <c r="H453" s="2" t="str">
        <f>_xlfn.XLOOKUP(C453,customers!$A$1:$A$1001,customers!$G$1:$G$1001,0)</f>
        <v>United States</v>
      </c>
      <c r="I453" s="2" t="e" vm="60">
        <v>#VALUE!</v>
      </c>
      <c r="J453" s="2" t="str">
        <f>_xlfn.XLOOKUP(Table1[[#This Row],[Customer ID]],customers!A452:A1452,customers!F452:F1452,FALSE)</f>
        <v>Charlotte</v>
      </c>
      <c r="K453" s="2" t="str">
        <f>VLOOKUP(M453,'coffee (more)'!$A$1:$B$5,2,FALSE)</f>
        <v>Robusta</v>
      </c>
      <c r="L453" s="2" t="str">
        <f>VLOOKUP(N453,'coffee (more)'!$A$7:$B$10,2,FALSE)</f>
        <v>Dark</v>
      </c>
      <c r="M453" t="str">
        <f>INDEX(products!$A$1:$G$49,MATCH(orders!$D453,products!$A$1:$A$49,0),MATCH(orders!M$1,products!$A$1:$G$1,0))</f>
        <v>Rob</v>
      </c>
      <c r="N453" t="str">
        <f>INDEX(products!$A$1:$G$49,MATCH(orders!$D453,products!$A$1:$A$49,0),MATCH(orders!N$1,products!$A$1:$G$1,0))</f>
        <v>D</v>
      </c>
      <c r="O453" s="10">
        <f>INDEX(products!$A$1:$G$49,MATCH(orders!$D453,products!$A$1:$A$49,0),MATCH(orders!O$1,products!$A$1:$G$1,0))</f>
        <v>2.5</v>
      </c>
      <c r="P453" s="5">
        <f>INDEX(products!$A$1:$G$49,MATCH(orders!$D453,products!$A$1:$A$49,0),MATCH(orders!P$1,products!$A$1:$G$1,0))</f>
        <v>20.584999999999997</v>
      </c>
      <c r="Q453" s="5">
        <f>INDEX(products!$A$1:$G$49,MATCH(orders!$D453,products!$A$1:$A$49,0),MATCH(orders!Q$1,products!$A$1:$G$1,0))</f>
        <v>1.2350999999999999</v>
      </c>
      <c r="R453" s="12">
        <f t="shared" si="15"/>
        <v>41.169999999999995</v>
      </c>
      <c r="S453" s="12">
        <f t="shared" si="14"/>
        <v>2.4701999999999997</v>
      </c>
      <c r="T453" t="str">
        <f>_xlfn.XLOOKUP(C453,customers!A452:A1452,customers!I452:I1452,FALSE)</f>
        <v>Yes</v>
      </c>
    </row>
    <row r="454" spans="1:20" x14ac:dyDescent="0.2">
      <c r="A454" s="2" t="s">
        <v>3041</v>
      </c>
      <c r="B454" s="3">
        <v>44524</v>
      </c>
      <c r="C454" s="2" t="s">
        <v>3042</v>
      </c>
      <c r="D454" t="s">
        <v>6167</v>
      </c>
      <c r="E454" s="2">
        <v>3</v>
      </c>
      <c r="F454" s="2" t="str">
        <f>_xlfn.XLOOKUP(C454,customers!$A$1:$A$1001,customers!$B$1:$B$1001,0)</f>
        <v>Morgen Seson</v>
      </c>
      <c r="G454" s="2" t="str">
        <f>IF(_xlfn.XLOOKUP(C454,customers!$A$1:$A$1001,customers!$C$1:$C$1001,0) = 0, "NONE", _xlfn.XLOOKUP(C454,customers!$A$1:$A$1001,customers!$C$1:$C$1001,0) )</f>
        <v>msesonck@census.gov</v>
      </c>
      <c r="H454" s="2" t="str">
        <f>_xlfn.XLOOKUP(C454,customers!$A$1:$A$1001,customers!$G$1:$G$1001,0)</f>
        <v>United States</v>
      </c>
      <c r="I454" s="2" t="e" vm="197">
        <v>#VALUE!</v>
      </c>
      <c r="J454" s="2" t="str">
        <f>_xlfn.XLOOKUP(Table1[[#This Row],[Customer ID]],customers!A453:A1453,customers!F453:F1453,FALSE)</f>
        <v>Seattle</v>
      </c>
      <c r="K454" s="2" t="str">
        <f>VLOOKUP(M454,'coffee (more)'!$A$1:$B$5,2,FALSE)</f>
        <v>Arbica</v>
      </c>
      <c r="L454" s="2" t="str">
        <f>VLOOKUP(N454,'coffee (more)'!$A$7:$B$10,2,FALSE)</f>
        <v>Light</v>
      </c>
      <c r="M454" t="str">
        <f>INDEX(products!$A$1:$G$49,MATCH(orders!$D454,products!$A$1:$A$49,0),MATCH(orders!M$1,products!$A$1:$G$1,0))</f>
        <v>Ara</v>
      </c>
      <c r="N454" t="str">
        <f>INDEX(products!$A$1:$G$49,MATCH(orders!$D454,products!$A$1:$A$49,0),MATCH(orders!N$1,products!$A$1:$G$1,0))</f>
        <v>L</v>
      </c>
      <c r="O454" s="10">
        <f>INDEX(products!$A$1:$G$49,MATCH(orders!$D454,products!$A$1:$A$49,0),MATCH(orders!O$1,products!$A$1:$G$1,0))</f>
        <v>0.2</v>
      </c>
      <c r="P454" s="5">
        <f>INDEX(products!$A$1:$G$49,MATCH(orders!$D454,products!$A$1:$A$49,0),MATCH(orders!P$1,products!$A$1:$G$1,0))</f>
        <v>3.8849999999999998</v>
      </c>
      <c r="Q454" s="5">
        <f>INDEX(products!$A$1:$G$49,MATCH(orders!$D454,products!$A$1:$A$49,0),MATCH(orders!Q$1,products!$A$1:$G$1,0))</f>
        <v>0.34964999999999996</v>
      </c>
      <c r="R454" s="12">
        <f t="shared" si="15"/>
        <v>11.654999999999999</v>
      </c>
      <c r="S454" s="12">
        <f t="shared" si="14"/>
        <v>1.0489499999999998</v>
      </c>
      <c r="T454" t="str">
        <f>_xlfn.XLOOKUP(C454,customers!A453:A1453,customers!I453:I1453,FALSE)</f>
        <v>No</v>
      </c>
    </row>
    <row r="455" spans="1:20" x14ac:dyDescent="0.2">
      <c r="A455" s="2" t="s">
        <v>3047</v>
      </c>
      <c r="B455" s="3">
        <v>44579</v>
      </c>
      <c r="C455" s="2" t="s">
        <v>3048</v>
      </c>
      <c r="D455" t="s">
        <v>6161</v>
      </c>
      <c r="E455" s="2">
        <v>4</v>
      </c>
      <c r="F455" s="2" t="str">
        <f>_xlfn.XLOOKUP(C455,customers!$A$1:$A$1001,customers!$B$1:$B$1001,0)</f>
        <v>Nalani Pirrone</v>
      </c>
      <c r="G455" s="2" t="str">
        <f>IF(_xlfn.XLOOKUP(C455,customers!$A$1:$A$1001,customers!$C$1:$C$1001,0) = 0, "NONE", _xlfn.XLOOKUP(C455,customers!$A$1:$A$1001,customers!$C$1:$C$1001,0) )</f>
        <v>npirronecl@weibo.com</v>
      </c>
      <c r="H455" s="2" t="str">
        <f>_xlfn.XLOOKUP(C455,customers!$A$1:$A$1001,customers!$G$1:$G$1001,0)</f>
        <v>United States</v>
      </c>
      <c r="I455" s="2" t="e" vm="151">
        <v>#VALUE!</v>
      </c>
      <c r="J455" s="2" t="str">
        <f>_xlfn.XLOOKUP(Table1[[#This Row],[Customer ID]],customers!A454:A1454,customers!F454:F1454,FALSE)</f>
        <v>Wilkes Barre</v>
      </c>
      <c r="K455" s="2" t="str">
        <f>VLOOKUP(M455,'coffee (more)'!$A$1:$B$5,2,FALSE)</f>
        <v>Liberica</v>
      </c>
      <c r="L455" s="2" t="str">
        <f>VLOOKUP(N455,'coffee (more)'!$A$7:$B$10,2,FALSE)</f>
        <v>Light</v>
      </c>
      <c r="M455" t="str">
        <f>INDEX(products!$A$1:$G$49,MATCH(orders!$D455,products!$A$1:$A$49,0),MATCH(orders!M$1,products!$A$1:$G$1,0))</f>
        <v>Lib</v>
      </c>
      <c r="N455" t="str">
        <f>INDEX(products!$A$1:$G$49,MATCH(orders!$D455,products!$A$1:$A$49,0),MATCH(orders!N$1,products!$A$1:$G$1,0))</f>
        <v>L</v>
      </c>
      <c r="O455" s="10">
        <f>INDEX(products!$A$1:$G$49,MATCH(orders!$D455,products!$A$1:$A$49,0),MATCH(orders!O$1,products!$A$1:$G$1,0))</f>
        <v>0.5</v>
      </c>
      <c r="P455" s="5">
        <f>INDEX(products!$A$1:$G$49,MATCH(orders!$D455,products!$A$1:$A$49,0),MATCH(orders!P$1,products!$A$1:$G$1,0))</f>
        <v>9.51</v>
      </c>
      <c r="Q455" s="5">
        <f>INDEX(products!$A$1:$G$49,MATCH(orders!$D455,products!$A$1:$A$49,0),MATCH(orders!Q$1,products!$A$1:$G$1,0))</f>
        <v>1.2363</v>
      </c>
      <c r="R455" s="12">
        <f t="shared" si="15"/>
        <v>38.04</v>
      </c>
      <c r="S455" s="12">
        <f t="shared" si="14"/>
        <v>4.9451999999999998</v>
      </c>
      <c r="T455" t="str">
        <f>_xlfn.XLOOKUP(C455,customers!A454:A1454,customers!I454:I1454,FALSE)</f>
        <v>No</v>
      </c>
    </row>
    <row r="456" spans="1:20" x14ac:dyDescent="0.2">
      <c r="A456" s="2" t="s">
        <v>3053</v>
      </c>
      <c r="B456" s="3">
        <v>44421</v>
      </c>
      <c r="C456" s="2" t="s">
        <v>3054</v>
      </c>
      <c r="D456" t="s">
        <v>6149</v>
      </c>
      <c r="E456" s="2">
        <v>4</v>
      </c>
      <c r="F456" s="2" t="str">
        <f>_xlfn.XLOOKUP(C456,customers!$A$1:$A$1001,customers!$B$1:$B$1001,0)</f>
        <v>Reube Cawley</v>
      </c>
      <c r="G456" s="2" t="str">
        <f>IF(_xlfn.XLOOKUP(C456,customers!$A$1:$A$1001,customers!$C$1:$C$1001,0) = 0, "NONE", _xlfn.XLOOKUP(C456,customers!$A$1:$A$1001,customers!$C$1:$C$1001,0) )</f>
        <v>rcawleycm@yellowbook.com</v>
      </c>
      <c r="H456" s="2" t="str">
        <f>_xlfn.XLOOKUP(C456,customers!$A$1:$A$1001,customers!$G$1:$G$1001,0)</f>
        <v>Ireland</v>
      </c>
      <c r="I456" s="2" t="e" vm="233">
        <v>#VALUE!</v>
      </c>
      <c r="J456" s="2" t="str">
        <f>_xlfn.XLOOKUP(Table1[[#This Row],[Customer ID]],customers!A455:A1455,customers!F455:F1455,FALSE)</f>
        <v>Ballyboden</v>
      </c>
      <c r="K456" s="2" t="str">
        <f>VLOOKUP(M456,'coffee (more)'!$A$1:$B$5,2,FALSE)</f>
        <v>Robusta</v>
      </c>
      <c r="L456" s="2" t="str">
        <f>VLOOKUP(N456,'coffee (more)'!$A$7:$B$10,2,FALSE)</f>
        <v>Dark</v>
      </c>
      <c r="M456" t="str">
        <f>INDEX(products!$A$1:$G$49,MATCH(orders!$D456,products!$A$1:$A$49,0),MATCH(orders!M$1,products!$A$1:$G$1,0))</f>
        <v>Rob</v>
      </c>
      <c r="N456" t="str">
        <f>INDEX(products!$A$1:$G$49,MATCH(orders!$D456,products!$A$1:$A$49,0),MATCH(orders!N$1,products!$A$1:$G$1,0))</f>
        <v>D</v>
      </c>
      <c r="O456" s="10">
        <f>INDEX(products!$A$1:$G$49,MATCH(orders!$D456,products!$A$1:$A$49,0),MATCH(orders!O$1,products!$A$1:$G$1,0))</f>
        <v>2.5</v>
      </c>
      <c r="P456" s="5">
        <f>INDEX(products!$A$1:$G$49,MATCH(orders!$D456,products!$A$1:$A$49,0),MATCH(orders!P$1,products!$A$1:$G$1,0))</f>
        <v>20.584999999999997</v>
      </c>
      <c r="Q456" s="5">
        <f>INDEX(products!$A$1:$G$49,MATCH(orders!$D456,products!$A$1:$A$49,0),MATCH(orders!Q$1,products!$A$1:$G$1,0))</f>
        <v>1.2350999999999999</v>
      </c>
      <c r="R456" s="12">
        <f t="shared" si="15"/>
        <v>82.339999999999989</v>
      </c>
      <c r="S456" s="12">
        <f t="shared" si="14"/>
        <v>4.9403999999999995</v>
      </c>
      <c r="T456" t="str">
        <f>_xlfn.XLOOKUP(C456,customers!A455:A1455,customers!I455:I1455,FALSE)</f>
        <v>Yes</v>
      </c>
    </row>
    <row r="457" spans="1:20" x14ac:dyDescent="0.2">
      <c r="A457" s="2" t="s">
        <v>3058</v>
      </c>
      <c r="B457" s="3">
        <v>43841</v>
      </c>
      <c r="C457" s="2" t="s">
        <v>3059</v>
      </c>
      <c r="D457" t="s">
        <v>6145</v>
      </c>
      <c r="E457" s="2">
        <v>2</v>
      </c>
      <c r="F457" s="2" t="str">
        <f>_xlfn.XLOOKUP(C457,customers!$A$1:$A$1001,customers!$B$1:$B$1001,0)</f>
        <v>Stan Barribal</v>
      </c>
      <c r="G457" s="2" t="str">
        <f>IF(_xlfn.XLOOKUP(C457,customers!$A$1:$A$1001,customers!$C$1:$C$1001,0) = 0, "NONE", _xlfn.XLOOKUP(C457,customers!$A$1:$A$1001,customers!$C$1:$C$1001,0) )</f>
        <v>sbarribalcn@microsoft.com</v>
      </c>
      <c r="H457" s="2" t="str">
        <f>_xlfn.XLOOKUP(C457,customers!$A$1:$A$1001,customers!$G$1:$G$1001,0)</f>
        <v>Ireland</v>
      </c>
      <c r="I457" s="2" t="e" vm="234">
        <v>#VALUE!</v>
      </c>
      <c r="J457" s="2" t="str">
        <f>_xlfn.XLOOKUP(Table1[[#This Row],[Customer ID]],customers!A456:A1456,customers!F456:F1456,FALSE)</f>
        <v>Bagenalstown</v>
      </c>
      <c r="K457" s="2" t="str">
        <f>VLOOKUP(M457,'coffee (more)'!$A$1:$B$5,2,FALSE)</f>
        <v>Liberica</v>
      </c>
      <c r="L457" s="2" t="str">
        <f>VLOOKUP(N457,'coffee (more)'!$A$7:$B$10,2,FALSE)</f>
        <v>Light</v>
      </c>
      <c r="M457" t="str">
        <f>INDEX(products!$A$1:$G$49,MATCH(orders!$D457,products!$A$1:$A$49,0),MATCH(orders!M$1,products!$A$1:$G$1,0))</f>
        <v>Lib</v>
      </c>
      <c r="N457" t="str">
        <f>INDEX(products!$A$1:$G$49,MATCH(orders!$D457,products!$A$1:$A$49,0),MATCH(orders!N$1,products!$A$1:$G$1,0))</f>
        <v>L</v>
      </c>
      <c r="O457" s="10">
        <f>INDEX(products!$A$1:$G$49,MATCH(orders!$D457,products!$A$1:$A$49,0),MATCH(orders!O$1,products!$A$1:$G$1,0))</f>
        <v>0.2</v>
      </c>
      <c r="P457" s="5">
        <f>INDEX(products!$A$1:$G$49,MATCH(orders!$D457,products!$A$1:$A$49,0),MATCH(orders!P$1,products!$A$1:$G$1,0))</f>
        <v>4.7549999999999999</v>
      </c>
      <c r="Q457" s="5">
        <f>INDEX(products!$A$1:$G$49,MATCH(orders!$D457,products!$A$1:$A$49,0),MATCH(orders!Q$1,products!$A$1:$G$1,0))</f>
        <v>0.61814999999999998</v>
      </c>
      <c r="R457" s="12">
        <f t="shared" si="15"/>
        <v>9.51</v>
      </c>
      <c r="S457" s="12">
        <f t="shared" si="14"/>
        <v>1.2363</v>
      </c>
      <c r="T457" t="str">
        <f>_xlfn.XLOOKUP(C457,customers!A456:A1456,customers!I456:I1456,FALSE)</f>
        <v>Yes</v>
      </c>
    </row>
    <row r="458" spans="1:20" x14ac:dyDescent="0.2">
      <c r="A458" s="2" t="s">
        <v>3064</v>
      </c>
      <c r="B458" s="3">
        <v>44017</v>
      </c>
      <c r="C458" s="2" t="s">
        <v>3065</v>
      </c>
      <c r="D458" t="s">
        <v>6149</v>
      </c>
      <c r="E458" s="2">
        <v>2</v>
      </c>
      <c r="F458" s="2" t="str">
        <f>_xlfn.XLOOKUP(C458,customers!$A$1:$A$1001,customers!$B$1:$B$1001,0)</f>
        <v>Agnes Adamides</v>
      </c>
      <c r="G458" s="2" t="str">
        <f>IF(_xlfn.XLOOKUP(C458,customers!$A$1:$A$1001,customers!$C$1:$C$1001,0) = 0, "NONE", _xlfn.XLOOKUP(C458,customers!$A$1:$A$1001,customers!$C$1:$C$1001,0) )</f>
        <v>aadamidesco@bizjournals.com</v>
      </c>
      <c r="H458" s="2" t="str">
        <f>_xlfn.XLOOKUP(C458,customers!$A$1:$A$1001,customers!$G$1:$G$1001,0)</f>
        <v>United Kingdom</v>
      </c>
      <c r="I458" s="2" t="e" vm="57">
        <v>#VALUE!</v>
      </c>
      <c r="J458" s="2" t="str">
        <f>_xlfn.XLOOKUP(Table1[[#This Row],[Customer ID]],customers!A457:A1457,customers!F457:F1457,FALSE)</f>
        <v>Liverpool</v>
      </c>
      <c r="K458" s="2" t="str">
        <f>VLOOKUP(M458,'coffee (more)'!$A$1:$B$5,2,FALSE)</f>
        <v>Robusta</v>
      </c>
      <c r="L458" s="2" t="str">
        <f>VLOOKUP(N458,'coffee (more)'!$A$7:$B$10,2,FALSE)</f>
        <v>Dark</v>
      </c>
      <c r="M458" t="str">
        <f>INDEX(products!$A$1:$G$49,MATCH(orders!$D458,products!$A$1:$A$49,0),MATCH(orders!M$1,products!$A$1:$G$1,0))</f>
        <v>Rob</v>
      </c>
      <c r="N458" t="str">
        <f>INDEX(products!$A$1:$G$49,MATCH(orders!$D458,products!$A$1:$A$49,0),MATCH(orders!N$1,products!$A$1:$G$1,0))</f>
        <v>D</v>
      </c>
      <c r="O458" s="10">
        <f>INDEX(products!$A$1:$G$49,MATCH(orders!$D458,products!$A$1:$A$49,0),MATCH(orders!O$1,products!$A$1:$G$1,0))</f>
        <v>2.5</v>
      </c>
      <c r="P458" s="5">
        <f>INDEX(products!$A$1:$G$49,MATCH(orders!$D458,products!$A$1:$A$49,0),MATCH(orders!P$1,products!$A$1:$G$1,0))</f>
        <v>20.584999999999997</v>
      </c>
      <c r="Q458" s="5">
        <f>INDEX(products!$A$1:$G$49,MATCH(orders!$D458,products!$A$1:$A$49,0),MATCH(orders!Q$1,products!$A$1:$G$1,0))</f>
        <v>1.2350999999999999</v>
      </c>
      <c r="R458" s="12">
        <f t="shared" si="15"/>
        <v>41.169999999999995</v>
      </c>
      <c r="S458" s="12">
        <f t="shared" si="14"/>
        <v>2.4701999999999997</v>
      </c>
      <c r="T458" t="str">
        <f>_xlfn.XLOOKUP(C458,customers!A457:A1457,customers!I457:I1457,FALSE)</f>
        <v>No</v>
      </c>
    </row>
    <row r="459" spans="1:20" x14ac:dyDescent="0.2">
      <c r="A459" s="2" t="s">
        <v>3070</v>
      </c>
      <c r="B459" s="3">
        <v>43671</v>
      </c>
      <c r="C459" s="2" t="s">
        <v>3071</v>
      </c>
      <c r="D459" t="s">
        <v>6161</v>
      </c>
      <c r="E459" s="2">
        <v>5</v>
      </c>
      <c r="F459" s="2" t="str">
        <f>_xlfn.XLOOKUP(C459,customers!$A$1:$A$1001,customers!$B$1:$B$1001,0)</f>
        <v>Carmelita Thowes</v>
      </c>
      <c r="G459" s="2" t="str">
        <f>IF(_xlfn.XLOOKUP(C459,customers!$A$1:$A$1001,customers!$C$1:$C$1001,0) = 0, "NONE", _xlfn.XLOOKUP(C459,customers!$A$1:$A$1001,customers!$C$1:$C$1001,0) )</f>
        <v>cthowescp@craigslist.org</v>
      </c>
      <c r="H459" s="2" t="str">
        <f>_xlfn.XLOOKUP(C459,customers!$A$1:$A$1001,customers!$G$1:$G$1001,0)</f>
        <v>United States</v>
      </c>
      <c r="I459" s="2" t="e" vm="34">
        <v>#VALUE!</v>
      </c>
      <c r="J459" s="2" t="str">
        <f>_xlfn.XLOOKUP(Table1[[#This Row],[Customer ID]],customers!A458:A1458,customers!F458:F1458,FALSE)</f>
        <v>Rochester</v>
      </c>
      <c r="K459" s="2" t="str">
        <f>VLOOKUP(M459,'coffee (more)'!$A$1:$B$5,2,FALSE)</f>
        <v>Liberica</v>
      </c>
      <c r="L459" s="2" t="str">
        <f>VLOOKUP(N459,'coffee (more)'!$A$7:$B$10,2,FALSE)</f>
        <v>Light</v>
      </c>
      <c r="M459" t="str">
        <f>INDEX(products!$A$1:$G$49,MATCH(orders!$D459,products!$A$1:$A$49,0),MATCH(orders!M$1,products!$A$1:$G$1,0))</f>
        <v>Lib</v>
      </c>
      <c r="N459" t="str">
        <f>INDEX(products!$A$1:$G$49,MATCH(orders!$D459,products!$A$1:$A$49,0),MATCH(orders!N$1,products!$A$1:$G$1,0))</f>
        <v>L</v>
      </c>
      <c r="O459" s="10">
        <f>INDEX(products!$A$1:$G$49,MATCH(orders!$D459,products!$A$1:$A$49,0),MATCH(orders!O$1,products!$A$1:$G$1,0))</f>
        <v>0.5</v>
      </c>
      <c r="P459" s="5">
        <f>INDEX(products!$A$1:$G$49,MATCH(orders!$D459,products!$A$1:$A$49,0),MATCH(orders!P$1,products!$A$1:$G$1,0))</f>
        <v>9.51</v>
      </c>
      <c r="Q459" s="5">
        <f>INDEX(products!$A$1:$G$49,MATCH(orders!$D459,products!$A$1:$A$49,0),MATCH(orders!Q$1,products!$A$1:$G$1,0))</f>
        <v>1.2363</v>
      </c>
      <c r="R459" s="12">
        <f t="shared" si="15"/>
        <v>47.55</v>
      </c>
      <c r="S459" s="12">
        <f t="shared" si="14"/>
        <v>6.1814999999999998</v>
      </c>
      <c r="T459" t="str">
        <f>_xlfn.XLOOKUP(C459,customers!A458:A1458,customers!I458:I1458,FALSE)</f>
        <v>No</v>
      </c>
    </row>
    <row r="460" spans="1:20" x14ac:dyDescent="0.2">
      <c r="A460" s="2" t="s">
        <v>3076</v>
      </c>
      <c r="B460" s="3">
        <v>44707</v>
      </c>
      <c r="C460" s="2" t="s">
        <v>3077</v>
      </c>
      <c r="D460" t="s">
        <v>6155</v>
      </c>
      <c r="E460" s="2">
        <v>4</v>
      </c>
      <c r="F460" s="2" t="str">
        <f>_xlfn.XLOOKUP(C460,customers!$A$1:$A$1001,customers!$B$1:$B$1001,0)</f>
        <v>Rodolfo Willoway</v>
      </c>
      <c r="G460" s="2" t="str">
        <f>IF(_xlfn.XLOOKUP(C460,customers!$A$1:$A$1001,customers!$C$1:$C$1001,0) = 0, "NONE", _xlfn.XLOOKUP(C460,customers!$A$1:$A$1001,customers!$C$1:$C$1001,0) )</f>
        <v>rwillowaycq@admin.ch</v>
      </c>
      <c r="H460" s="2" t="str">
        <f>_xlfn.XLOOKUP(C460,customers!$A$1:$A$1001,customers!$G$1:$G$1001,0)</f>
        <v>United States</v>
      </c>
      <c r="I460" s="2" t="e" vm="29">
        <v>#VALUE!</v>
      </c>
      <c r="J460" s="2" t="str">
        <f>_xlfn.XLOOKUP(Table1[[#This Row],[Customer ID]],customers!A459:A1459,customers!F459:F1459,FALSE)</f>
        <v>Tucson</v>
      </c>
      <c r="K460" s="2" t="str">
        <f>VLOOKUP(M460,'coffee (more)'!$A$1:$B$5,2,FALSE)</f>
        <v>Arbica</v>
      </c>
      <c r="L460" s="2" t="str">
        <f>VLOOKUP(N460,'coffee (more)'!$A$7:$B$10,2,FALSE)</f>
        <v>Medium</v>
      </c>
      <c r="M460" t="str">
        <f>INDEX(products!$A$1:$G$49,MATCH(orders!$D460,products!$A$1:$A$49,0),MATCH(orders!M$1,products!$A$1:$G$1,0))</f>
        <v>Ara</v>
      </c>
      <c r="N460" t="str">
        <f>INDEX(products!$A$1:$G$49,MATCH(orders!$D460,products!$A$1:$A$49,0),MATCH(orders!N$1,products!$A$1:$G$1,0))</f>
        <v>M</v>
      </c>
      <c r="O460" s="10">
        <f>INDEX(products!$A$1:$G$49,MATCH(orders!$D460,products!$A$1:$A$49,0),MATCH(orders!O$1,products!$A$1:$G$1,0))</f>
        <v>1</v>
      </c>
      <c r="P460" s="5">
        <f>INDEX(products!$A$1:$G$49,MATCH(orders!$D460,products!$A$1:$A$49,0),MATCH(orders!P$1,products!$A$1:$G$1,0))</f>
        <v>11.25</v>
      </c>
      <c r="Q460" s="5">
        <f>INDEX(products!$A$1:$G$49,MATCH(orders!$D460,products!$A$1:$A$49,0),MATCH(orders!Q$1,products!$A$1:$G$1,0))</f>
        <v>1.0125</v>
      </c>
      <c r="R460" s="12">
        <f t="shared" si="15"/>
        <v>45</v>
      </c>
      <c r="S460" s="12">
        <f t="shared" si="14"/>
        <v>4.05</v>
      </c>
      <c r="T460" t="str">
        <f>_xlfn.XLOOKUP(C460,customers!A459:A1459,customers!I459:I1459,FALSE)</f>
        <v>No</v>
      </c>
    </row>
    <row r="461" spans="1:20" x14ac:dyDescent="0.2">
      <c r="A461" s="2" t="s">
        <v>3082</v>
      </c>
      <c r="B461" s="3">
        <v>43840</v>
      </c>
      <c r="C461" s="2" t="s">
        <v>3083</v>
      </c>
      <c r="D461" t="s">
        <v>6145</v>
      </c>
      <c r="E461" s="2">
        <v>5</v>
      </c>
      <c r="F461" s="2" t="str">
        <f>_xlfn.XLOOKUP(C461,customers!$A$1:$A$1001,customers!$B$1:$B$1001,0)</f>
        <v>Alvis Elwin</v>
      </c>
      <c r="G461" s="2" t="str">
        <f>IF(_xlfn.XLOOKUP(C461,customers!$A$1:$A$1001,customers!$C$1:$C$1001,0) = 0, "NONE", _xlfn.XLOOKUP(C461,customers!$A$1:$A$1001,customers!$C$1:$C$1001,0) )</f>
        <v>aelwincr@privacy.gov.au</v>
      </c>
      <c r="H461" s="2" t="str">
        <f>_xlfn.XLOOKUP(C461,customers!$A$1:$A$1001,customers!$G$1:$G$1001,0)</f>
        <v>United States</v>
      </c>
      <c r="I461" s="2" t="e" vm="28">
        <v>#VALUE!</v>
      </c>
      <c r="J461" s="2" t="str">
        <f>_xlfn.XLOOKUP(Table1[[#This Row],[Customer ID]],customers!A460:A1460,customers!F460:F1460,FALSE)</f>
        <v>Minneapolis</v>
      </c>
      <c r="K461" s="2" t="str">
        <f>VLOOKUP(M461,'coffee (more)'!$A$1:$B$5,2,FALSE)</f>
        <v>Liberica</v>
      </c>
      <c r="L461" s="2" t="str">
        <f>VLOOKUP(N461,'coffee (more)'!$A$7:$B$10,2,FALSE)</f>
        <v>Light</v>
      </c>
      <c r="M461" t="str">
        <f>INDEX(products!$A$1:$G$49,MATCH(orders!$D461,products!$A$1:$A$49,0),MATCH(orders!M$1,products!$A$1:$G$1,0))</f>
        <v>Lib</v>
      </c>
      <c r="N461" t="str">
        <f>INDEX(products!$A$1:$G$49,MATCH(orders!$D461,products!$A$1:$A$49,0),MATCH(orders!N$1,products!$A$1:$G$1,0))</f>
        <v>L</v>
      </c>
      <c r="O461" s="10">
        <f>INDEX(products!$A$1:$G$49,MATCH(orders!$D461,products!$A$1:$A$49,0),MATCH(orders!O$1,products!$A$1:$G$1,0))</f>
        <v>0.2</v>
      </c>
      <c r="P461" s="5">
        <f>INDEX(products!$A$1:$G$49,MATCH(orders!$D461,products!$A$1:$A$49,0),MATCH(orders!P$1,products!$A$1:$G$1,0))</f>
        <v>4.7549999999999999</v>
      </c>
      <c r="Q461" s="5">
        <f>INDEX(products!$A$1:$G$49,MATCH(orders!$D461,products!$A$1:$A$49,0),MATCH(orders!Q$1,products!$A$1:$G$1,0))</f>
        <v>0.61814999999999998</v>
      </c>
      <c r="R461" s="12">
        <f t="shared" si="15"/>
        <v>23.774999999999999</v>
      </c>
      <c r="S461" s="12">
        <f t="shared" si="14"/>
        <v>3.0907499999999999</v>
      </c>
      <c r="T461" t="str">
        <f>_xlfn.XLOOKUP(C461,customers!A460:A1460,customers!I460:I1460,FALSE)</f>
        <v>No</v>
      </c>
    </row>
    <row r="462" spans="1:20" x14ac:dyDescent="0.2">
      <c r="A462" s="2" t="s">
        <v>3088</v>
      </c>
      <c r="B462" s="3">
        <v>43602</v>
      </c>
      <c r="C462" s="2" t="s">
        <v>3089</v>
      </c>
      <c r="D462" t="s">
        <v>6172</v>
      </c>
      <c r="E462" s="2">
        <v>3</v>
      </c>
      <c r="F462" s="2" t="str">
        <f>_xlfn.XLOOKUP(C462,customers!$A$1:$A$1001,customers!$B$1:$B$1001,0)</f>
        <v>Araldo Bilbrook</v>
      </c>
      <c r="G462" s="2" t="str">
        <f>IF(_xlfn.XLOOKUP(C462,customers!$A$1:$A$1001,customers!$C$1:$C$1001,0) = 0, "NONE", _xlfn.XLOOKUP(C462,customers!$A$1:$A$1001,customers!$C$1:$C$1001,0) )</f>
        <v>abilbrookcs@booking.com</v>
      </c>
      <c r="H462" s="2" t="str">
        <f>_xlfn.XLOOKUP(C462,customers!$A$1:$A$1001,customers!$G$1:$G$1001,0)</f>
        <v>Ireland</v>
      </c>
      <c r="I462" s="2" t="e" vm="235">
        <v>#VALUE!</v>
      </c>
      <c r="J462" s="2" t="str">
        <f>_xlfn.XLOOKUP(Table1[[#This Row],[Customer ID]],customers!A461:A1461,customers!F461:F1461,FALSE)</f>
        <v>Ashbourne</v>
      </c>
      <c r="K462" s="2" t="str">
        <f>VLOOKUP(M462,'coffee (more)'!$A$1:$B$5,2,FALSE)</f>
        <v>Robusta</v>
      </c>
      <c r="L462" s="2" t="str">
        <f>VLOOKUP(N462,'coffee (more)'!$A$7:$B$10,2,FALSE)</f>
        <v>Dark</v>
      </c>
      <c r="M462" t="str">
        <f>INDEX(products!$A$1:$G$49,MATCH(orders!$D462,products!$A$1:$A$49,0),MATCH(orders!M$1,products!$A$1:$G$1,0))</f>
        <v>Rob</v>
      </c>
      <c r="N462" t="str">
        <f>INDEX(products!$A$1:$G$49,MATCH(orders!$D462,products!$A$1:$A$49,0),MATCH(orders!N$1,products!$A$1:$G$1,0))</f>
        <v>D</v>
      </c>
      <c r="O462" s="10">
        <f>INDEX(products!$A$1:$G$49,MATCH(orders!$D462,products!$A$1:$A$49,0),MATCH(orders!O$1,products!$A$1:$G$1,0))</f>
        <v>0.5</v>
      </c>
      <c r="P462" s="5">
        <f>INDEX(products!$A$1:$G$49,MATCH(orders!$D462,products!$A$1:$A$49,0),MATCH(orders!P$1,products!$A$1:$G$1,0))</f>
        <v>5.3699999999999992</v>
      </c>
      <c r="Q462" s="5">
        <f>INDEX(products!$A$1:$G$49,MATCH(orders!$D462,products!$A$1:$A$49,0),MATCH(orders!Q$1,products!$A$1:$G$1,0))</f>
        <v>0.32219999999999993</v>
      </c>
      <c r="R462" s="12">
        <f t="shared" si="15"/>
        <v>16.11</v>
      </c>
      <c r="S462" s="12">
        <f t="shared" si="14"/>
        <v>0.96659999999999979</v>
      </c>
      <c r="T462" t="str">
        <f>_xlfn.XLOOKUP(C462,customers!A461:A1461,customers!I461:I1461,FALSE)</f>
        <v>Yes</v>
      </c>
    </row>
    <row r="463" spans="1:20" x14ac:dyDescent="0.2">
      <c r="A463" s="2" t="s">
        <v>3094</v>
      </c>
      <c r="B463" s="3">
        <v>44036</v>
      </c>
      <c r="C463" s="2" t="s">
        <v>3095</v>
      </c>
      <c r="D463" t="s">
        <v>6163</v>
      </c>
      <c r="E463" s="2">
        <v>4</v>
      </c>
      <c r="F463" s="2" t="str">
        <f>_xlfn.XLOOKUP(C463,customers!$A$1:$A$1001,customers!$B$1:$B$1001,0)</f>
        <v>Ransell McKall</v>
      </c>
      <c r="G463" s="2" t="str">
        <f>IF(_xlfn.XLOOKUP(C463,customers!$A$1:$A$1001,customers!$C$1:$C$1001,0) = 0, "NONE", _xlfn.XLOOKUP(C463,customers!$A$1:$A$1001,customers!$C$1:$C$1001,0) )</f>
        <v>rmckallct@sakura.ne.jp</v>
      </c>
      <c r="H463" s="2" t="str">
        <f>_xlfn.XLOOKUP(C463,customers!$A$1:$A$1001,customers!$G$1:$G$1001,0)</f>
        <v>United Kingdom</v>
      </c>
      <c r="I463" s="2" t="e" vm="236">
        <v>#VALUE!</v>
      </c>
      <c r="J463" s="2" t="str">
        <f>_xlfn.XLOOKUP(Table1[[#This Row],[Customer ID]],customers!A462:A1462,customers!F462:F1462,FALSE)</f>
        <v>Bristol</v>
      </c>
      <c r="K463" s="2" t="str">
        <f>VLOOKUP(M463,'coffee (more)'!$A$1:$B$5,2,FALSE)</f>
        <v>Robusta</v>
      </c>
      <c r="L463" s="2" t="str">
        <f>VLOOKUP(N463,'coffee (more)'!$A$7:$B$10,2,FALSE)</f>
        <v>Dark</v>
      </c>
      <c r="M463" t="str">
        <f>INDEX(products!$A$1:$G$49,MATCH(orders!$D463,products!$A$1:$A$49,0),MATCH(orders!M$1,products!$A$1:$G$1,0))</f>
        <v>Rob</v>
      </c>
      <c r="N463" t="str">
        <f>INDEX(products!$A$1:$G$49,MATCH(orders!$D463,products!$A$1:$A$49,0),MATCH(orders!N$1,products!$A$1:$G$1,0))</f>
        <v>D</v>
      </c>
      <c r="O463" s="10">
        <f>INDEX(products!$A$1:$G$49,MATCH(orders!$D463,products!$A$1:$A$49,0),MATCH(orders!O$1,products!$A$1:$G$1,0))</f>
        <v>0.2</v>
      </c>
      <c r="P463" s="5">
        <f>INDEX(products!$A$1:$G$49,MATCH(orders!$D463,products!$A$1:$A$49,0),MATCH(orders!P$1,products!$A$1:$G$1,0))</f>
        <v>2.6849999999999996</v>
      </c>
      <c r="Q463" s="5">
        <f>INDEX(products!$A$1:$G$49,MATCH(orders!$D463,products!$A$1:$A$49,0),MATCH(orders!Q$1,products!$A$1:$G$1,0))</f>
        <v>0.16109999999999997</v>
      </c>
      <c r="R463" s="12">
        <f t="shared" si="15"/>
        <v>10.739999999999998</v>
      </c>
      <c r="S463" s="12">
        <f t="shared" si="14"/>
        <v>0.64439999999999986</v>
      </c>
      <c r="T463" t="str">
        <f>_xlfn.XLOOKUP(C463,customers!A462:A1462,customers!I462:I1462,FALSE)</f>
        <v>Yes</v>
      </c>
    </row>
    <row r="464" spans="1:20" x14ac:dyDescent="0.2">
      <c r="A464" s="2" t="s">
        <v>3100</v>
      </c>
      <c r="B464" s="3">
        <v>44124</v>
      </c>
      <c r="C464" s="2" t="s">
        <v>3101</v>
      </c>
      <c r="D464" t="s">
        <v>6147</v>
      </c>
      <c r="E464" s="2">
        <v>5</v>
      </c>
      <c r="F464" s="2" t="str">
        <f>_xlfn.XLOOKUP(C464,customers!$A$1:$A$1001,customers!$B$1:$B$1001,0)</f>
        <v>Borg Daile</v>
      </c>
      <c r="G464" s="2" t="str">
        <f>IF(_xlfn.XLOOKUP(C464,customers!$A$1:$A$1001,customers!$C$1:$C$1001,0) = 0, "NONE", _xlfn.XLOOKUP(C464,customers!$A$1:$A$1001,customers!$C$1:$C$1001,0) )</f>
        <v>bdailecu@vistaprint.com</v>
      </c>
      <c r="H464" s="2" t="str">
        <f>_xlfn.XLOOKUP(C464,customers!$A$1:$A$1001,customers!$G$1:$G$1001,0)</f>
        <v>United States</v>
      </c>
      <c r="I464" s="2" t="e" vm="155">
        <v>#VALUE!</v>
      </c>
      <c r="J464" s="2" t="str">
        <f>_xlfn.XLOOKUP(Table1[[#This Row],[Customer ID]],customers!A463:A1463,customers!F463:F1463,FALSE)</f>
        <v>Atlanta</v>
      </c>
      <c r="K464" s="2" t="str">
        <f>VLOOKUP(M464,'coffee (more)'!$A$1:$B$5,2,FALSE)</f>
        <v>Arbica</v>
      </c>
      <c r="L464" s="2" t="str">
        <f>VLOOKUP(N464,'coffee (more)'!$A$7:$B$10,2,FALSE)</f>
        <v>Dark</v>
      </c>
      <c r="M464" t="str">
        <f>INDEX(products!$A$1:$G$49,MATCH(orders!$D464,products!$A$1:$A$49,0),MATCH(orders!M$1,products!$A$1:$G$1,0))</f>
        <v>Ara</v>
      </c>
      <c r="N464" t="str">
        <f>INDEX(products!$A$1:$G$49,MATCH(orders!$D464,products!$A$1:$A$49,0),MATCH(orders!N$1,products!$A$1:$G$1,0))</f>
        <v>D</v>
      </c>
      <c r="O464" s="10">
        <f>INDEX(products!$A$1:$G$49,MATCH(orders!$D464,products!$A$1:$A$49,0),MATCH(orders!O$1,products!$A$1:$G$1,0))</f>
        <v>1</v>
      </c>
      <c r="P464" s="5">
        <f>INDEX(products!$A$1:$G$49,MATCH(orders!$D464,products!$A$1:$A$49,0),MATCH(orders!P$1,products!$A$1:$G$1,0))</f>
        <v>9.9499999999999993</v>
      </c>
      <c r="Q464" s="5">
        <f>INDEX(products!$A$1:$G$49,MATCH(orders!$D464,products!$A$1:$A$49,0),MATCH(orders!Q$1,products!$A$1:$G$1,0))</f>
        <v>0.89549999999999985</v>
      </c>
      <c r="R464" s="12">
        <f t="shared" si="15"/>
        <v>49.75</v>
      </c>
      <c r="S464" s="12">
        <f t="shared" si="14"/>
        <v>4.4774999999999991</v>
      </c>
      <c r="T464" t="str">
        <f>_xlfn.XLOOKUP(C464,customers!A463:A1463,customers!I463:I1463,FALSE)</f>
        <v>Yes</v>
      </c>
    </row>
    <row r="465" spans="1:20" x14ac:dyDescent="0.2">
      <c r="A465" s="2" t="s">
        <v>3106</v>
      </c>
      <c r="B465" s="3">
        <v>43730</v>
      </c>
      <c r="C465" s="2" t="s">
        <v>3107</v>
      </c>
      <c r="D465" t="s">
        <v>6141</v>
      </c>
      <c r="E465" s="2">
        <v>2</v>
      </c>
      <c r="F465" s="2" t="str">
        <f>_xlfn.XLOOKUP(C465,customers!$A$1:$A$1001,customers!$B$1:$B$1001,0)</f>
        <v>Adolphe Treherne</v>
      </c>
      <c r="G465" s="2" t="str">
        <f>IF(_xlfn.XLOOKUP(C465,customers!$A$1:$A$1001,customers!$C$1:$C$1001,0) = 0, "NONE", _xlfn.XLOOKUP(C465,customers!$A$1:$A$1001,customers!$C$1:$C$1001,0) )</f>
        <v>atrehernecv@state.tx.us</v>
      </c>
      <c r="H465" s="2" t="str">
        <f>_xlfn.XLOOKUP(C465,customers!$A$1:$A$1001,customers!$G$1:$G$1001,0)</f>
        <v>Ireland</v>
      </c>
      <c r="I465" s="2" t="s">
        <v>439</v>
      </c>
      <c r="J465" s="2" t="str">
        <f>_xlfn.XLOOKUP(Table1[[#This Row],[Customer ID]],customers!A464:A1464,customers!F464:F1464,FALSE)</f>
        <v>Farranacoush</v>
      </c>
      <c r="K465" s="2" t="str">
        <f>VLOOKUP(M465,'coffee (more)'!$A$1:$B$5,2,FALSE)</f>
        <v>Excelsa</v>
      </c>
      <c r="L465" s="2" t="str">
        <f>VLOOKUP(N465,'coffee (more)'!$A$7:$B$10,2,FALSE)</f>
        <v>Medium</v>
      </c>
      <c r="M465" t="str">
        <f>INDEX(products!$A$1:$G$49,MATCH(orders!$D465,products!$A$1:$A$49,0),MATCH(orders!M$1,products!$A$1:$G$1,0))</f>
        <v>Exc</v>
      </c>
      <c r="N465" t="str">
        <f>INDEX(products!$A$1:$G$49,MATCH(orders!$D465,products!$A$1:$A$49,0),MATCH(orders!N$1,products!$A$1:$G$1,0))</f>
        <v>M</v>
      </c>
      <c r="O465" s="10">
        <f>INDEX(products!$A$1:$G$49,MATCH(orders!$D465,products!$A$1:$A$49,0),MATCH(orders!O$1,products!$A$1:$G$1,0))</f>
        <v>1</v>
      </c>
      <c r="P465" s="5">
        <f>INDEX(products!$A$1:$G$49,MATCH(orders!$D465,products!$A$1:$A$49,0),MATCH(orders!P$1,products!$A$1:$G$1,0))</f>
        <v>13.75</v>
      </c>
      <c r="Q465" s="5">
        <f>INDEX(products!$A$1:$G$49,MATCH(orders!$D465,products!$A$1:$A$49,0),MATCH(orders!Q$1,products!$A$1:$G$1,0))</f>
        <v>1.5125</v>
      </c>
      <c r="R465" s="12">
        <f t="shared" si="15"/>
        <v>27.5</v>
      </c>
      <c r="S465" s="12">
        <f t="shared" si="14"/>
        <v>3.0249999999999999</v>
      </c>
      <c r="T465" t="str">
        <f>_xlfn.XLOOKUP(C465,customers!A464:A1464,customers!I464:I1464,FALSE)</f>
        <v>No</v>
      </c>
    </row>
    <row r="466" spans="1:20"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 = 0, "NONE", _xlfn.XLOOKUP(C466,customers!$A$1:$A$1001,customers!$C$1:$C$1001,0) )</f>
        <v>abrentnallcw@biglobe.ne.jp</v>
      </c>
      <c r="H466" s="2" t="str">
        <f>_xlfn.XLOOKUP(C466,customers!$A$1:$A$1001,customers!$G$1:$G$1001,0)</f>
        <v>United Kingdom</v>
      </c>
      <c r="I466" s="2" t="e" vm="237">
        <v>#VALUE!</v>
      </c>
      <c r="J466" s="2" t="str">
        <f>_xlfn.XLOOKUP(Table1[[#This Row],[Customer ID]],customers!A465:A1465,customers!F465:F1465,FALSE)</f>
        <v>East End</v>
      </c>
      <c r="K466" s="2" t="str">
        <f>VLOOKUP(M466,'coffee (more)'!$A$1:$B$5,2,FALSE)</f>
        <v>Liberica</v>
      </c>
      <c r="L466" s="2" t="str">
        <f>VLOOKUP(N466,'coffee (more)'!$A$7:$B$10,2,FALSE)</f>
        <v>Dark</v>
      </c>
      <c r="M466" t="str">
        <f>INDEX(products!$A$1:$G$49,MATCH(orders!$D466,products!$A$1:$A$49,0),MATCH(orders!M$1,products!$A$1:$G$1,0))</f>
        <v>Lib</v>
      </c>
      <c r="N466" t="str">
        <f>INDEX(products!$A$1:$G$49,MATCH(orders!$D466,products!$A$1:$A$49,0),MATCH(orders!N$1,products!$A$1:$G$1,0))</f>
        <v>D</v>
      </c>
      <c r="O466" s="10">
        <f>INDEX(products!$A$1:$G$49,MATCH(orders!$D466,products!$A$1:$A$49,0),MATCH(orders!O$1,products!$A$1:$G$1,0))</f>
        <v>2.5</v>
      </c>
      <c r="P466" s="5">
        <f>INDEX(products!$A$1:$G$49,MATCH(orders!$D466,products!$A$1:$A$49,0),MATCH(orders!P$1,products!$A$1:$G$1,0))</f>
        <v>29.784999999999997</v>
      </c>
      <c r="Q466" s="5">
        <f>INDEX(products!$A$1:$G$49,MATCH(orders!$D466,products!$A$1:$A$49,0),MATCH(orders!Q$1,products!$A$1:$G$1,0))</f>
        <v>3.8720499999999998</v>
      </c>
      <c r="R466" s="12">
        <f t="shared" si="15"/>
        <v>119.13999999999999</v>
      </c>
      <c r="S466" s="12">
        <f t="shared" si="14"/>
        <v>15.488199999999999</v>
      </c>
      <c r="T466" t="str">
        <f>_xlfn.XLOOKUP(C466,customers!A465:A1465,customers!I465:I1465,FALSE)</f>
        <v>No</v>
      </c>
    </row>
    <row r="467" spans="1:20" x14ac:dyDescent="0.2">
      <c r="A467" s="2" t="s">
        <v>3118</v>
      </c>
      <c r="B467" s="3">
        <v>43814</v>
      </c>
      <c r="C467" s="2" t="s">
        <v>3119</v>
      </c>
      <c r="D467" t="s">
        <v>6149</v>
      </c>
      <c r="E467" s="2">
        <v>1</v>
      </c>
      <c r="F467" s="2" t="str">
        <f>_xlfn.XLOOKUP(C467,customers!$A$1:$A$1001,customers!$B$1:$B$1001,0)</f>
        <v>Dick Drinkall</v>
      </c>
      <c r="G467" s="2" t="str">
        <f>IF(_xlfn.XLOOKUP(C467,customers!$A$1:$A$1001,customers!$C$1:$C$1001,0) = 0, "NONE", _xlfn.XLOOKUP(C467,customers!$A$1:$A$1001,customers!$C$1:$C$1001,0) )</f>
        <v>ddrinkallcx@psu.edu</v>
      </c>
      <c r="H467" s="2" t="str">
        <f>_xlfn.XLOOKUP(C467,customers!$A$1:$A$1001,customers!$G$1:$G$1001,0)</f>
        <v>United States</v>
      </c>
      <c r="I467" s="2" t="e" vm="192">
        <v>#VALUE!</v>
      </c>
      <c r="J467" s="2" t="str">
        <f>_xlfn.XLOOKUP(Table1[[#This Row],[Customer ID]],customers!A466:A1466,customers!F466:F1466,FALSE)</f>
        <v>Knoxville</v>
      </c>
      <c r="K467" s="2" t="str">
        <f>VLOOKUP(M467,'coffee (more)'!$A$1:$B$5,2,FALSE)</f>
        <v>Robusta</v>
      </c>
      <c r="L467" s="2" t="str">
        <f>VLOOKUP(N467,'coffee (more)'!$A$7:$B$10,2,FALSE)</f>
        <v>Dark</v>
      </c>
      <c r="M467" t="str">
        <f>INDEX(products!$A$1:$G$49,MATCH(orders!$D467,products!$A$1:$A$49,0),MATCH(orders!M$1,products!$A$1:$G$1,0))</f>
        <v>Rob</v>
      </c>
      <c r="N467" t="str">
        <f>INDEX(products!$A$1:$G$49,MATCH(orders!$D467,products!$A$1:$A$49,0),MATCH(orders!N$1,products!$A$1:$G$1,0))</f>
        <v>D</v>
      </c>
      <c r="O467" s="10">
        <f>INDEX(products!$A$1:$G$49,MATCH(orders!$D467,products!$A$1:$A$49,0),MATCH(orders!O$1,products!$A$1:$G$1,0))</f>
        <v>2.5</v>
      </c>
      <c r="P467" s="5">
        <f>INDEX(products!$A$1:$G$49,MATCH(orders!$D467,products!$A$1:$A$49,0),MATCH(orders!P$1,products!$A$1:$G$1,0))</f>
        <v>20.584999999999997</v>
      </c>
      <c r="Q467" s="5">
        <f>INDEX(products!$A$1:$G$49,MATCH(orders!$D467,products!$A$1:$A$49,0),MATCH(orders!Q$1,products!$A$1:$G$1,0))</f>
        <v>1.2350999999999999</v>
      </c>
      <c r="R467" s="12">
        <f t="shared" si="15"/>
        <v>20.584999999999997</v>
      </c>
      <c r="S467" s="12">
        <f t="shared" si="14"/>
        <v>1.2350999999999999</v>
      </c>
      <c r="T467" t="str">
        <f>_xlfn.XLOOKUP(C467,customers!A466:A1466,customers!I466:I1466,FALSE)</f>
        <v>Yes</v>
      </c>
    </row>
    <row r="468" spans="1:20" x14ac:dyDescent="0.2">
      <c r="A468" s="2" t="s">
        <v>3124</v>
      </c>
      <c r="B468" s="3">
        <v>44171</v>
      </c>
      <c r="C468" s="2" t="s">
        <v>3125</v>
      </c>
      <c r="D468" t="s">
        <v>6154</v>
      </c>
      <c r="E468" s="2">
        <v>3</v>
      </c>
      <c r="F468" s="2" t="str">
        <f>_xlfn.XLOOKUP(C468,customers!$A$1:$A$1001,customers!$B$1:$B$1001,0)</f>
        <v>Dagny Kornel</v>
      </c>
      <c r="G468" s="2" t="str">
        <f>IF(_xlfn.XLOOKUP(C468,customers!$A$1:$A$1001,customers!$C$1:$C$1001,0) = 0, "NONE", _xlfn.XLOOKUP(C468,customers!$A$1:$A$1001,customers!$C$1:$C$1001,0) )</f>
        <v>dkornelcy@cyberchimps.com</v>
      </c>
      <c r="H468" s="2" t="str">
        <f>_xlfn.XLOOKUP(C468,customers!$A$1:$A$1001,customers!$G$1:$G$1001,0)</f>
        <v>United States</v>
      </c>
      <c r="I468" s="2" t="e" vm="238">
        <v>#VALUE!</v>
      </c>
      <c r="J468" s="2" t="str">
        <f>_xlfn.XLOOKUP(Table1[[#This Row],[Customer ID]],customers!A467:A1467,customers!F467:F1467,FALSE)</f>
        <v>Saginaw</v>
      </c>
      <c r="K468" s="2" t="str">
        <f>VLOOKUP(M468,'coffee (more)'!$A$1:$B$5,2,FALSE)</f>
        <v>Arbica</v>
      </c>
      <c r="L468" s="2" t="str">
        <f>VLOOKUP(N468,'coffee (more)'!$A$7:$B$10,2,FALSE)</f>
        <v>Dark</v>
      </c>
      <c r="M468" t="str">
        <f>INDEX(products!$A$1:$G$49,MATCH(orders!$D468,products!$A$1:$A$49,0),MATCH(orders!M$1,products!$A$1:$G$1,0))</f>
        <v>Ara</v>
      </c>
      <c r="N468" t="str">
        <f>INDEX(products!$A$1:$G$49,MATCH(orders!$D468,products!$A$1:$A$49,0),MATCH(orders!N$1,products!$A$1:$G$1,0))</f>
        <v>D</v>
      </c>
      <c r="O468" s="10">
        <f>INDEX(products!$A$1:$G$49,MATCH(orders!$D468,products!$A$1:$A$49,0),MATCH(orders!O$1,products!$A$1:$G$1,0))</f>
        <v>0.2</v>
      </c>
      <c r="P468" s="5">
        <f>INDEX(products!$A$1:$G$49,MATCH(orders!$D468,products!$A$1:$A$49,0),MATCH(orders!P$1,products!$A$1:$G$1,0))</f>
        <v>2.9849999999999999</v>
      </c>
      <c r="Q468" s="5">
        <f>INDEX(products!$A$1:$G$49,MATCH(orders!$D468,products!$A$1:$A$49,0),MATCH(orders!Q$1,products!$A$1:$G$1,0))</f>
        <v>0.26865</v>
      </c>
      <c r="R468" s="12">
        <f t="shared" si="15"/>
        <v>8.9550000000000001</v>
      </c>
      <c r="S468" s="12">
        <f t="shared" si="14"/>
        <v>0.80594999999999994</v>
      </c>
      <c r="T468" t="str">
        <f>_xlfn.XLOOKUP(C468,customers!A467:A1467,customers!I467:I1467,FALSE)</f>
        <v>Yes</v>
      </c>
    </row>
    <row r="469" spans="1:20" x14ac:dyDescent="0.2">
      <c r="A469" s="2" t="s">
        <v>3130</v>
      </c>
      <c r="B469" s="3">
        <v>44536</v>
      </c>
      <c r="C469" s="2" t="s">
        <v>3131</v>
      </c>
      <c r="D469" t="s">
        <v>6158</v>
      </c>
      <c r="E469" s="2">
        <v>1</v>
      </c>
      <c r="F469" s="2" t="str">
        <f>_xlfn.XLOOKUP(C469,customers!$A$1:$A$1001,customers!$B$1:$B$1001,0)</f>
        <v>Rhona Lequeux</v>
      </c>
      <c r="G469" s="2" t="str">
        <f>IF(_xlfn.XLOOKUP(C469,customers!$A$1:$A$1001,customers!$C$1:$C$1001,0) = 0, "NONE", _xlfn.XLOOKUP(C469,customers!$A$1:$A$1001,customers!$C$1:$C$1001,0) )</f>
        <v>rlequeuxcz@newyorker.com</v>
      </c>
      <c r="H469" s="2" t="str">
        <f>_xlfn.XLOOKUP(C469,customers!$A$1:$A$1001,customers!$G$1:$G$1001,0)</f>
        <v>United States</v>
      </c>
      <c r="I469" s="2" t="e" vm="239">
        <v>#VALUE!</v>
      </c>
      <c r="J469" s="2" t="str">
        <f>_xlfn.XLOOKUP(Table1[[#This Row],[Customer ID]],customers!A468:A1468,customers!F468:F1468,FALSE)</f>
        <v>Saint Augustine</v>
      </c>
      <c r="K469" s="2" t="str">
        <f>VLOOKUP(M469,'coffee (more)'!$A$1:$B$5,2,FALSE)</f>
        <v>Arbica</v>
      </c>
      <c r="L469" s="2" t="str">
        <f>VLOOKUP(N469,'coffee (more)'!$A$7:$B$10,2,FALSE)</f>
        <v>Dark</v>
      </c>
      <c r="M469" t="str">
        <f>INDEX(products!$A$1:$G$49,MATCH(orders!$D469,products!$A$1:$A$49,0),MATCH(orders!M$1,products!$A$1:$G$1,0))</f>
        <v>Ara</v>
      </c>
      <c r="N469" t="str">
        <f>INDEX(products!$A$1:$G$49,MATCH(orders!$D469,products!$A$1:$A$49,0),MATCH(orders!N$1,products!$A$1:$G$1,0))</f>
        <v>D</v>
      </c>
      <c r="O469" s="10">
        <f>INDEX(products!$A$1:$G$49,MATCH(orders!$D469,products!$A$1:$A$49,0),MATCH(orders!O$1,products!$A$1:$G$1,0))</f>
        <v>0.5</v>
      </c>
      <c r="P469" s="5">
        <f>INDEX(products!$A$1:$G$49,MATCH(orders!$D469,products!$A$1:$A$49,0),MATCH(orders!P$1,products!$A$1:$G$1,0))</f>
        <v>5.97</v>
      </c>
      <c r="Q469" s="5">
        <f>INDEX(products!$A$1:$G$49,MATCH(orders!$D469,products!$A$1:$A$49,0),MATCH(orders!Q$1,products!$A$1:$G$1,0))</f>
        <v>0.5373</v>
      </c>
      <c r="R469" s="12">
        <f t="shared" si="15"/>
        <v>5.97</v>
      </c>
      <c r="S469" s="12">
        <f t="shared" si="14"/>
        <v>0.5373</v>
      </c>
      <c r="T469" t="str">
        <f>_xlfn.XLOOKUP(C469,customers!A468:A1468,customers!I468:I1468,FALSE)</f>
        <v>No</v>
      </c>
    </row>
    <row r="470" spans="1:20" x14ac:dyDescent="0.2">
      <c r="A470" s="2" t="s">
        <v>3136</v>
      </c>
      <c r="B470" s="3">
        <v>44023</v>
      </c>
      <c r="C470" s="2" t="s">
        <v>3137</v>
      </c>
      <c r="D470" t="s">
        <v>6141</v>
      </c>
      <c r="E470" s="2">
        <v>3</v>
      </c>
      <c r="F470" s="2" t="str">
        <f>_xlfn.XLOOKUP(C470,customers!$A$1:$A$1001,customers!$B$1:$B$1001,0)</f>
        <v>Julius Mccaull</v>
      </c>
      <c r="G470" s="2" t="str">
        <f>IF(_xlfn.XLOOKUP(C470,customers!$A$1:$A$1001,customers!$C$1:$C$1001,0) = 0, "NONE", _xlfn.XLOOKUP(C470,customers!$A$1:$A$1001,customers!$C$1:$C$1001,0) )</f>
        <v>jmccaulld0@parallels.com</v>
      </c>
      <c r="H470" s="2" t="str">
        <f>_xlfn.XLOOKUP(C470,customers!$A$1:$A$1001,customers!$G$1:$G$1001,0)</f>
        <v>United States</v>
      </c>
      <c r="I470" s="2" t="e" vm="240">
        <v>#VALUE!</v>
      </c>
      <c r="J470" s="2" t="str">
        <f>_xlfn.XLOOKUP(Table1[[#This Row],[Customer ID]],customers!A469:A1469,customers!F469:F1469,FALSE)</f>
        <v>San Rafael</v>
      </c>
      <c r="K470" s="2" t="str">
        <f>VLOOKUP(M470,'coffee (more)'!$A$1:$B$5,2,FALSE)</f>
        <v>Excelsa</v>
      </c>
      <c r="L470" s="2" t="str">
        <f>VLOOKUP(N470,'coffee (more)'!$A$7:$B$10,2,FALSE)</f>
        <v>Medium</v>
      </c>
      <c r="M470" t="str">
        <f>INDEX(products!$A$1:$G$49,MATCH(orders!$D470,products!$A$1:$A$49,0),MATCH(orders!M$1,products!$A$1:$G$1,0))</f>
        <v>Exc</v>
      </c>
      <c r="N470" t="str">
        <f>INDEX(products!$A$1:$G$49,MATCH(orders!$D470,products!$A$1:$A$49,0),MATCH(orders!N$1,products!$A$1:$G$1,0))</f>
        <v>M</v>
      </c>
      <c r="O470" s="10">
        <f>INDEX(products!$A$1:$G$49,MATCH(orders!$D470,products!$A$1:$A$49,0),MATCH(orders!O$1,products!$A$1:$G$1,0))</f>
        <v>1</v>
      </c>
      <c r="P470" s="5">
        <f>INDEX(products!$A$1:$G$49,MATCH(orders!$D470,products!$A$1:$A$49,0),MATCH(orders!P$1,products!$A$1:$G$1,0))</f>
        <v>13.75</v>
      </c>
      <c r="Q470" s="5">
        <f>INDEX(products!$A$1:$G$49,MATCH(orders!$D470,products!$A$1:$A$49,0),MATCH(orders!Q$1,products!$A$1:$G$1,0))</f>
        <v>1.5125</v>
      </c>
      <c r="R470" s="12">
        <f t="shared" si="15"/>
        <v>41.25</v>
      </c>
      <c r="S470" s="12">
        <f t="shared" si="14"/>
        <v>4.5374999999999996</v>
      </c>
      <c r="T470" t="str">
        <f>_xlfn.XLOOKUP(C470,customers!A469:A1469,customers!I469:I1469,FALSE)</f>
        <v>Yes</v>
      </c>
    </row>
    <row r="471" spans="1:20" x14ac:dyDescent="0.2">
      <c r="A471" s="2" t="s">
        <v>3141</v>
      </c>
      <c r="B471" s="3">
        <v>44375</v>
      </c>
      <c r="C471" s="2" t="s">
        <v>3194</v>
      </c>
      <c r="D471" t="s">
        <v>6184</v>
      </c>
      <c r="E471" s="2">
        <v>5</v>
      </c>
      <c r="F471" s="2" t="str">
        <f>_xlfn.XLOOKUP(C471,customers!$A$1:$A$1001,customers!$B$1:$B$1001,0)</f>
        <v>Ailey Brash</v>
      </c>
      <c r="G471" s="2" t="str">
        <f>IF(_xlfn.XLOOKUP(C471,customers!$A$1:$A$1001,customers!$C$1:$C$1001,0) = 0, "NONE", _xlfn.XLOOKUP(C471,customers!$A$1:$A$1001,customers!$C$1:$C$1001,0) )</f>
        <v>abrashda@plala.or.jp</v>
      </c>
      <c r="H471" s="2" t="str">
        <f>_xlfn.XLOOKUP(C471,customers!$A$1:$A$1001,customers!$G$1:$G$1001,0)</f>
        <v>United States</v>
      </c>
      <c r="I471" s="2" t="e" vm="241">
        <v>#VALUE!</v>
      </c>
      <c r="J471" s="2" t="str">
        <f>_xlfn.XLOOKUP(Table1[[#This Row],[Customer ID]],customers!A470:A1470,customers!F470:F1470,FALSE)</f>
        <v>Flushing</v>
      </c>
      <c r="K471" s="2" t="str">
        <f>VLOOKUP(M471,'coffee (more)'!$A$1:$B$5,2,FALSE)</f>
        <v>Excelsa</v>
      </c>
      <c r="L471" s="2" t="str">
        <f>VLOOKUP(N471,'coffee (more)'!$A$7:$B$10,2,FALSE)</f>
        <v>Light</v>
      </c>
      <c r="M471" t="str">
        <f>INDEX(products!$A$1:$G$49,MATCH(orders!$D471,products!$A$1:$A$49,0),MATCH(orders!M$1,products!$A$1:$G$1,0))</f>
        <v>Exc</v>
      </c>
      <c r="N471" t="str">
        <f>INDEX(products!$A$1:$G$49,MATCH(orders!$D471,products!$A$1:$A$49,0),MATCH(orders!N$1,products!$A$1:$G$1,0))</f>
        <v>L</v>
      </c>
      <c r="O471" s="10">
        <f>INDEX(products!$A$1:$G$49,MATCH(orders!$D471,products!$A$1:$A$49,0),MATCH(orders!O$1,products!$A$1:$G$1,0))</f>
        <v>0.2</v>
      </c>
      <c r="P471" s="5">
        <f>INDEX(products!$A$1:$G$49,MATCH(orders!$D471,products!$A$1:$A$49,0),MATCH(orders!P$1,products!$A$1:$G$1,0))</f>
        <v>4.4550000000000001</v>
      </c>
      <c r="Q471" s="5">
        <f>INDEX(products!$A$1:$G$49,MATCH(orders!$D471,products!$A$1:$A$49,0),MATCH(orders!Q$1,products!$A$1:$G$1,0))</f>
        <v>0.49004999999999999</v>
      </c>
      <c r="R471" s="12">
        <f t="shared" si="15"/>
        <v>22.274999999999999</v>
      </c>
      <c r="S471" s="12">
        <f t="shared" si="14"/>
        <v>2.45025</v>
      </c>
      <c r="T471" t="str">
        <f>_xlfn.XLOOKUP(C471,customers!A470:A1470,customers!I470:I1470,FALSE)</f>
        <v>Yes</v>
      </c>
    </row>
    <row r="472" spans="1:20"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 = 0, "NONE", _xlfn.XLOOKUP(C472,customers!$A$1:$A$1001,customers!$C$1:$C$1001,0) )</f>
        <v>ahutchinsond2@imgur.com</v>
      </c>
      <c r="H472" s="2" t="str">
        <f>_xlfn.XLOOKUP(C472,customers!$A$1:$A$1001,customers!$G$1:$G$1001,0)</f>
        <v>United States</v>
      </c>
      <c r="I472" s="2" t="e" vm="214">
        <v>#VALUE!</v>
      </c>
      <c r="J472" s="2" t="str">
        <f>_xlfn.XLOOKUP(Table1[[#This Row],[Customer ID]],customers!A471:A1471,customers!F471:F1471,FALSE)</f>
        <v>Lawrenceville</v>
      </c>
      <c r="K472" s="2" t="str">
        <f>VLOOKUP(M472,'coffee (more)'!$A$1:$B$5,2,FALSE)</f>
        <v>Arbica</v>
      </c>
      <c r="L472" s="2" t="str">
        <f>VLOOKUP(N472,'coffee (more)'!$A$7:$B$10,2,FALSE)</f>
        <v>Medium</v>
      </c>
      <c r="M472" t="str">
        <f>INDEX(products!$A$1:$G$49,MATCH(orders!$D472,products!$A$1:$A$49,0),MATCH(orders!M$1,products!$A$1:$G$1,0))</f>
        <v>Ara</v>
      </c>
      <c r="N472" t="str">
        <f>INDEX(products!$A$1:$G$49,MATCH(orders!$D472,products!$A$1:$A$49,0),MATCH(orders!N$1,products!$A$1:$G$1,0))</f>
        <v>M</v>
      </c>
      <c r="O472" s="10">
        <f>INDEX(products!$A$1:$G$49,MATCH(orders!$D472,products!$A$1:$A$49,0),MATCH(orders!O$1,products!$A$1:$G$1,0))</f>
        <v>0.5</v>
      </c>
      <c r="P472" s="5">
        <f>INDEX(products!$A$1:$G$49,MATCH(orders!$D472,products!$A$1:$A$49,0),MATCH(orders!P$1,products!$A$1:$G$1,0))</f>
        <v>6.75</v>
      </c>
      <c r="Q472" s="5">
        <f>INDEX(products!$A$1:$G$49,MATCH(orders!$D472,products!$A$1:$A$49,0),MATCH(orders!Q$1,products!$A$1:$G$1,0))</f>
        <v>0.60749999999999993</v>
      </c>
      <c r="R472" s="12">
        <f t="shared" si="15"/>
        <v>6.75</v>
      </c>
      <c r="S472" s="12">
        <f t="shared" si="14"/>
        <v>0.60749999999999993</v>
      </c>
      <c r="T472" t="str">
        <f>_xlfn.XLOOKUP(C472,customers!A471:A1471,customers!I471:I1471,FALSE)</f>
        <v>Yes</v>
      </c>
    </row>
    <row r="473" spans="1:20" x14ac:dyDescent="0.2">
      <c r="A473" s="2" t="s">
        <v>3153</v>
      </c>
      <c r="B473" s="3">
        <v>44644</v>
      </c>
      <c r="C473" s="2" t="s">
        <v>3154</v>
      </c>
      <c r="D473" t="s">
        <v>6181</v>
      </c>
      <c r="E473" s="2">
        <v>4</v>
      </c>
      <c r="F473" s="2" t="str">
        <f>_xlfn.XLOOKUP(C473,customers!$A$1:$A$1001,customers!$B$1:$B$1001,0)</f>
        <v>Lamond Gheeraert</v>
      </c>
      <c r="G473" s="2" t="str">
        <f>IF(_xlfn.XLOOKUP(C473,customers!$A$1:$A$1001,customers!$C$1:$C$1001,0) = 0, "NONE", _xlfn.XLOOKUP(C473,customers!$A$1:$A$1001,customers!$C$1:$C$1001,0) )</f>
        <v>NONE</v>
      </c>
      <c r="H473" s="2" t="str">
        <f>_xlfn.XLOOKUP(C473,customers!$A$1:$A$1001,customers!$G$1:$G$1001,0)</f>
        <v>United States</v>
      </c>
      <c r="I473" s="2" t="e" vm="199">
        <v>#VALUE!</v>
      </c>
      <c r="J473" s="2" t="str">
        <f>_xlfn.XLOOKUP(Table1[[#This Row],[Customer ID]],customers!A472:A1472,customers!F472:F1472,FALSE)</f>
        <v>Topeka</v>
      </c>
      <c r="K473" s="2" t="str">
        <f>VLOOKUP(M473,'coffee (more)'!$A$1:$B$5,2,FALSE)</f>
        <v>Liberica</v>
      </c>
      <c r="L473" s="2" t="str">
        <f>VLOOKUP(N473,'coffee (more)'!$A$7:$B$10,2,FALSE)</f>
        <v>Medium</v>
      </c>
      <c r="M473" t="str">
        <f>INDEX(products!$A$1:$G$49,MATCH(orders!$D473,products!$A$1:$A$49,0),MATCH(orders!M$1,products!$A$1:$G$1,0))</f>
        <v>Lib</v>
      </c>
      <c r="N473" t="str">
        <f>INDEX(products!$A$1:$G$49,MATCH(orders!$D473,products!$A$1:$A$49,0),MATCH(orders!N$1,products!$A$1:$G$1,0))</f>
        <v>M</v>
      </c>
      <c r="O473" s="10">
        <f>INDEX(products!$A$1:$G$49,MATCH(orders!$D473,products!$A$1:$A$49,0),MATCH(orders!O$1,products!$A$1:$G$1,0))</f>
        <v>2.5</v>
      </c>
      <c r="P473" s="5">
        <f>INDEX(products!$A$1:$G$49,MATCH(orders!$D473,products!$A$1:$A$49,0),MATCH(orders!P$1,products!$A$1:$G$1,0))</f>
        <v>33.464999999999996</v>
      </c>
      <c r="Q473" s="5">
        <f>INDEX(products!$A$1:$G$49,MATCH(orders!$D473,products!$A$1:$A$49,0),MATCH(orders!Q$1,products!$A$1:$G$1,0))</f>
        <v>4.3504499999999995</v>
      </c>
      <c r="R473" s="12">
        <f t="shared" si="15"/>
        <v>133.85999999999999</v>
      </c>
      <c r="S473" s="12">
        <f t="shared" si="14"/>
        <v>17.401799999999998</v>
      </c>
      <c r="T473" t="str">
        <f>_xlfn.XLOOKUP(C473,customers!A472:A1472,customers!I472:I1472,FALSE)</f>
        <v>Yes</v>
      </c>
    </row>
    <row r="474" spans="1:20" x14ac:dyDescent="0.2">
      <c r="A474" s="2" t="s">
        <v>3158</v>
      </c>
      <c r="B474" s="3">
        <v>43869</v>
      </c>
      <c r="C474" s="2" t="s">
        <v>3159</v>
      </c>
      <c r="D474" t="s">
        <v>6154</v>
      </c>
      <c r="E474" s="2">
        <v>2</v>
      </c>
      <c r="F474" s="2" t="str">
        <f>_xlfn.XLOOKUP(C474,customers!$A$1:$A$1001,customers!$B$1:$B$1001,0)</f>
        <v>Roxine Drivers</v>
      </c>
      <c r="G474" s="2" t="str">
        <f>IF(_xlfn.XLOOKUP(C474,customers!$A$1:$A$1001,customers!$C$1:$C$1001,0) = 0, "NONE", _xlfn.XLOOKUP(C474,customers!$A$1:$A$1001,customers!$C$1:$C$1001,0) )</f>
        <v>rdriversd4@hexun.com</v>
      </c>
      <c r="H474" s="2" t="str">
        <f>_xlfn.XLOOKUP(C474,customers!$A$1:$A$1001,customers!$G$1:$G$1001,0)</f>
        <v>United States</v>
      </c>
      <c r="I474" s="2" t="e" vm="148">
        <v>#VALUE!</v>
      </c>
      <c r="J474" s="2" t="str">
        <f>_xlfn.XLOOKUP(Table1[[#This Row],[Customer ID]],customers!A473:A1473,customers!F473:F1473,FALSE)</f>
        <v>Shawnee Mission</v>
      </c>
      <c r="K474" s="2" t="str">
        <f>VLOOKUP(M474,'coffee (more)'!$A$1:$B$5,2,FALSE)</f>
        <v>Arbica</v>
      </c>
      <c r="L474" s="2" t="str">
        <f>VLOOKUP(N474,'coffee (more)'!$A$7:$B$10,2,FALSE)</f>
        <v>Dark</v>
      </c>
      <c r="M474" t="str">
        <f>INDEX(products!$A$1:$G$49,MATCH(orders!$D474,products!$A$1:$A$49,0),MATCH(orders!M$1,products!$A$1:$G$1,0))</f>
        <v>Ara</v>
      </c>
      <c r="N474" t="str">
        <f>INDEX(products!$A$1:$G$49,MATCH(orders!$D474,products!$A$1:$A$49,0),MATCH(orders!N$1,products!$A$1:$G$1,0))</f>
        <v>D</v>
      </c>
      <c r="O474" s="10">
        <f>INDEX(products!$A$1:$G$49,MATCH(orders!$D474,products!$A$1:$A$49,0),MATCH(orders!O$1,products!$A$1:$G$1,0))</f>
        <v>0.2</v>
      </c>
      <c r="P474" s="5">
        <f>INDEX(products!$A$1:$G$49,MATCH(orders!$D474,products!$A$1:$A$49,0),MATCH(orders!P$1,products!$A$1:$G$1,0))</f>
        <v>2.9849999999999999</v>
      </c>
      <c r="Q474" s="5">
        <f>INDEX(products!$A$1:$G$49,MATCH(orders!$D474,products!$A$1:$A$49,0),MATCH(orders!Q$1,products!$A$1:$G$1,0))</f>
        <v>0.26865</v>
      </c>
      <c r="R474" s="12">
        <f t="shared" si="15"/>
        <v>5.97</v>
      </c>
      <c r="S474" s="12">
        <f t="shared" si="14"/>
        <v>0.5373</v>
      </c>
      <c r="T474" t="str">
        <f>_xlfn.XLOOKUP(C474,customers!A473:A1473,customers!I473:I1473,FALSE)</f>
        <v>No</v>
      </c>
    </row>
    <row r="475" spans="1:20" x14ac:dyDescent="0.2">
      <c r="A475" s="2" t="s">
        <v>3164</v>
      </c>
      <c r="B475" s="3">
        <v>44603</v>
      </c>
      <c r="C475" s="2" t="s">
        <v>3165</v>
      </c>
      <c r="D475" t="s">
        <v>6140</v>
      </c>
      <c r="E475" s="2">
        <v>2</v>
      </c>
      <c r="F475" s="2" t="str">
        <f>_xlfn.XLOOKUP(C475,customers!$A$1:$A$1001,customers!$B$1:$B$1001,0)</f>
        <v>Heloise Zeal</v>
      </c>
      <c r="G475" s="2" t="str">
        <f>IF(_xlfn.XLOOKUP(C475,customers!$A$1:$A$1001,customers!$C$1:$C$1001,0) = 0, "NONE", _xlfn.XLOOKUP(C475,customers!$A$1:$A$1001,customers!$C$1:$C$1001,0) )</f>
        <v>hzeald5@google.de</v>
      </c>
      <c r="H475" s="2" t="str">
        <f>_xlfn.XLOOKUP(C475,customers!$A$1:$A$1001,customers!$G$1:$G$1001,0)</f>
        <v>United States</v>
      </c>
      <c r="I475" s="2" t="e" vm="197">
        <v>#VALUE!</v>
      </c>
      <c r="J475" s="2" t="str">
        <f>_xlfn.XLOOKUP(Table1[[#This Row],[Customer ID]],customers!A474:A1474,customers!F474:F1474,FALSE)</f>
        <v>Seattle</v>
      </c>
      <c r="K475" s="2" t="str">
        <f>VLOOKUP(M475,'coffee (more)'!$A$1:$B$5,2,FALSE)</f>
        <v>Arbica</v>
      </c>
      <c r="L475" s="2" t="str">
        <f>VLOOKUP(N475,'coffee (more)'!$A$7:$B$10,2,FALSE)</f>
        <v>Light</v>
      </c>
      <c r="M475" t="str">
        <f>INDEX(products!$A$1:$G$49,MATCH(orders!$D475,products!$A$1:$A$49,0),MATCH(orders!M$1,products!$A$1:$G$1,0))</f>
        <v>Ara</v>
      </c>
      <c r="N475" t="str">
        <f>INDEX(products!$A$1:$G$49,MATCH(orders!$D475,products!$A$1:$A$49,0),MATCH(orders!N$1,products!$A$1:$G$1,0))</f>
        <v>L</v>
      </c>
      <c r="O475" s="10">
        <f>INDEX(products!$A$1:$G$49,MATCH(orders!$D475,products!$A$1:$A$49,0),MATCH(orders!O$1,products!$A$1:$G$1,0))</f>
        <v>1</v>
      </c>
      <c r="P475" s="5">
        <f>INDEX(products!$A$1:$G$49,MATCH(orders!$D475,products!$A$1:$A$49,0),MATCH(orders!P$1,products!$A$1:$G$1,0))</f>
        <v>12.95</v>
      </c>
      <c r="Q475" s="5">
        <f>INDEX(products!$A$1:$G$49,MATCH(orders!$D475,products!$A$1:$A$49,0),MATCH(orders!Q$1,products!$A$1:$G$1,0))</f>
        <v>1.1655</v>
      </c>
      <c r="R475" s="12">
        <f t="shared" si="15"/>
        <v>25.9</v>
      </c>
      <c r="S475" s="12">
        <f t="shared" si="14"/>
        <v>2.331</v>
      </c>
      <c r="T475" t="str">
        <f>_xlfn.XLOOKUP(C475,customers!A474:A1474,customers!I474:I1474,FALSE)</f>
        <v>No</v>
      </c>
    </row>
    <row r="476" spans="1:20"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 = 0, "NONE", _xlfn.XLOOKUP(C476,customers!$A$1:$A$1001,customers!$C$1:$C$1001,0) )</f>
        <v>gsmallcombed6@ucla.edu</v>
      </c>
      <c r="H476" s="2" t="str">
        <f>_xlfn.XLOOKUP(C476,customers!$A$1:$A$1001,customers!$G$1:$G$1001,0)</f>
        <v>Ireland</v>
      </c>
      <c r="I476" s="2" t="e" vm="158">
        <v>#VALUE!</v>
      </c>
      <c r="J476" s="2" t="str">
        <f>_xlfn.XLOOKUP(Table1[[#This Row],[Customer ID]],customers!A475:A1475,customers!F475:F1475,FALSE)</f>
        <v>Kilkenny</v>
      </c>
      <c r="K476" s="2" t="str">
        <f>VLOOKUP(M476,'coffee (more)'!$A$1:$B$5,2,FALSE)</f>
        <v>Excelsa</v>
      </c>
      <c r="L476" s="2" t="str">
        <f>VLOOKUP(N476,'coffee (more)'!$A$7:$B$10,2,FALSE)</f>
        <v>Medium</v>
      </c>
      <c r="M476" t="str">
        <f>INDEX(products!$A$1:$G$49,MATCH(orders!$D476,products!$A$1:$A$49,0),MATCH(orders!M$1,products!$A$1:$G$1,0))</f>
        <v>Exc</v>
      </c>
      <c r="N476" t="str">
        <f>INDEX(products!$A$1:$G$49,MATCH(orders!$D476,products!$A$1:$A$49,0),MATCH(orders!N$1,products!$A$1:$G$1,0))</f>
        <v>M</v>
      </c>
      <c r="O476" s="10">
        <f>INDEX(products!$A$1:$G$49,MATCH(orders!$D476,products!$A$1:$A$49,0),MATCH(orders!O$1,products!$A$1:$G$1,0))</f>
        <v>2.5</v>
      </c>
      <c r="P476" s="5">
        <f>INDEX(products!$A$1:$G$49,MATCH(orders!$D476,products!$A$1:$A$49,0),MATCH(orders!P$1,products!$A$1:$G$1,0))</f>
        <v>31.624999999999996</v>
      </c>
      <c r="Q476" s="5">
        <f>INDEX(products!$A$1:$G$49,MATCH(orders!$D476,products!$A$1:$A$49,0),MATCH(orders!Q$1,products!$A$1:$G$1,0))</f>
        <v>3.4787499999999998</v>
      </c>
      <c r="R476" s="12">
        <f t="shared" si="15"/>
        <v>31.624999999999996</v>
      </c>
      <c r="S476" s="12">
        <f t="shared" si="14"/>
        <v>3.4787499999999998</v>
      </c>
      <c r="T476" t="str">
        <f>_xlfn.XLOOKUP(C476,customers!A475:A1475,customers!I475:I1475,FALSE)</f>
        <v>Yes</v>
      </c>
    </row>
    <row r="477" spans="1:20" x14ac:dyDescent="0.2">
      <c r="A477" s="2" t="s">
        <v>3176</v>
      </c>
      <c r="B477" s="3">
        <v>44767</v>
      </c>
      <c r="C477" s="2" t="s">
        <v>3177</v>
      </c>
      <c r="D477" t="s">
        <v>6159</v>
      </c>
      <c r="E477" s="2">
        <v>2</v>
      </c>
      <c r="F477" s="2" t="str">
        <f>_xlfn.XLOOKUP(C477,customers!$A$1:$A$1001,customers!$B$1:$B$1001,0)</f>
        <v>Daryn Dibley</v>
      </c>
      <c r="G477" s="2" t="str">
        <f>IF(_xlfn.XLOOKUP(C477,customers!$A$1:$A$1001,customers!$C$1:$C$1001,0) = 0, "NONE", _xlfn.XLOOKUP(C477,customers!$A$1:$A$1001,customers!$C$1:$C$1001,0) )</f>
        <v>ddibleyd7@feedburner.com</v>
      </c>
      <c r="H477" s="2" t="str">
        <f>_xlfn.XLOOKUP(C477,customers!$A$1:$A$1001,customers!$G$1:$G$1001,0)</f>
        <v>United States</v>
      </c>
      <c r="I477" s="2" t="e" vm="242">
        <v>#VALUE!</v>
      </c>
      <c r="J477" s="2" t="str">
        <f>_xlfn.XLOOKUP(Table1[[#This Row],[Customer ID]],customers!A476:A1476,customers!F476:F1476,FALSE)</f>
        <v>Kissimmee</v>
      </c>
      <c r="K477" s="2" t="str">
        <f>VLOOKUP(M477,'coffee (more)'!$A$1:$B$5,2,FALSE)</f>
        <v>Liberica</v>
      </c>
      <c r="L477" s="2" t="str">
        <f>VLOOKUP(N477,'coffee (more)'!$A$7:$B$10,2,FALSE)</f>
        <v>Medium</v>
      </c>
      <c r="M477" t="str">
        <f>INDEX(products!$A$1:$G$49,MATCH(orders!$D477,products!$A$1:$A$49,0),MATCH(orders!M$1,products!$A$1:$G$1,0))</f>
        <v>Lib</v>
      </c>
      <c r="N477" t="str">
        <f>INDEX(products!$A$1:$G$49,MATCH(orders!$D477,products!$A$1:$A$49,0),MATCH(orders!N$1,products!$A$1:$G$1,0))</f>
        <v>M</v>
      </c>
      <c r="O477" s="10">
        <f>INDEX(products!$A$1:$G$49,MATCH(orders!$D477,products!$A$1:$A$49,0),MATCH(orders!O$1,products!$A$1:$G$1,0))</f>
        <v>0.2</v>
      </c>
      <c r="P477" s="5">
        <f>INDEX(products!$A$1:$G$49,MATCH(orders!$D477,products!$A$1:$A$49,0),MATCH(orders!P$1,products!$A$1:$G$1,0))</f>
        <v>4.3650000000000002</v>
      </c>
      <c r="Q477" s="5">
        <f>INDEX(products!$A$1:$G$49,MATCH(orders!$D477,products!$A$1:$A$49,0),MATCH(orders!Q$1,products!$A$1:$G$1,0))</f>
        <v>0.56745000000000001</v>
      </c>
      <c r="R477" s="12">
        <f t="shared" si="15"/>
        <v>8.73</v>
      </c>
      <c r="S477" s="12">
        <f t="shared" si="14"/>
        <v>1.1349</v>
      </c>
      <c r="T477" t="str">
        <f>_xlfn.XLOOKUP(C477,customers!A476:A1476,customers!I476:I1476,FALSE)</f>
        <v>No</v>
      </c>
    </row>
    <row r="478" spans="1:20" x14ac:dyDescent="0.2">
      <c r="A478" s="2" t="s">
        <v>3181</v>
      </c>
      <c r="B478" s="3">
        <v>44274</v>
      </c>
      <c r="C478" s="2" t="s">
        <v>3182</v>
      </c>
      <c r="D478" t="s">
        <v>6184</v>
      </c>
      <c r="E478" s="2">
        <v>6</v>
      </c>
      <c r="F478" s="2" t="str">
        <f>_xlfn.XLOOKUP(C478,customers!$A$1:$A$1001,customers!$B$1:$B$1001,0)</f>
        <v>Gardy Dimitriou</v>
      </c>
      <c r="G478" s="2" t="str">
        <f>IF(_xlfn.XLOOKUP(C478,customers!$A$1:$A$1001,customers!$C$1:$C$1001,0) = 0, "NONE", _xlfn.XLOOKUP(C478,customers!$A$1:$A$1001,customers!$C$1:$C$1001,0) )</f>
        <v>gdimitrioud8@chronoengine.com</v>
      </c>
      <c r="H478" s="2" t="str">
        <f>_xlfn.XLOOKUP(C478,customers!$A$1:$A$1001,customers!$G$1:$G$1001,0)</f>
        <v>United States</v>
      </c>
      <c r="I478" s="2" t="e" vm="34">
        <v>#VALUE!</v>
      </c>
      <c r="J478" s="2" t="str">
        <f>_xlfn.XLOOKUP(Table1[[#This Row],[Customer ID]],customers!A477:A1477,customers!F477:F1477,FALSE)</f>
        <v>Rochester</v>
      </c>
      <c r="K478" s="2" t="str">
        <f>VLOOKUP(M478,'coffee (more)'!$A$1:$B$5,2,FALSE)</f>
        <v>Excelsa</v>
      </c>
      <c r="L478" s="2" t="str">
        <f>VLOOKUP(N478,'coffee (more)'!$A$7:$B$10,2,FALSE)</f>
        <v>Light</v>
      </c>
      <c r="M478" t="str">
        <f>INDEX(products!$A$1:$G$49,MATCH(orders!$D478,products!$A$1:$A$49,0),MATCH(orders!M$1,products!$A$1:$G$1,0))</f>
        <v>Exc</v>
      </c>
      <c r="N478" t="str">
        <f>INDEX(products!$A$1:$G$49,MATCH(orders!$D478,products!$A$1:$A$49,0),MATCH(orders!N$1,products!$A$1:$G$1,0))</f>
        <v>L</v>
      </c>
      <c r="O478" s="10">
        <f>INDEX(products!$A$1:$G$49,MATCH(orders!$D478,products!$A$1:$A$49,0),MATCH(orders!O$1,products!$A$1:$G$1,0))</f>
        <v>0.2</v>
      </c>
      <c r="P478" s="5">
        <f>INDEX(products!$A$1:$G$49,MATCH(orders!$D478,products!$A$1:$A$49,0),MATCH(orders!P$1,products!$A$1:$G$1,0))</f>
        <v>4.4550000000000001</v>
      </c>
      <c r="Q478" s="5">
        <f>INDEX(products!$A$1:$G$49,MATCH(orders!$D478,products!$A$1:$A$49,0),MATCH(orders!Q$1,products!$A$1:$G$1,0))</f>
        <v>0.49004999999999999</v>
      </c>
      <c r="R478" s="12">
        <f t="shared" si="15"/>
        <v>26.73</v>
      </c>
      <c r="S478" s="12">
        <f t="shared" si="14"/>
        <v>2.9402999999999997</v>
      </c>
      <c r="T478" t="str">
        <f>_xlfn.XLOOKUP(C478,customers!A477:A1477,customers!I477:I1477,FALSE)</f>
        <v>Yes</v>
      </c>
    </row>
    <row r="479" spans="1:20" x14ac:dyDescent="0.2">
      <c r="A479" s="2" t="s">
        <v>3187</v>
      </c>
      <c r="B479" s="3">
        <v>43962</v>
      </c>
      <c r="C479" s="2" t="s">
        <v>3188</v>
      </c>
      <c r="D479" t="s">
        <v>6159</v>
      </c>
      <c r="E479" s="2">
        <v>6</v>
      </c>
      <c r="F479" s="2" t="str">
        <f>_xlfn.XLOOKUP(C479,customers!$A$1:$A$1001,customers!$B$1:$B$1001,0)</f>
        <v>Fanny Flanagan</v>
      </c>
      <c r="G479" s="2" t="str">
        <f>IF(_xlfn.XLOOKUP(C479,customers!$A$1:$A$1001,customers!$C$1:$C$1001,0) = 0, "NONE", _xlfn.XLOOKUP(C479,customers!$A$1:$A$1001,customers!$C$1:$C$1001,0) )</f>
        <v>fflanagand9@woothemes.com</v>
      </c>
      <c r="H479" s="2" t="str">
        <f>_xlfn.XLOOKUP(C479,customers!$A$1:$A$1001,customers!$G$1:$G$1001,0)</f>
        <v>United States</v>
      </c>
      <c r="I479" s="2" t="e" vm="200">
        <v>#VALUE!</v>
      </c>
      <c r="J479" s="2" t="str">
        <f>_xlfn.XLOOKUP(Table1[[#This Row],[Customer ID]],customers!A478:A1478,customers!F478:F1478,FALSE)</f>
        <v>Tyler</v>
      </c>
      <c r="K479" s="2" t="str">
        <f>VLOOKUP(M479,'coffee (more)'!$A$1:$B$5,2,FALSE)</f>
        <v>Liberica</v>
      </c>
      <c r="L479" s="2" t="str">
        <f>VLOOKUP(N479,'coffee (more)'!$A$7:$B$10,2,FALSE)</f>
        <v>Medium</v>
      </c>
      <c r="M479" t="str">
        <f>INDEX(products!$A$1:$G$49,MATCH(orders!$D479,products!$A$1:$A$49,0),MATCH(orders!M$1,products!$A$1:$G$1,0))</f>
        <v>Lib</v>
      </c>
      <c r="N479" t="str">
        <f>INDEX(products!$A$1:$G$49,MATCH(orders!$D479,products!$A$1:$A$49,0),MATCH(orders!N$1,products!$A$1:$G$1,0))</f>
        <v>M</v>
      </c>
      <c r="O479" s="10">
        <f>INDEX(products!$A$1:$G$49,MATCH(orders!$D479,products!$A$1:$A$49,0),MATCH(orders!O$1,products!$A$1:$G$1,0))</f>
        <v>0.2</v>
      </c>
      <c r="P479" s="5">
        <f>INDEX(products!$A$1:$G$49,MATCH(orders!$D479,products!$A$1:$A$49,0),MATCH(orders!P$1,products!$A$1:$G$1,0))</f>
        <v>4.3650000000000002</v>
      </c>
      <c r="Q479" s="5">
        <f>INDEX(products!$A$1:$G$49,MATCH(orders!$D479,products!$A$1:$A$49,0),MATCH(orders!Q$1,products!$A$1:$G$1,0))</f>
        <v>0.56745000000000001</v>
      </c>
      <c r="R479" s="12">
        <f t="shared" si="15"/>
        <v>26.19</v>
      </c>
      <c r="S479" s="12">
        <f t="shared" si="14"/>
        <v>3.4047000000000001</v>
      </c>
      <c r="T479" t="str">
        <f>_xlfn.XLOOKUP(C479,customers!A478:A1478,customers!I478:I1478,FALSE)</f>
        <v>No</v>
      </c>
    </row>
    <row r="480" spans="1:20" x14ac:dyDescent="0.2">
      <c r="A480" s="2" t="s">
        <v>3193</v>
      </c>
      <c r="B480" s="3">
        <v>43624</v>
      </c>
      <c r="C480" s="2" t="s">
        <v>3194</v>
      </c>
      <c r="D480" t="s">
        <v>6177</v>
      </c>
      <c r="E480" s="2">
        <v>6</v>
      </c>
      <c r="F480" s="2" t="str">
        <f>_xlfn.XLOOKUP(C480,customers!$A$1:$A$1001,customers!$B$1:$B$1001,0)</f>
        <v>Ailey Brash</v>
      </c>
      <c r="G480" s="2" t="str">
        <f>IF(_xlfn.XLOOKUP(C480,customers!$A$1:$A$1001,customers!$C$1:$C$1001,0) = 0, "NONE", _xlfn.XLOOKUP(C480,customers!$A$1:$A$1001,customers!$C$1:$C$1001,0) )</f>
        <v>abrashda@plala.or.jp</v>
      </c>
      <c r="H480" s="2" t="str">
        <f>_xlfn.XLOOKUP(C480,customers!$A$1:$A$1001,customers!$G$1:$G$1001,0)</f>
        <v>United States</v>
      </c>
      <c r="I480" s="2" t="e" vm="241">
        <v>#VALUE!</v>
      </c>
      <c r="J480" s="2" t="str">
        <f>_xlfn.XLOOKUP(Table1[[#This Row],[Customer ID]],customers!A479:A1479,customers!F479:F1479,FALSE)</f>
        <v>Flushing</v>
      </c>
      <c r="K480" s="2" t="str">
        <f>VLOOKUP(M480,'coffee (more)'!$A$1:$B$5,2,FALSE)</f>
        <v>Robusta</v>
      </c>
      <c r="L480" s="2" t="str">
        <f>VLOOKUP(N480,'coffee (more)'!$A$7:$B$10,2,FALSE)</f>
        <v>Dark</v>
      </c>
      <c r="M480" t="str">
        <f>INDEX(products!$A$1:$G$49,MATCH(orders!$D480,products!$A$1:$A$49,0),MATCH(orders!M$1,products!$A$1:$G$1,0))</f>
        <v>Rob</v>
      </c>
      <c r="N480" t="str">
        <f>INDEX(products!$A$1:$G$49,MATCH(orders!$D480,products!$A$1:$A$49,0),MATCH(orders!N$1,products!$A$1:$G$1,0))</f>
        <v>D</v>
      </c>
      <c r="O480" s="10">
        <f>INDEX(products!$A$1:$G$49,MATCH(orders!$D480,products!$A$1:$A$49,0),MATCH(orders!O$1,products!$A$1:$G$1,0))</f>
        <v>1</v>
      </c>
      <c r="P480" s="5">
        <f>INDEX(products!$A$1:$G$49,MATCH(orders!$D480,products!$A$1:$A$49,0),MATCH(orders!P$1,products!$A$1:$G$1,0))</f>
        <v>8.9499999999999993</v>
      </c>
      <c r="Q480" s="5">
        <f>INDEX(products!$A$1:$G$49,MATCH(orders!$D480,products!$A$1:$A$49,0),MATCH(orders!Q$1,products!$A$1:$G$1,0))</f>
        <v>0.53699999999999992</v>
      </c>
      <c r="R480" s="12">
        <f t="shared" si="15"/>
        <v>53.699999999999996</v>
      </c>
      <c r="S480" s="12">
        <f t="shared" si="14"/>
        <v>3.2219999999999995</v>
      </c>
      <c r="T480" t="str">
        <f>_xlfn.XLOOKUP(C480,customers!A479:A1479,customers!I479:I1479,FALSE)</f>
        <v>Yes</v>
      </c>
    </row>
    <row r="481" spans="1:20" x14ac:dyDescent="0.2">
      <c r="A481" s="2" t="s">
        <v>3193</v>
      </c>
      <c r="B481" s="3">
        <v>43624</v>
      </c>
      <c r="C481" s="2" t="s">
        <v>3194</v>
      </c>
      <c r="D481" t="s">
        <v>6166</v>
      </c>
      <c r="E481" s="2">
        <v>4</v>
      </c>
      <c r="F481" s="2" t="str">
        <f>_xlfn.XLOOKUP(C481,customers!$A$1:$A$1001,customers!$B$1:$B$1001,0)</f>
        <v>Ailey Brash</v>
      </c>
      <c r="G481" s="2" t="str">
        <f>IF(_xlfn.XLOOKUP(C481,customers!$A$1:$A$1001,customers!$C$1:$C$1001,0) = 0, "NONE", _xlfn.XLOOKUP(C481,customers!$A$1:$A$1001,customers!$C$1:$C$1001,0) )</f>
        <v>abrashda@plala.or.jp</v>
      </c>
      <c r="H481" s="2" t="str">
        <f>_xlfn.XLOOKUP(C481,customers!$A$1:$A$1001,customers!$G$1:$G$1001,0)</f>
        <v>United States</v>
      </c>
      <c r="I481" s="2" t="e" vm="241">
        <v>#VALUE!</v>
      </c>
      <c r="J481" s="2" t="str">
        <f>_xlfn.XLOOKUP(Table1[[#This Row],[Customer ID]],customers!A480:A1480,customers!F480:F1480,FALSE)</f>
        <v>Flushing</v>
      </c>
      <c r="K481" s="2" t="str">
        <f>VLOOKUP(M481,'coffee (more)'!$A$1:$B$5,2,FALSE)</f>
        <v>Excelsa</v>
      </c>
      <c r="L481" s="2" t="str">
        <f>VLOOKUP(N481,'coffee (more)'!$A$7:$B$10,2,FALSE)</f>
        <v>Medium</v>
      </c>
      <c r="M481" t="str">
        <f>INDEX(products!$A$1:$G$49,MATCH(orders!$D481,products!$A$1:$A$49,0),MATCH(orders!M$1,products!$A$1:$G$1,0))</f>
        <v>Exc</v>
      </c>
      <c r="N481" t="str">
        <f>INDEX(products!$A$1:$G$49,MATCH(orders!$D481,products!$A$1:$A$49,0),MATCH(orders!N$1,products!$A$1:$G$1,0))</f>
        <v>M</v>
      </c>
      <c r="O481" s="10">
        <f>INDEX(products!$A$1:$G$49,MATCH(orders!$D481,products!$A$1:$A$49,0),MATCH(orders!O$1,products!$A$1:$G$1,0))</f>
        <v>2.5</v>
      </c>
      <c r="P481" s="5">
        <f>INDEX(products!$A$1:$G$49,MATCH(orders!$D481,products!$A$1:$A$49,0),MATCH(orders!P$1,products!$A$1:$G$1,0))</f>
        <v>31.624999999999996</v>
      </c>
      <c r="Q481" s="5">
        <f>INDEX(products!$A$1:$G$49,MATCH(orders!$D481,products!$A$1:$A$49,0),MATCH(orders!Q$1,products!$A$1:$G$1,0))</f>
        <v>3.4787499999999998</v>
      </c>
      <c r="R481" s="12">
        <f t="shared" si="15"/>
        <v>126.49999999999999</v>
      </c>
      <c r="S481" s="12">
        <f t="shared" si="14"/>
        <v>13.914999999999999</v>
      </c>
      <c r="T481" t="str">
        <f>_xlfn.XLOOKUP(C481,customers!A480:A1480,customers!I480:I1480,FALSE)</f>
        <v>Yes</v>
      </c>
    </row>
    <row r="482" spans="1:20" x14ac:dyDescent="0.2">
      <c r="A482" s="2" t="s">
        <v>3193</v>
      </c>
      <c r="B482" s="3">
        <v>43624</v>
      </c>
      <c r="C482" s="2" t="s">
        <v>3194</v>
      </c>
      <c r="D482" t="s">
        <v>6156</v>
      </c>
      <c r="E482" s="2">
        <v>1</v>
      </c>
      <c r="F482" s="2" t="str">
        <f>_xlfn.XLOOKUP(C482,customers!$A$1:$A$1001,customers!$B$1:$B$1001,0)</f>
        <v>Ailey Brash</v>
      </c>
      <c r="G482" s="2" t="str">
        <f>IF(_xlfn.XLOOKUP(C482,customers!$A$1:$A$1001,customers!$C$1:$C$1001,0) = 0, "NONE", _xlfn.XLOOKUP(C482,customers!$A$1:$A$1001,customers!$C$1:$C$1001,0) )</f>
        <v>abrashda@plala.or.jp</v>
      </c>
      <c r="H482" s="2" t="str">
        <f>_xlfn.XLOOKUP(C482,customers!$A$1:$A$1001,customers!$G$1:$G$1001,0)</f>
        <v>United States</v>
      </c>
      <c r="I482" s="2" t="b">
        <v>0</v>
      </c>
      <c r="J482" s="2" t="b">
        <f>_xlfn.XLOOKUP(Table1[[#This Row],[Customer ID]],customers!A481:A1481,customers!F481:F1481,FALSE)</f>
        <v>0</v>
      </c>
      <c r="K482" s="2" t="str">
        <f>VLOOKUP(M482,'coffee (more)'!$A$1:$B$5,2,FALSE)</f>
        <v>Excelsa</v>
      </c>
      <c r="L482" s="2" t="str">
        <f>VLOOKUP(N482,'coffee (more)'!$A$7:$B$10,2,FALSE)</f>
        <v>Medium</v>
      </c>
      <c r="M482" t="str">
        <f>INDEX(products!$A$1:$G$49,MATCH(orders!$D482,products!$A$1:$A$49,0),MATCH(orders!M$1,products!$A$1:$G$1,0))</f>
        <v>Exc</v>
      </c>
      <c r="N482" t="str">
        <f>INDEX(products!$A$1:$G$49,MATCH(orders!$D482,products!$A$1:$A$49,0),MATCH(orders!N$1,products!$A$1:$G$1,0))</f>
        <v>M</v>
      </c>
      <c r="O482" s="10">
        <f>INDEX(products!$A$1:$G$49,MATCH(orders!$D482,products!$A$1:$A$49,0),MATCH(orders!O$1,products!$A$1:$G$1,0))</f>
        <v>0.2</v>
      </c>
      <c r="P482" s="5">
        <f>INDEX(products!$A$1:$G$49,MATCH(orders!$D482,products!$A$1:$A$49,0),MATCH(orders!P$1,products!$A$1:$G$1,0))</f>
        <v>4.125</v>
      </c>
      <c r="Q482" s="5">
        <f>INDEX(products!$A$1:$G$49,MATCH(orders!$D482,products!$A$1:$A$49,0),MATCH(orders!Q$1,products!$A$1:$G$1,0))</f>
        <v>0.45374999999999999</v>
      </c>
      <c r="R482" s="12">
        <f t="shared" si="15"/>
        <v>4.125</v>
      </c>
      <c r="S482" s="12">
        <f t="shared" si="14"/>
        <v>0.45374999999999999</v>
      </c>
      <c r="T482" t="b">
        <f>_xlfn.XLOOKUP(C482,customers!A481:A1481,customers!I481:I1481,FALSE)</f>
        <v>0</v>
      </c>
    </row>
    <row r="483" spans="1:20" x14ac:dyDescent="0.2">
      <c r="A483" s="2" t="s">
        <v>3208</v>
      </c>
      <c r="B483" s="3">
        <v>43747</v>
      </c>
      <c r="C483" s="2" t="s">
        <v>3209</v>
      </c>
      <c r="D483" t="s">
        <v>6179</v>
      </c>
      <c r="E483" s="2">
        <v>2</v>
      </c>
      <c r="F483" s="2" t="str">
        <f>_xlfn.XLOOKUP(C483,customers!$A$1:$A$1001,customers!$B$1:$B$1001,0)</f>
        <v>Nanny Izhakov</v>
      </c>
      <c r="G483" s="2" t="str">
        <f>IF(_xlfn.XLOOKUP(C483,customers!$A$1:$A$1001,customers!$C$1:$C$1001,0) = 0, "NONE", _xlfn.XLOOKUP(C483,customers!$A$1:$A$1001,customers!$C$1:$C$1001,0) )</f>
        <v>nizhakovdd@aol.com</v>
      </c>
      <c r="H483" s="2" t="str">
        <f>_xlfn.XLOOKUP(C483,customers!$A$1:$A$1001,customers!$G$1:$G$1001,0)</f>
        <v>United Kingdom</v>
      </c>
      <c r="I483" s="2" t="s">
        <v>251</v>
      </c>
      <c r="J483" s="2" t="str">
        <f>_xlfn.XLOOKUP(Table1[[#This Row],[Customer ID]],customers!A482:A1482,customers!F482:F1482,FALSE)</f>
        <v>Seaton</v>
      </c>
      <c r="K483" s="2" t="str">
        <f>VLOOKUP(M483,'coffee (more)'!$A$1:$B$5,2,FALSE)</f>
        <v>Robusta</v>
      </c>
      <c r="L483" s="2" t="str">
        <f>VLOOKUP(N483,'coffee (more)'!$A$7:$B$10,2,FALSE)</f>
        <v>Light</v>
      </c>
      <c r="M483" t="str">
        <f>INDEX(products!$A$1:$G$49,MATCH(orders!$D483,products!$A$1:$A$49,0),MATCH(orders!M$1,products!$A$1:$G$1,0))</f>
        <v>Rob</v>
      </c>
      <c r="N483" t="str">
        <f>INDEX(products!$A$1:$G$49,MATCH(orders!$D483,products!$A$1:$A$49,0),MATCH(orders!N$1,products!$A$1:$G$1,0))</f>
        <v>L</v>
      </c>
      <c r="O483" s="10">
        <f>INDEX(products!$A$1:$G$49,MATCH(orders!$D483,products!$A$1:$A$49,0),MATCH(orders!O$1,products!$A$1:$G$1,0))</f>
        <v>1</v>
      </c>
      <c r="P483" s="5">
        <f>INDEX(products!$A$1:$G$49,MATCH(orders!$D483,products!$A$1:$A$49,0),MATCH(orders!P$1,products!$A$1:$G$1,0))</f>
        <v>11.95</v>
      </c>
      <c r="Q483" s="5">
        <f>INDEX(products!$A$1:$G$49,MATCH(orders!$D483,products!$A$1:$A$49,0),MATCH(orders!Q$1,products!$A$1:$G$1,0))</f>
        <v>0.71699999999999997</v>
      </c>
      <c r="R483" s="12">
        <f t="shared" si="15"/>
        <v>23.9</v>
      </c>
      <c r="S483" s="12">
        <f t="shared" si="14"/>
        <v>1.4339999999999999</v>
      </c>
      <c r="T483" t="str">
        <f>_xlfn.XLOOKUP(C483,customers!A482:A1482,customers!I482:I1482,FALSE)</f>
        <v>No</v>
      </c>
    </row>
    <row r="484" spans="1:20" x14ac:dyDescent="0.2">
      <c r="A484" s="2" t="s">
        <v>3214</v>
      </c>
      <c r="B484" s="3">
        <v>44247</v>
      </c>
      <c r="C484" s="2" t="s">
        <v>3215</v>
      </c>
      <c r="D484" t="s">
        <v>6185</v>
      </c>
      <c r="E484" s="2">
        <v>5</v>
      </c>
      <c r="F484" s="2" t="str">
        <f>_xlfn.XLOOKUP(C484,customers!$A$1:$A$1001,customers!$B$1:$B$1001,0)</f>
        <v>Stanly Keets</v>
      </c>
      <c r="G484" s="2" t="str">
        <f>IF(_xlfn.XLOOKUP(C484,customers!$A$1:$A$1001,customers!$C$1:$C$1001,0) = 0, "NONE", _xlfn.XLOOKUP(C484,customers!$A$1:$A$1001,customers!$C$1:$C$1001,0) )</f>
        <v>skeetsde@answers.com</v>
      </c>
      <c r="H484" s="2" t="str">
        <f>_xlfn.XLOOKUP(C484,customers!$A$1:$A$1001,customers!$G$1:$G$1001,0)</f>
        <v>United States</v>
      </c>
      <c r="I484" s="2" t="e" vm="113">
        <v>#VALUE!</v>
      </c>
      <c r="J484" s="2" t="str">
        <f>_xlfn.XLOOKUP(Table1[[#This Row],[Customer ID]],customers!A483:A1483,customers!F483:F1483,FALSE)</f>
        <v>Alexandria</v>
      </c>
      <c r="K484" s="2" t="str">
        <f>VLOOKUP(M484,'coffee (more)'!$A$1:$B$5,2,FALSE)</f>
        <v>Excelsa</v>
      </c>
      <c r="L484" s="2" t="str">
        <f>VLOOKUP(N484,'coffee (more)'!$A$7:$B$10,2,FALSE)</f>
        <v>Dark</v>
      </c>
      <c r="M484" t="str">
        <f>INDEX(products!$A$1:$G$49,MATCH(orders!$D484,products!$A$1:$A$49,0),MATCH(orders!M$1,products!$A$1:$G$1,0))</f>
        <v>Exc</v>
      </c>
      <c r="N484" t="str">
        <f>INDEX(products!$A$1:$G$49,MATCH(orders!$D484,products!$A$1:$A$49,0),MATCH(orders!N$1,products!$A$1:$G$1,0))</f>
        <v>D</v>
      </c>
      <c r="O484" s="10">
        <f>INDEX(products!$A$1:$G$49,MATCH(orders!$D484,products!$A$1:$A$49,0),MATCH(orders!O$1,products!$A$1:$G$1,0))</f>
        <v>2.5</v>
      </c>
      <c r="P484" s="5">
        <f>INDEX(products!$A$1:$G$49,MATCH(orders!$D484,products!$A$1:$A$49,0),MATCH(orders!P$1,products!$A$1:$G$1,0))</f>
        <v>27.945</v>
      </c>
      <c r="Q484" s="5">
        <f>INDEX(products!$A$1:$G$49,MATCH(orders!$D484,products!$A$1:$A$49,0),MATCH(orders!Q$1,products!$A$1:$G$1,0))</f>
        <v>3.07395</v>
      </c>
      <c r="R484" s="12">
        <f t="shared" si="15"/>
        <v>139.72499999999999</v>
      </c>
      <c r="S484" s="12">
        <f t="shared" si="14"/>
        <v>15.36975</v>
      </c>
      <c r="T484" t="str">
        <f>_xlfn.XLOOKUP(C484,customers!A483:A1483,customers!I483:I1483,FALSE)</f>
        <v>Yes</v>
      </c>
    </row>
    <row r="485" spans="1:20" x14ac:dyDescent="0.2">
      <c r="A485" s="2" t="s">
        <v>3220</v>
      </c>
      <c r="B485" s="3">
        <v>43790</v>
      </c>
      <c r="C485" s="2" t="s">
        <v>3221</v>
      </c>
      <c r="D485" t="s">
        <v>6165</v>
      </c>
      <c r="E485" s="2">
        <v>2</v>
      </c>
      <c r="F485" s="2" t="str">
        <f>_xlfn.XLOOKUP(C485,customers!$A$1:$A$1001,customers!$B$1:$B$1001,0)</f>
        <v>Orion Dyott</v>
      </c>
      <c r="G485" s="2" t="str">
        <f>IF(_xlfn.XLOOKUP(C485,customers!$A$1:$A$1001,customers!$C$1:$C$1001,0) = 0, "NONE", _xlfn.XLOOKUP(C485,customers!$A$1:$A$1001,customers!$C$1:$C$1001,0) )</f>
        <v>NONE</v>
      </c>
      <c r="H485" s="2" t="str">
        <f>_xlfn.XLOOKUP(C485,customers!$A$1:$A$1001,customers!$G$1:$G$1001,0)</f>
        <v>United States</v>
      </c>
      <c r="I485" s="2" t="e" vm="142">
        <v>#VALUE!</v>
      </c>
      <c r="J485" s="2" t="str">
        <f>_xlfn.XLOOKUP(Table1[[#This Row],[Customer ID]],customers!A484:A1484,customers!F484:F1484,FALSE)</f>
        <v>Salt Lake City</v>
      </c>
      <c r="K485" s="2" t="str">
        <f>VLOOKUP(M485,'coffee (more)'!$A$1:$B$5,2,FALSE)</f>
        <v>Liberica</v>
      </c>
      <c r="L485" s="2" t="str">
        <f>VLOOKUP(N485,'coffee (more)'!$A$7:$B$10,2,FALSE)</f>
        <v>Dark</v>
      </c>
      <c r="M485" t="str">
        <f>INDEX(products!$A$1:$G$49,MATCH(orders!$D485,products!$A$1:$A$49,0),MATCH(orders!M$1,products!$A$1:$G$1,0))</f>
        <v>Lib</v>
      </c>
      <c r="N485" t="str">
        <f>INDEX(products!$A$1:$G$49,MATCH(orders!$D485,products!$A$1:$A$49,0),MATCH(orders!N$1,products!$A$1:$G$1,0))</f>
        <v>D</v>
      </c>
      <c r="O485" s="10">
        <f>INDEX(products!$A$1:$G$49,MATCH(orders!$D485,products!$A$1:$A$49,0),MATCH(orders!O$1,products!$A$1:$G$1,0))</f>
        <v>2.5</v>
      </c>
      <c r="P485" s="5">
        <f>INDEX(products!$A$1:$G$49,MATCH(orders!$D485,products!$A$1:$A$49,0),MATCH(orders!P$1,products!$A$1:$G$1,0))</f>
        <v>29.784999999999997</v>
      </c>
      <c r="Q485" s="5">
        <f>INDEX(products!$A$1:$G$49,MATCH(orders!$D485,products!$A$1:$A$49,0),MATCH(orders!Q$1,products!$A$1:$G$1,0))</f>
        <v>3.8720499999999998</v>
      </c>
      <c r="R485" s="12">
        <f t="shared" si="15"/>
        <v>59.569999999999993</v>
      </c>
      <c r="S485" s="12">
        <f t="shared" si="14"/>
        <v>7.7440999999999995</v>
      </c>
      <c r="T485" t="str">
        <f>_xlfn.XLOOKUP(C485,customers!A484:A1484,customers!I484:I1484,FALSE)</f>
        <v>Yes</v>
      </c>
    </row>
    <row r="486" spans="1:20" x14ac:dyDescent="0.2">
      <c r="A486" s="2" t="s">
        <v>3225</v>
      </c>
      <c r="B486" s="3">
        <v>44479</v>
      </c>
      <c r="C486" s="2" t="s">
        <v>3226</v>
      </c>
      <c r="D486" t="s">
        <v>6161</v>
      </c>
      <c r="E486" s="2">
        <v>6</v>
      </c>
      <c r="F486" s="2" t="str">
        <f>_xlfn.XLOOKUP(C486,customers!$A$1:$A$1001,customers!$B$1:$B$1001,0)</f>
        <v>Keefer Cake</v>
      </c>
      <c r="G486" s="2" t="str">
        <f>IF(_xlfn.XLOOKUP(C486,customers!$A$1:$A$1001,customers!$C$1:$C$1001,0) = 0, "NONE", _xlfn.XLOOKUP(C486,customers!$A$1:$A$1001,customers!$C$1:$C$1001,0) )</f>
        <v>kcakedg@huffingtonpost.com</v>
      </c>
      <c r="H486" s="2" t="str">
        <f>_xlfn.XLOOKUP(C486,customers!$A$1:$A$1001,customers!$G$1:$G$1001,0)</f>
        <v>United States</v>
      </c>
      <c r="I486" s="2" t="e" vm="8">
        <v>#VALUE!</v>
      </c>
      <c r="J486" s="2" t="str">
        <f>_xlfn.XLOOKUP(Table1[[#This Row],[Customer ID]],customers!A485:A1485,customers!F485:F1485,FALSE)</f>
        <v>San Jose</v>
      </c>
      <c r="K486" s="2" t="str">
        <f>VLOOKUP(M486,'coffee (more)'!$A$1:$B$5,2,FALSE)</f>
        <v>Liberica</v>
      </c>
      <c r="L486" s="2" t="str">
        <f>VLOOKUP(N486,'coffee (more)'!$A$7:$B$10,2,FALSE)</f>
        <v>Light</v>
      </c>
      <c r="M486" t="str">
        <f>INDEX(products!$A$1:$G$49,MATCH(orders!$D486,products!$A$1:$A$49,0),MATCH(orders!M$1,products!$A$1:$G$1,0))</f>
        <v>Lib</v>
      </c>
      <c r="N486" t="str">
        <f>INDEX(products!$A$1:$G$49,MATCH(orders!$D486,products!$A$1:$A$49,0),MATCH(orders!N$1,products!$A$1:$G$1,0))</f>
        <v>L</v>
      </c>
      <c r="O486" s="10">
        <f>INDEX(products!$A$1:$G$49,MATCH(orders!$D486,products!$A$1:$A$49,0),MATCH(orders!O$1,products!$A$1:$G$1,0))</f>
        <v>0.5</v>
      </c>
      <c r="P486" s="5">
        <f>INDEX(products!$A$1:$G$49,MATCH(orders!$D486,products!$A$1:$A$49,0),MATCH(orders!P$1,products!$A$1:$G$1,0))</f>
        <v>9.51</v>
      </c>
      <c r="Q486" s="5">
        <f>INDEX(products!$A$1:$G$49,MATCH(orders!$D486,products!$A$1:$A$49,0),MATCH(orders!Q$1,products!$A$1:$G$1,0))</f>
        <v>1.2363</v>
      </c>
      <c r="R486" s="12">
        <f t="shared" si="15"/>
        <v>57.06</v>
      </c>
      <c r="S486" s="12">
        <f t="shared" si="14"/>
        <v>7.4177999999999997</v>
      </c>
      <c r="T486" t="str">
        <f>_xlfn.XLOOKUP(C486,customers!A485:A1485,customers!I485:I1485,FALSE)</f>
        <v>No</v>
      </c>
    </row>
    <row r="487" spans="1:20" x14ac:dyDescent="0.2">
      <c r="A487" s="2" t="s">
        <v>3230</v>
      </c>
      <c r="B487" s="3">
        <v>44413</v>
      </c>
      <c r="C487" s="2" t="s">
        <v>3231</v>
      </c>
      <c r="D487" t="s">
        <v>6178</v>
      </c>
      <c r="E487" s="2">
        <v>6</v>
      </c>
      <c r="F487" s="2" t="str">
        <f>_xlfn.XLOOKUP(C487,customers!$A$1:$A$1001,customers!$B$1:$B$1001,0)</f>
        <v>Morna Hansed</v>
      </c>
      <c r="G487" s="2" t="str">
        <f>IF(_xlfn.XLOOKUP(C487,customers!$A$1:$A$1001,customers!$C$1:$C$1001,0) = 0, "NONE", _xlfn.XLOOKUP(C487,customers!$A$1:$A$1001,customers!$C$1:$C$1001,0) )</f>
        <v>mhanseddh@instagram.com</v>
      </c>
      <c r="H487" s="2" t="str">
        <f>_xlfn.XLOOKUP(C487,customers!$A$1:$A$1001,customers!$G$1:$G$1001,0)</f>
        <v>Ireland</v>
      </c>
      <c r="I487" s="2" t="s">
        <v>371</v>
      </c>
      <c r="J487" s="2" t="str">
        <f>_xlfn.XLOOKUP(Table1[[#This Row],[Customer ID]],customers!A486:A1486,customers!F486:F1486,FALSE)</f>
        <v>Tr谩 Mh贸r</v>
      </c>
      <c r="K487" s="2" t="str">
        <f>VLOOKUP(M487,'coffee (more)'!$A$1:$B$5,2,FALSE)</f>
        <v>Robusta</v>
      </c>
      <c r="L487" s="2" t="str">
        <f>VLOOKUP(N487,'coffee (more)'!$A$7:$B$10,2,FALSE)</f>
        <v>Light</v>
      </c>
      <c r="M487" t="str">
        <f>INDEX(products!$A$1:$G$49,MATCH(orders!$D487,products!$A$1:$A$49,0),MATCH(orders!M$1,products!$A$1:$G$1,0))</f>
        <v>Rob</v>
      </c>
      <c r="N487" t="str">
        <f>INDEX(products!$A$1:$G$49,MATCH(orders!$D487,products!$A$1:$A$49,0),MATCH(orders!N$1,products!$A$1:$G$1,0))</f>
        <v>L</v>
      </c>
      <c r="O487" s="10">
        <f>INDEX(products!$A$1:$G$49,MATCH(orders!$D487,products!$A$1:$A$49,0),MATCH(orders!O$1,products!$A$1:$G$1,0))</f>
        <v>0.2</v>
      </c>
      <c r="P487" s="5">
        <f>INDEX(products!$A$1:$G$49,MATCH(orders!$D487,products!$A$1:$A$49,0),MATCH(orders!P$1,products!$A$1:$G$1,0))</f>
        <v>3.5849999999999995</v>
      </c>
      <c r="Q487" s="5">
        <f>INDEX(products!$A$1:$G$49,MATCH(orders!$D487,products!$A$1:$A$49,0),MATCH(orders!Q$1,products!$A$1:$G$1,0))</f>
        <v>0.21509999999999996</v>
      </c>
      <c r="R487" s="12">
        <f t="shared" si="15"/>
        <v>21.509999999999998</v>
      </c>
      <c r="S487" s="12">
        <f t="shared" si="14"/>
        <v>1.2905999999999997</v>
      </c>
      <c r="T487" t="str">
        <f>_xlfn.XLOOKUP(C487,customers!A486:A1486,customers!I486:I1486,FALSE)</f>
        <v>Yes</v>
      </c>
    </row>
    <row r="488" spans="1:20" x14ac:dyDescent="0.2">
      <c r="A488" s="2" t="s">
        <v>3236</v>
      </c>
      <c r="B488" s="3">
        <v>44043</v>
      </c>
      <c r="C488" s="2" t="s">
        <v>3237</v>
      </c>
      <c r="D488" t="s">
        <v>6160</v>
      </c>
      <c r="E488" s="2">
        <v>6</v>
      </c>
      <c r="F488" s="2" t="str">
        <f>_xlfn.XLOOKUP(C488,customers!$A$1:$A$1001,customers!$B$1:$B$1001,0)</f>
        <v>Franny Kienlein</v>
      </c>
      <c r="G488" s="2" t="str">
        <f>IF(_xlfn.XLOOKUP(C488,customers!$A$1:$A$1001,customers!$C$1:$C$1001,0) = 0, "NONE", _xlfn.XLOOKUP(C488,customers!$A$1:$A$1001,customers!$C$1:$C$1001,0) )</f>
        <v>fkienleindi@trellian.com</v>
      </c>
      <c r="H488" s="2" t="str">
        <f>_xlfn.XLOOKUP(C488,customers!$A$1:$A$1001,customers!$G$1:$G$1001,0)</f>
        <v>Ireland</v>
      </c>
      <c r="I488" s="2" t="e" vm="243">
        <v>#VALUE!</v>
      </c>
      <c r="J488" s="2" t="str">
        <f>_xlfn.XLOOKUP(Table1[[#This Row],[Customer ID]],customers!A487:A1487,customers!F487:F1487,FALSE)</f>
        <v>Coolock</v>
      </c>
      <c r="K488" s="2" t="str">
        <f>VLOOKUP(M488,'coffee (more)'!$A$1:$B$5,2,FALSE)</f>
        <v>Liberica</v>
      </c>
      <c r="L488" s="2" t="str">
        <f>VLOOKUP(N488,'coffee (more)'!$A$7:$B$10,2,FALSE)</f>
        <v>Medium</v>
      </c>
      <c r="M488" t="str">
        <f>INDEX(products!$A$1:$G$49,MATCH(orders!$D488,products!$A$1:$A$49,0),MATCH(orders!M$1,products!$A$1:$G$1,0))</f>
        <v>Lib</v>
      </c>
      <c r="N488" t="str">
        <f>INDEX(products!$A$1:$G$49,MATCH(orders!$D488,products!$A$1:$A$49,0),MATCH(orders!N$1,products!$A$1:$G$1,0))</f>
        <v>M</v>
      </c>
      <c r="O488" s="10">
        <f>INDEX(products!$A$1:$G$49,MATCH(orders!$D488,products!$A$1:$A$49,0),MATCH(orders!O$1,products!$A$1:$G$1,0))</f>
        <v>0.5</v>
      </c>
      <c r="P488" s="5">
        <f>INDEX(products!$A$1:$G$49,MATCH(orders!$D488,products!$A$1:$A$49,0),MATCH(orders!P$1,products!$A$1:$G$1,0))</f>
        <v>8.73</v>
      </c>
      <c r="Q488" s="5">
        <f>INDEX(products!$A$1:$G$49,MATCH(orders!$D488,products!$A$1:$A$49,0),MATCH(orders!Q$1,products!$A$1:$G$1,0))</f>
        <v>1.1349</v>
      </c>
      <c r="R488" s="12">
        <f t="shared" si="15"/>
        <v>52.38</v>
      </c>
      <c r="S488" s="12">
        <f t="shared" si="14"/>
        <v>6.8094000000000001</v>
      </c>
      <c r="T488" t="str">
        <f>_xlfn.XLOOKUP(C488,customers!A487:A1487,customers!I487:I1487,FALSE)</f>
        <v>Yes</v>
      </c>
    </row>
    <row r="489" spans="1:20"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 = 0, "NONE", _xlfn.XLOOKUP(C489,customers!$A$1:$A$1001,customers!$C$1:$C$1001,0) )</f>
        <v>kegglestonedj@sphinn.com</v>
      </c>
      <c r="H489" s="2" t="str">
        <f>_xlfn.XLOOKUP(C489,customers!$A$1:$A$1001,customers!$G$1:$G$1001,0)</f>
        <v>Ireland</v>
      </c>
      <c r="I489" s="2" t="e" vm="243">
        <v>#VALUE!</v>
      </c>
      <c r="J489" s="2" t="str">
        <f>_xlfn.XLOOKUP(Table1[[#This Row],[Customer ID]],customers!A488:A1488,customers!F488:F1488,FALSE)</f>
        <v>Coolock</v>
      </c>
      <c r="K489" s="2" t="str">
        <f>VLOOKUP(M489,'coffee (more)'!$A$1:$B$5,2,FALSE)</f>
        <v>Excelsa</v>
      </c>
      <c r="L489" s="2" t="str">
        <f>VLOOKUP(N489,'coffee (more)'!$A$7:$B$10,2,FALSE)</f>
        <v>Dark</v>
      </c>
      <c r="M489" t="str">
        <f>INDEX(products!$A$1:$G$49,MATCH(orders!$D489,products!$A$1:$A$49,0),MATCH(orders!M$1,products!$A$1:$G$1,0))</f>
        <v>Exc</v>
      </c>
      <c r="N489" t="str">
        <f>INDEX(products!$A$1:$G$49,MATCH(orders!$D489,products!$A$1:$A$49,0),MATCH(orders!N$1,products!$A$1:$G$1,0))</f>
        <v>D</v>
      </c>
      <c r="O489" s="10">
        <f>INDEX(products!$A$1:$G$49,MATCH(orders!$D489,products!$A$1:$A$49,0),MATCH(orders!O$1,products!$A$1:$G$1,0))</f>
        <v>1</v>
      </c>
      <c r="P489" s="5">
        <f>INDEX(products!$A$1:$G$49,MATCH(orders!$D489,products!$A$1:$A$49,0),MATCH(orders!P$1,products!$A$1:$G$1,0))</f>
        <v>12.15</v>
      </c>
      <c r="Q489" s="5">
        <f>INDEX(products!$A$1:$G$49,MATCH(orders!$D489,products!$A$1:$A$49,0),MATCH(orders!Q$1,products!$A$1:$G$1,0))</f>
        <v>1.3365</v>
      </c>
      <c r="R489" s="12">
        <f t="shared" si="15"/>
        <v>72.900000000000006</v>
      </c>
      <c r="S489" s="12">
        <f t="shared" si="14"/>
        <v>8.0190000000000001</v>
      </c>
      <c r="T489" t="str">
        <f>_xlfn.XLOOKUP(C489,customers!A488:A1488,customers!I488:I1488,FALSE)</f>
        <v>No</v>
      </c>
    </row>
    <row r="490" spans="1:20" x14ac:dyDescent="0.2">
      <c r="A490" s="2" t="s">
        <v>3248</v>
      </c>
      <c r="B490" s="3">
        <v>43954</v>
      </c>
      <c r="C490" s="2" t="s">
        <v>3249</v>
      </c>
      <c r="D490" t="s">
        <v>6174</v>
      </c>
      <c r="E490" s="2">
        <v>5</v>
      </c>
      <c r="F490" s="2" t="str">
        <f>_xlfn.XLOOKUP(C490,customers!$A$1:$A$1001,customers!$B$1:$B$1001,0)</f>
        <v>Becky Semkins</v>
      </c>
      <c r="G490" s="2" t="str">
        <f>IF(_xlfn.XLOOKUP(C490,customers!$A$1:$A$1001,customers!$C$1:$C$1001,0) = 0, "NONE", _xlfn.XLOOKUP(C490,customers!$A$1:$A$1001,customers!$C$1:$C$1001,0) )</f>
        <v>bsemkinsdk@unc.edu</v>
      </c>
      <c r="H490" s="2" t="str">
        <f>_xlfn.XLOOKUP(C490,customers!$A$1:$A$1001,customers!$G$1:$G$1001,0)</f>
        <v>Ireland</v>
      </c>
      <c r="I490" s="2" t="e" vm="244">
        <v>#VALUE!</v>
      </c>
      <c r="J490" s="2" t="str">
        <f>_xlfn.XLOOKUP(Table1[[#This Row],[Customer ID]],customers!A489:A1489,customers!F489:F1489,FALSE)</f>
        <v>Kinnegad</v>
      </c>
      <c r="K490" s="2" t="str">
        <f>VLOOKUP(M490,'coffee (more)'!$A$1:$B$5,2,FALSE)</f>
        <v>Robusta</v>
      </c>
      <c r="L490" s="2" t="str">
        <f>VLOOKUP(N490,'coffee (more)'!$A$7:$B$10,2,FALSE)</f>
        <v>Medium</v>
      </c>
      <c r="M490" t="str">
        <f>INDEX(products!$A$1:$G$49,MATCH(orders!$D490,products!$A$1:$A$49,0),MATCH(orders!M$1,products!$A$1:$G$1,0))</f>
        <v>Rob</v>
      </c>
      <c r="N490" t="str">
        <f>INDEX(products!$A$1:$G$49,MATCH(orders!$D490,products!$A$1:$A$49,0),MATCH(orders!N$1,products!$A$1:$G$1,0))</f>
        <v>M</v>
      </c>
      <c r="O490" s="10">
        <f>INDEX(products!$A$1:$G$49,MATCH(orders!$D490,products!$A$1:$A$49,0),MATCH(orders!O$1,products!$A$1:$G$1,0))</f>
        <v>0.2</v>
      </c>
      <c r="P490" s="5">
        <f>INDEX(products!$A$1:$G$49,MATCH(orders!$D490,products!$A$1:$A$49,0),MATCH(orders!P$1,products!$A$1:$G$1,0))</f>
        <v>2.9849999999999999</v>
      </c>
      <c r="Q490" s="5">
        <f>INDEX(products!$A$1:$G$49,MATCH(orders!$D490,products!$A$1:$A$49,0),MATCH(orders!Q$1,products!$A$1:$G$1,0))</f>
        <v>0.17909999999999998</v>
      </c>
      <c r="R490" s="12">
        <f t="shared" si="15"/>
        <v>14.924999999999999</v>
      </c>
      <c r="S490" s="12">
        <f t="shared" si="14"/>
        <v>0.89549999999999996</v>
      </c>
      <c r="T490" t="str">
        <f>_xlfn.XLOOKUP(C490,customers!A489:A1489,customers!I489:I1489,FALSE)</f>
        <v>Yes</v>
      </c>
    </row>
    <row r="491" spans="1:20" x14ac:dyDescent="0.2">
      <c r="A491" s="2" t="s">
        <v>3254</v>
      </c>
      <c r="B491" s="3">
        <v>43654</v>
      </c>
      <c r="C491" s="2" t="s">
        <v>3255</v>
      </c>
      <c r="D491" t="s">
        <v>6170</v>
      </c>
      <c r="E491" s="2">
        <v>6</v>
      </c>
      <c r="F491" s="2" t="str">
        <f>_xlfn.XLOOKUP(C491,customers!$A$1:$A$1001,customers!$B$1:$B$1001,0)</f>
        <v>Sean Lorenzetti</v>
      </c>
      <c r="G491" s="2" t="str">
        <f>IF(_xlfn.XLOOKUP(C491,customers!$A$1:$A$1001,customers!$C$1:$C$1001,0) = 0, "NONE", _xlfn.XLOOKUP(C491,customers!$A$1:$A$1001,customers!$C$1:$C$1001,0) )</f>
        <v>slorenzettidl@is.gd</v>
      </c>
      <c r="H491" s="2" t="str">
        <f>_xlfn.XLOOKUP(C491,customers!$A$1:$A$1001,customers!$G$1:$G$1001,0)</f>
        <v>United States</v>
      </c>
      <c r="I491" s="2" t="e" vm="82">
        <v>#VALUE!</v>
      </c>
      <c r="J491" s="2" t="str">
        <f>_xlfn.XLOOKUP(Table1[[#This Row],[Customer ID]],customers!A490:A1490,customers!F490:F1490,FALSE)</f>
        <v>El Paso</v>
      </c>
      <c r="K491" s="2" t="str">
        <f>VLOOKUP(M491,'coffee (more)'!$A$1:$B$5,2,FALSE)</f>
        <v>Liberica</v>
      </c>
      <c r="L491" s="2" t="str">
        <f>VLOOKUP(N491,'coffee (more)'!$A$7:$B$10,2,FALSE)</f>
        <v>Light</v>
      </c>
      <c r="M491" t="str">
        <f>INDEX(products!$A$1:$G$49,MATCH(orders!$D491,products!$A$1:$A$49,0),MATCH(orders!M$1,products!$A$1:$G$1,0))</f>
        <v>Lib</v>
      </c>
      <c r="N491" t="str">
        <f>INDEX(products!$A$1:$G$49,MATCH(orders!$D491,products!$A$1:$A$49,0),MATCH(orders!N$1,products!$A$1:$G$1,0))</f>
        <v>L</v>
      </c>
      <c r="O491" s="10">
        <f>INDEX(products!$A$1:$G$49,MATCH(orders!$D491,products!$A$1:$A$49,0),MATCH(orders!O$1,products!$A$1:$G$1,0))</f>
        <v>1</v>
      </c>
      <c r="P491" s="5">
        <f>INDEX(products!$A$1:$G$49,MATCH(orders!$D491,products!$A$1:$A$49,0),MATCH(orders!P$1,products!$A$1:$G$1,0))</f>
        <v>15.85</v>
      </c>
      <c r="Q491" s="5">
        <f>INDEX(products!$A$1:$G$49,MATCH(orders!$D491,products!$A$1:$A$49,0),MATCH(orders!Q$1,products!$A$1:$G$1,0))</f>
        <v>2.0605000000000002</v>
      </c>
      <c r="R491" s="12">
        <f t="shared" si="15"/>
        <v>95.1</v>
      </c>
      <c r="S491" s="12">
        <f t="shared" si="14"/>
        <v>12.363000000000001</v>
      </c>
      <c r="T491" t="str">
        <f>_xlfn.XLOOKUP(C491,customers!A490:A1490,customers!I490:I1490,FALSE)</f>
        <v>No</v>
      </c>
    </row>
    <row r="492" spans="1:20" x14ac:dyDescent="0.2">
      <c r="A492" s="2" t="s">
        <v>3260</v>
      </c>
      <c r="B492" s="3">
        <v>43764</v>
      </c>
      <c r="C492" s="2" t="s">
        <v>3261</v>
      </c>
      <c r="D492" t="s">
        <v>6169</v>
      </c>
      <c r="E492" s="2">
        <v>2</v>
      </c>
      <c r="F492" s="2" t="str">
        <f>_xlfn.XLOOKUP(C492,customers!$A$1:$A$1001,customers!$B$1:$B$1001,0)</f>
        <v>Bob Giannazzi</v>
      </c>
      <c r="G492" s="2" t="str">
        <f>IF(_xlfn.XLOOKUP(C492,customers!$A$1:$A$1001,customers!$C$1:$C$1001,0) = 0, "NONE", _xlfn.XLOOKUP(C492,customers!$A$1:$A$1001,customers!$C$1:$C$1001,0) )</f>
        <v>bgiannazzidm@apple.com</v>
      </c>
      <c r="H492" s="2" t="str">
        <f>_xlfn.XLOOKUP(C492,customers!$A$1:$A$1001,customers!$G$1:$G$1001,0)</f>
        <v>United States</v>
      </c>
      <c r="I492" s="2" t="e" vm="40">
        <v>#VALUE!</v>
      </c>
      <c r="J492" s="2" t="str">
        <f>_xlfn.XLOOKUP(Table1[[#This Row],[Customer ID]],customers!A491:A1491,customers!F491:F1491,FALSE)</f>
        <v>Fort Lauderdale</v>
      </c>
      <c r="K492" s="2" t="str">
        <f>VLOOKUP(M492,'coffee (more)'!$A$1:$B$5,2,FALSE)</f>
        <v>Liberica</v>
      </c>
      <c r="L492" s="2" t="str">
        <f>VLOOKUP(N492,'coffee (more)'!$A$7:$B$10,2,FALSE)</f>
        <v>Dark</v>
      </c>
      <c r="M492" t="str">
        <f>INDEX(products!$A$1:$G$49,MATCH(orders!$D492,products!$A$1:$A$49,0),MATCH(orders!M$1,products!$A$1:$G$1,0))</f>
        <v>Lib</v>
      </c>
      <c r="N492" t="str">
        <f>INDEX(products!$A$1:$G$49,MATCH(orders!$D492,products!$A$1:$A$49,0),MATCH(orders!N$1,products!$A$1:$G$1,0))</f>
        <v>D</v>
      </c>
      <c r="O492" s="10">
        <f>INDEX(products!$A$1:$G$49,MATCH(orders!$D492,products!$A$1:$A$49,0),MATCH(orders!O$1,products!$A$1:$G$1,0))</f>
        <v>0.5</v>
      </c>
      <c r="P492" s="5">
        <f>INDEX(products!$A$1:$G$49,MATCH(orders!$D492,products!$A$1:$A$49,0),MATCH(orders!P$1,products!$A$1:$G$1,0))</f>
        <v>7.77</v>
      </c>
      <c r="Q492" s="5">
        <f>INDEX(products!$A$1:$G$49,MATCH(orders!$D492,products!$A$1:$A$49,0),MATCH(orders!Q$1,products!$A$1:$G$1,0))</f>
        <v>1.0101</v>
      </c>
      <c r="R492" s="12">
        <f t="shared" si="15"/>
        <v>15.54</v>
      </c>
      <c r="S492" s="12">
        <f t="shared" si="14"/>
        <v>2.0202</v>
      </c>
      <c r="T492" t="str">
        <f>_xlfn.XLOOKUP(C492,customers!A491:A1491,customers!I491:I1491,FALSE)</f>
        <v>No</v>
      </c>
    </row>
    <row r="493" spans="1:20" x14ac:dyDescent="0.2">
      <c r="A493" s="2" t="s">
        <v>3266</v>
      </c>
      <c r="B493" s="3">
        <v>44101</v>
      </c>
      <c r="C493" s="2" t="s">
        <v>3267</v>
      </c>
      <c r="D493" t="s">
        <v>6150</v>
      </c>
      <c r="E493" s="2">
        <v>6</v>
      </c>
      <c r="F493" s="2" t="str">
        <f>_xlfn.XLOOKUP(C493,customers!$A$1:$A$1001,customers!$B$1:$B$1001,0)</f>
        <v>Kendra Backshell</v>
      </c>
      <c r="G493" s="2" t="str">
        <f>IF(_xlfn.XLOOKUP(C493,customers!$A$1:$A$1001,customers!$C$1:$C$1001,0) = 0, "NONE", _xlfn.XLOOKUP(C493,customers!$A$1:$A$1001,customers!$C$1:$C$1001,0) )</f>
        <v>NONE</v>
      </c>
      <c r="H493" s="2" t="str">
        <f>_xlfn.XLOOKUP(C493,customers!$A$1:$A$1001,customers!$G$1:$G$1001,0)</f>
        <v>United States</v>
      </c>
      <c r="I493" s="2" t="e" vm="196">
        <v>#VALUE!</v>
      </c>
      <c r="J493" s="2" t="str">
        <f>_xlfn.XLOOKUP(Table1[[#This Row],[Customer ID]],customers!A492:A1492,customers!F492:F1492,FALSE)</f>
        <v>Indianapolis</v>
      </c>
      <c r="K493" s="2" t="str">
        <f>VLOOKUP(M493,'coffee (more)'!$A$1:$B$5,2,FALSE)</f>
        <v>Liberica</v>
      </c>
      <c r="L493" s="2" t="str">
        <f>VLOOKUP(N493,'coffee (more)'!$A$7:$B$10,2,FALSE)</f>
        <v>Dark</v>
      </c>
      <c r="M493" t="str">
        <f>INDEX(products!$A$1:$G$49,MATCH(orders!$D493,products!$A$1:$A$49,0),MATCH(orders!M$1,products!$A$1:$G$1,0))</f>
        <v>Lib</v>
      </c>
      <c r="N493" t="str">
        <f>INDEX(products!$A$1:$G$49,MATCH(orders!$D493,products!$A$1:$A$49,0),MATCH(orders!N$1,products!$A$1:$G$1,0))</f>
        <v>D</v>
      </c>
      <c r="O493" s="10">
        <f>INDEX(products!$A$1:$G$49,MATCH(orders!$D493,products!$A$1:$A$49,0),MATCH(orders!O$1,products!$A$1:$G$1,0))</f>
        <v>0.2</v>
      </c>
      <c r="P493" s="5">
        <f>INDEX(products!$A$1:$G$49,MATCH(orders!$D493,products!$A$1:$A$49,0),MATCH(orders!P$1,products!$A$1:$G$1,0))</f>
        <v>3.8849999999999998</v>
      </c>
      <c r="Q493" s="5">
        <f>INDEX(products!$A$1:$G$49,MATCH(orders!$D493,products!$A$1:$A$49,0),MATCH(orders!Q$1,products!$A$1:$G$1,0))</f>
        <v>0.50505</v>
      </c>
      <c r="R493" s="12">
        <f t="shared" si="15"/>
        <v>23.31</v>
      </c>
      <c r="S493" s="12">
        <f t="shared" si="14"/>
        <v>3.0303</v>
      </c>
      <c r="T493" t="str">
        <f>_xlfn.XLOOKUP(C493,customers!A492:A1492,customers!I492:I1492,FALSE)</f>
        <v>No</v>
      </c>
    </row>
    <row r="494" spans="1:20" x14ac:dyDescent="0.2">
      <c r="A494" s="2" t="s">
        <v>3271</v>
      </c>
      <c r="B494" s="3">
        <v>44620</v>
      </c>
      <c r="C494" s="2" t="s">
        <v>3272</v>
      </c>
      <c r="D494" t="s">
        <v>6156</v>
      </c>
      <c r="E494" s="2">
        <v>1</v>
      </c>
      <c r="F494" s="2" t="str">
        <f>_xlfn.XLOOKUP(C494,customers!$A$1:$A$1001,customers!$B$1:$B$1001,0)</f>
        <v>Uriah Lethbrig</v>
      </c>
      <c r="G494" s="2" t="str">
        <f>IF(_xlfn.XLOOKUP(C494,customers!$A$1:$A$1001,customers!$C$1:$C$1001,0) = 0, "NONE", _xlfn.XLOOKUP(C494,customers!$A$1:$A$1001,customers!$C$1:$C$1001,0) )</f>
        <v>ulethbrigdo@hc360.com</v>
      </c>
      <c r="H494" s="2" t="str">
        <f>_xlfn.XLOOKUP(C494,customers!$A$1:$A$1001,customers!$G$1:$G$1001,0)</f>
        <v>United States</v>
      </c>
      <c r="I494" s="2" t="e" vm="159">
        <v>#VALUE!</v>
      </c>
      <c r="J494" s="2" t="str">
        <f>_xlfn.XLOOKUP(Table1[[#This Row],[Customer ID]],customers!A493:A1493,customers!F493:F1493,FALSE)</f>
        <v>Milwaukee</v>
      </c>
      <c r="K494" s="2" t="str">
        <f>VLOOKUP(M494,'coffee (more)'!$A$1:$B$5,2,FALSE)</f>
        <v>Excelsa</v>
      </c>
      <c r="L494" s="2" t="str">
        <f>VLOOKUP(N494,'coffee (more)'!$A$7:$B$10,2,FALSE)</f>
        <v>Medium</v>
      </c>
      <c r="M494" t="str">
        <f>INDEX(products!$A$1:$G$49,MATCH(orders!$D494,products!$A$1:$A$49,0),MATCH(orders!M$1,products!$A$1:$G$1,0))</f>
        <v>Exc</v>
      </c>
      <c r="N494" t="str">
        <f>INDEX(products!$A$1:$G$49,MATCH(orders!$D494,products!$A$1:$A$49,0),MATCH(orders!N$1,products!$A$1:$G$1,0))</f>
        <v>M</v>
      </c>
      <c r="O494" s="10">
        <f>INDEX(products!$A$1:$G$49,MATCH(orders!$D494,products!$A$1:$A$49,0),MATCH(orders!O$1,products!$A$1:$G$1,0))</f>
        <v>0.2</v>
      </c>
      <c r="P494" s="5">
        <f>INDEX(products!$A$1:$G$49,MATCH(orders!$D494,products!$A$1:$A$49,0),MATCH(orders!P$1,products!$A$1:$G$1,0))</f>
        <v>4.125</v>
      </c>
      <c r="Q494" s="5">
        <f>INDEX(products!$A$1:$G$49,MATCH(orders!$D494,products!$A$1:$A$49,0),MATCH(orders!Q$1,products!$A$1:$G$1,0))</f>
        <v>0.45374999999999999</v>
      </c>
      <c r="R494" s="12">
        <f t="shared" si="15"/>
        <v>4.125</v>
      </c>
      <c r="S494" s="12">
        <f t="shared" si="14"/>
        <v>0.45374999999999999</v>
      </c>
      <c r="T494" t="str">
        <f>_xlfn.XLOOKUP(C494,customers!A493:A1493,customers!I493:I1493,FALSE)</f>
        <v>Yes</v>
      </c>
    </row>
    <row r="495" spans="1:20" x14ac:dyDescent="0.2">
      <c r="A495" s="2" t="s">
        <v>3277</v>
      </c>
      <c r="B495" s="3">
        <v>44090</v>
      </c>
      <c r="C495" s="2" t="s">
        <v>3278</v>
      </c>
      <c r="D495" t="s">
        <v>6146</v>
      </c>
      <c r="E495" s="2">
        <v>6</v>
      </c>
      <c r="F495" s="2" t="str">
        <f>_xlfn.XLOOKUP(C495,customers!$A$1:$A$1001,customers!$B$1:$B$1001,0)</f>
        <v>Sky Farnish</v>
      </c>
      <c r="G495" s="2" t="str">
        <f>IF(_xlfn.XLOOKUP(C495,customers!$A$1:$A$1001,customers!$C$1:$C$1001,0) = 0, "NONE", _xlfn.XLOOKUP(C495,customers!$A$1:$A$1001,customers!$C$1:$C$1001,0) )</f>
        <v>sfarnishdp@dmoz.org</v>
      </c>
      <c r="H495" s="2" t="str">
        <f>_xlfn.XLOOKUP(C495,customers!$A$1:$A$1001,customers!$G$1:$G$1001,0)</f>
        <v>United Kingdom</v>
      </c>
      <c r="I495" s="2" t="s">
        <v>273</v>
      </c>
      <c r="J495" s="2" t="str">
        <f>_xlfn.XLOOKUP(Table1[[#This Row],[Customer ID]],customers!A494:A1494,customers!F494:F1494,FALSE)</f>
        <v>Eaton</v>
      </c>
      <c r="K495" s="2" t="str">
        <f>VLOOKUP(M495,'coffee (more)'!$A$1:$B$5,2,FALSE)</f>
        <v>Robusta</v>
      </c>
      <c r="L495" s="2" t="str">
        <f>VLOOKUP(N495,'coffee (more)'!$A$7:$B$10,2,FALSE)</f>
        <v>Medium</v>
      </c>
      <c r="M495" t="str">
        <f>INDEX(products!$A$1:$G$49,MATCH(orders!$D495,products!$A$1:$A$49,0),MATCH(orders!M$1,products!$A$1:$G$1,0))</f>
        <v>Rob</v>
      </c>
      <c r="N495" t="str">
        <f>INDEX(products!$A$1:$G$49,MATCH(orders!$D495,products!$A$1:$A$49,0),MATCH(orders!N$1,products!$A$1:$G$1,0))</f>
        <v>M</v>
      </c>
      <c r="O495" s="10">
        <f>INDEX(products!$A$1:$G$49,MATCH(orders!$D495,products!$A$1:$A$49,0),MATCH(orders!O$1,products!$A$1:$G$1,0))</f>
        <v>0.5</v>
      </c>
      <c r="P495" s="5">
        <f>INDEX(products!$A$1:$G$49,MATCH(orders!$D495,products!$A$1:$A$49,0),MATCH(orders!P$1,products!$A$1:$G$1,0))</f>
        <v>5.97</v>
      </c>
      <c r="Q495" s="5">
        <f>INDEX(products!$A$1:$G$49,MATCH(orders!$D495,products!$A$1:$A$49,0),MATCH(orders!Q$1,products!$A$1:$G$1,0))</f>
        <v>0.35819999999999996</v>
      </c>
      <c r="R495" s="12">
        <f t="shared" si="15"/>
        <v>35.82</v>
      </c>
      <c r="S495" s="12">
        <f t="shared" si="14"/>
        <v>2.1491999999999996</v>
      </c>
      <c r="T495" t="str">
        <f>_xlfn.XLOOKUP(C495,customers!A494:A1494,customers!I494:I1494,FALSE)</f>
        <v>No</v>
      </c>
    </row>
    <row r="496" spans="1:20" x14ac:dyDescent="0.2">
      <c r="A496" s="2" t="s">
        <v>3283</v>
      </c>
      <c r="B496" s="3">
        <v>44132</v>
      </c>
      <c r="C496" s="2" t="s">
        <v>3284</v>
      </c>
      <c r="D496" t="s">
        <v>6170</v>
      </c>
      <c r="E496" s="2">
        <v>2</v>
      </c>
      <c r="F496" s="2" t="str">
        <f>_xlfn.XLOOKUP(C496,customers!$A$1:$A$1001,customers!$B$1:$B$1001,0)</f>
        <v>Felicia Jecock</v>
      </c>
      <c r="G496" s="2" t="str">
        <f>IF(_xlfn.XLOOKUP(C496,customers!$A$1:$A$1001,customers!$C$1:$C$1001,0) = 0, "NONE", _xlfn.XLOOKUP(C496,customers!$A$1:$A$1001,customers!$C$1:$C$1001,0) )</f>
        <v>fjecockdq@unicef.org</v>
      </c>
      <c r="H496" s="2" t="str">
        <f>_xlfn.XLOOKUP(C496,customers!$A$1:$A$1001,customers!$G$1:$G$1001,0)</f>
        <v>United States</v>
      </c>
      <c r="I496" s="2" t="e" vm="157">
        <v>#VALUE!</v>
      </c>
      <c r="J496" s="2" t="str">
        <f>_xlfn.XLOOKUP(Table1[[#This Row],[Customer ID]],customers!A495:A1495,customers!F495:F1495,FALSE)</f>
        <v>Baton Rouge</v>
      </c>
      <c r="K496" s="2" t="str">
        <f>VLOOKUP(M496,'coffee (more)'!$A$1:$B$5,2,FALSE)</f>
        <v>Liberica</v>
      </c>
      <c r="L496" s="2" t="str">
        <f>VLOOKUP(N496,'coffee (more)'!$A$7:$B$10,2,FALSE)</f>
        <v>Light</v>
      </c>
      <c r="M496" t="str">
        <f>INDEX(products!$A$1:$G$49,MATCH(orders!$D496,products!$A$1:$A$49,0),MATCH(orders!M$1,products!$A$1:$G$1,0))</f>
        <v>Lib</v>
      </c>
      <c r="N496" t="str">
        <f>INDEX(products!$A$1:$G$49,MATCH(orders!$D496,products!$A$1:$A$49,0),MATCH(orders!N$1,products!$A$1:$G$1,0))</f>
        <v>L</v>
      </c>
      <c r="O496" s="10">
        <f>INDEX(products!$A$1:$G$49,MATCH(orders!$D496,products!$A$1:$A$49,0),MATCH(orders!O$1,products!$A$1:$G$1,0))</f>
        <v>1</v>
      </c>
      <c r="P496" s="5">
        <f>INDEX(products!$A$1:$G$49,MATCH(orders!$D496,products!$A$1:$A$49,0),MATCH(orders!P$1,products!$A$1:$G$1,0))</f>
        <v>15.85</v>
      </c>
      <c r="Q496" s="5">
        <f>INDEX(products!$A$1:$G$49,MATCH(orders!$D496,products!$A$1:$A$49,0),MATCH(orders!Q$1,products!$A$1:$G$1,0))</f>
        <v>2.0605000000000002</v>
      </c>
      <c r="R496" s="12">
        <f t="shared" si="15"/>
        <v>31.7</v>
      </c>
      <c r="S496" s="12">
        <f t="shared" si="14"/>
        <v>4.1210000000000004</v>
      </c>
      <c r="T496" t="str">
        <f>_xlfn.XLOOKUP(C496,customers!A495:A1495,customers!I495:I1495,FALSE)</f>
        <v>No</v>
      </c>
    </row>
    <row r="497" spans="1:20"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 = 0, "NONE", _xlfn.XLOOKUP(C497,customers!$A$1:$A$1001,customers!$C$1:$C$1001,0) )</f>
        <v>NONE</v>
      </c>
      <c r="H497" s="2" t="str">
        <f>_xlfn.XLOOKUP(C497,customers!$A$1:$A$1001,customers!$G$1:$G$1001,0)</f>
        <v>United States</v>
      </c>
      <c r="I497" s="2" t="e" vm="179">
        <v>#VALUE!</v>
      </c>
      <c r="J497" s="2" t="str">
        <f>_xlfn.XLOOKUP(Table1[[#This Row],[Customer ID]],customers!A496:A1496,customers!F496:F1496,FALSE)</f>
        <v>Danbury</v>
      </c>
      <c r="K497" s="2" t="str">
        <f>VLOOKUP(M497,'coffee (more)'!$A$1:$B$5,2,FALSE)</f>
        <v>Liberica</v>
      </c>
      <c r="L497" s="2" t="str">
        <f>VLOOKUP(N497,'coffee (more)'!$A$7:$B$10,2,FALSE)</f>
        <v>Light</v>
      </c>
      <c r="M497" t="str">
        <f>INDEX(products!$A$1:$G$49,MATCH(orders!$D497,products!$A$1:$A$49,0),MATCH(orders!M$1,products!$A$1:$G$1,0))</f>
        <v>Lib</v>
      </c>
      <c r="N497" t="str">
        <f>INDEX(products!$A$1:$G$49,MATCH(orders!$D497,products!$A$1:$A$49,0),MATCH(orders!N$1,products!$A$1:$G$1,0))</f>
        <v>L</v>
      </c>
      <c r="O497" s="10">
        <f>INDEX(products!$A$1:$G$49,MATCH(orders!$D497,products!$A$1:$A$49,0),MATCH(orders!O$1,products!$A$1:$G$1,0))</f>
        <v>1</v>
      </c>
      <c r="P497" s="5">
        <f>INDEX(products!$A$1:$G$49,MATCH(orders!$D497,products!$A$1:$A$49,0),MATCH(orders!P$1,products!$A$1:$G$1,0))</f>
        <v>15.85</v>
      </c>
      <c r="Q497" s="5">
        <f>INDEX(products!$A$1:$G$49,MATCH(orders!$D497,products!$A$1:$A$49,0),MATCH(orders!Q$1,products!$A$1:$G$1,0))</f>
        <v>2.0605000000000002</v>
      </c>
      <c r="R497" s="12">
        <f t="shared" si="15"/>
        <v>79.25</v>
      </c>
      <c r="S497" s="12">
        <f t="shared" si="14"/>
        <v>10.302500000000002</v>
      </c>
      <c r="T497" t="str">
        <f>_xlfn.XLOOKUP(C497,customers!A496:A1496,customers!I496:I1496,FALSE)</f>
        <v>Yes</v>
      </c>
    </row>
    <row r="498" spans="1:20" x14ac:dyDescent="0.2">
      <c r="A498" s="2" t="s">
        <v>3294</v>
      </c>
      <c r="B498" s="3">
        <v>44438</v>
      </c>
      <c r="C498" s="2" t="s">
        <v>3295</v>
      </c>
      <c r="D498" t="s">
        <v>6153</v>
      </c>
      <c r="E498" s="2">
        <v>3</v>
      </c>
      <c r="F498" s="2" t="str">
        <f>_xlfn.XLOOKUP(C498,customers!$A$1:$A$1001,customers!$B$1:$B$1001,0)</f>
        <v>Hamlen Pallister</v>
      </c>
      <c r="G498" s="2" t="str">
        <f>IF(_xlfn.XLOOKUP(C498,customers!$A$1:$A$1001,customers!$C$1:$C$1001,0) = 0, "NONE", _xlfn.XLOOKUP(C498,customers!$A$1:$A$1001,customers!$C$1:$C$1001,0) )</f>
        <v>hpallisterds@ning.com</v>
      </c>
      <c r="H498" s="2" t="str">
        <f>_xlfn.XLOOKUP(C498,customers!$A$1:$A$1001,customers!$G$1:$G$1001,0)</f>
        <v>United States</v>
      </c>
      <c r="I498" s="2" t="e" vm="46">
        <v>#VALUE!</v>
      </c>
      <c r="J498" s="2" t="str">
        <f>_xlfn.XLOOKUP(Table1[[#This Row],[Customer ID]],customers!A497:A1497,customers!F497:F1497,FALSE)</f>
        <v>Pensacola</v>
      </c>
      <c r="K498" s="2" t="str">
        <f>VLOOKUP(M498,'coffee (more)'!$A$1:$B$5,2,FALSE)</f>
        <v>Excelsa</v>
      </c>
      <c r="L498" s="2" t="str">
        <f>VLOOKUP(N498,'coffee (more)'!$A$7:$B$10,2,FALSE)</f>
        <v>Dark</v>
      </c>
      <c r="M498" t="str">
        <f>INDEX(products!$A$1:$G$49,MATCH(orders!$D498,products!$A$1:$A$49,0),MATCH(orders!M$1,products!$A$1:$G$1,0))</f>
        <v>Exc</v>
      </c>
      <c r="N498" t="str">
        <f>INDEX(products!$A$1:$G$49,MATCH(orders!$D498,products!$A$1:$A$49,0),MATCH(orders!N$1,products!$A$1:$G$1,0))</f>
        <v>D</v>
      </c>
      <c r="O498" s="10">
        <f>INDEX(products!$A$1:$G$49,MATCH(orders!$D498,products!$A$1:$A$49,0),MATCH(orders!O$1,products!$A$1:$G$1,0))</f>
        <v>0.2</v>
      </c>
      <c r="P498" s="5">
        <f>INDEX(products!$A$1:$G$49,MATCH(orders!$D498,products!$A$1:$A$49,0),MATCH(orders!P$1,products!$A$1:$G$1,0))</f>
        <v>3.645</v>
      </c>
      <c r="Q498" s="5">
        <f>INDEX(products!$A$1:$G$49,MATCH(orders!$D498,products!$A$1:$A$49,0),MATCH(orders!Q$1,products!$A$1:$G$1,0))</f>
        <v>0.40095000000000003</v>
      </c>
      <c r="R498" s="12">
        <f t="shared" si="15"/>
        <v>10.935</v>
      </c>
      <c r="S498" s="12">
        <f t="shared" si="14"/>
        <v>1.2028500000000002</v>
      </c>
      <c r="T498" t="str">
        <f>_xlfn.XLOOKUP(C498,customers!A497:A1497,customers!I497:I1497,FALSE)</f>
        <v>No</v>
      </c>
    </row>
    <row r="499" spans="1:20" x14ac:dyDescent="0.2">
      <c r="A499" s="2" t="s">
        <v>3300</v>
      </c>
      <c r="B499" s="3">
        <v>44351</v>
      </c>
      <c r="C499" s="2" t="s">
        <v>3301</v>
      </c>
      <c r="D499" t="s">
        <v>6147</v>
      </c>
      <c r="E499" s="2">
        <v>4</v>
      </c>
      <c r="F499" s="2" t="str">
        <f>_xlfn.XLOOKUP(C499,customers!$A$1:$A$1001,customers!$B$1:$B$1001,0)</f>
        <v>Chantal Mersh</v>
      </c>
      <c r="G499" s="2" t="str">
        <f>IF(_xlfn.XLOOKUP(C499,customers!$A$1:$A$1001,customers!$C$1:$C$1001,0) = 0, "NONE", _xlfn.XLOOKUP(C499,customers!$A$1:$A$1001,customers!$C$1:$C$1001,0) )</f>
        <v>cmershdt@drupal.org</v>
      </c>
      <c r="H499" s="2" t="str">
        <f>_xlfn.XLOOKUP(C499,customers!$A$1:$A$1001,customers!$G$1:$G$1001,0)</f>
        <v>Ireland</v>
      </c>
      <c r="I499" s="2" t="e" vm="245">
        <v>#VALUE!</v>
      </c>
      <c r="J499" s="2" t="str">
        <f>_xlfn.XLOOKUP(Table1[[#This Row],[Customer ID]],customers!A498:A1498,customers!F498:F1498,FALSE)</f>
        <v>Milltown</v>
      </c>
      <c r="K499" s="2" t="str">
        <f>VLOOKUP(M499,'coffee (more)'!$A$1:$B$5,2,FALSE)</f>
        <v>Arbica</v>
      </c>
      <c r="L499" s="2" t="str">
        <f>VLOOKUP(N499,'coffee (more)'!$A$7:$B$10,2,FALSE)</f>
        <v>Dark</v>
      </c>
      <c r="M499" t="str">
        <f>INDEX(products!$A$1:$G$49,MATCH(orders!$D499,products!$A$1:$A$49,0),MATCH(orders!M$1,products!$A$1:$G$1,0))</f>
        <v>Ara</v>
      </c>
      <c r="N499" t="str">
        <f>INDEX(products!$A$1:$G$49,MATCH(orders!$D499,products!$A$1:$A$49,0),MATCH(orders!N$1,products!$A$1:$G$1,0))</f>
        <v>D</v>
      </c>
      <c r="O499" s="10">
        <f>INDEX(products!$A$1:$G$49,MATCH(orders!$D499,products!$A$1:$A$49,0),MATCH(orders!O$1,products!$A$1:$G$1,0))</f>
        <v>1</v>
      </c>
      <c r="P499" s="5">
        <f>INDEX(products!$A$1:$G$49,MATCH(orders!$D499,products!$A$1:$A$49,0),MATCH(orders!P$1,products!$A$1:$G$1,0))</f>
        <v>9.9499999999999993</v>
      </c>
      <c r="Q499" s="5">
        <f>INDEX(products!$A$1:$G$49,MATCH(orders!$D499,products!$A$1:$A$49,0),MATCH(orders!Q$1,products!$A$1:$G$1,0))</f>
        <v>0.89549999999999985</v>
      </c>
      <c r="R499" s="12">
        <f t="shared" si="15"/>
        <v>39.799999999999997</v>
      </c>
      <c r="S499" s="12">
        <f t="shared" si="14"/>
        <v>3.5819999999999994</v>
      </c>
      <c r="T499" t="str">
        <f>_xlfn.XLOOKUP(C499,customers!A498:A1498,customers!I498:I1498,FALSE)</f>
        <v>No</v>
      </c>
    </row>
    <row r="500" spans="1:20" x14ac:dyDescent="0.2">
      <c r="A500" s="2" t="s">
        <v>3307</v>
      </c>
      <c r="B500" s="3">
        <v>44159</v>
      </c>
      <c r="C500" s="2" t="s">
        <v>3368</v>
      </c>
      <c r="D500" t="s">
        <v>6138</v>
      </c>
      <c r="E500" s="2">
        <v>5</v>
      </c>
      <c r="F500" s="2" t="str">
        <f>_xlfn.XLOOKUP(C500,customers!$A$1:$A$1001,customers!$B$1:$B$1001,0)</f>
        <v>Marja Urion</v>
      </c>
      <c r="G500" s="2" t="str">
        <f>IF(_xlfn.XLOOKUP(C500,customers!$A$1:$A$1001,customers!$C$1:$C$1001,0) = 0, "NONE", _xlfn.XLOOKUP(C500,customers!$A$1:$A$1001,customers!$C$1:$C$1001,0) )</f>
        <v>murione5@alexa.com</v>
      </c>
      <c r="H500" s="2" t="str">
        <f>_xlfn.XLOOKUP(C500,customers!$A$1:$A$1001,customers!$G$1:$G$1001,0)</f>
        <v>Ireland</v>
      </c>
      <c r="I500" s="2" t="e" vm="246">
        <v>#VALUE!</v>
      </c>
      <c r="J500" s="2" t="str">
        <f>_xlfn.XLOOKUP(Table1[[#This Row],[Customer ID]],customers!A499:A1499,customers!F499:F1499,FALSE)</f>
        <v>Virginia</v>
      </c>
      <c r="K500" s="2" t="str">
        <f>VLOOKUP(M500,'coffee (more)'!$A$1:$B$5,2,FALSE)</f>
        <v>Robusta</v>
      </c>
      <c r="L500" s="2" t="str">
        <f>VLOOKUP(N500,'coffee (more)'!$A$7:$B$10,2,FALSE)</f>
        <v>Medium</v>
      </c>
      <c r="M500" t="str">
        <f>INDEX(products!$A$1:$G$49,MATCH(orders!$D500,products!$A$1:$A$49,0),MATCH(orders!M$1,products!$A$1:$G$1,0))</f>
        <v>Rob</v>
      </c>
      <c r="N500" t="str">
        <f>INDEX(products!$A$1:$G$49,MATCH(orders!$D500,products!$A$1:$A$49,0),MATCH(orders!N$1,products!$A$1:$G$1,0))</f>
        <v>M</v>
      </c>
      <c r="O500" s="10">
        <f>INDEX(products!$A$1:$G$49,MATCH(orders!$D500,products!$A$1:$A$49,0),MATCH(orders!O$1,products!$A$1:$G$1,0))</f>
        <v>1</v>
      </c>
      <c r="P500" s="5">
        <f>INDEX(products!$A$1:$G$49,MATCH(orders!$D500,products!$A$1:$A$49,0),MATCH(orders!P$1,products!$A$1:$G$1,0))</f>
        <v>9.9499999999999993</v>
      </c>
      <c r="Q500" s="5">
        <f>INDEX(products!$A$1:$G$49,MATCH(orders!$D500,products!$A$1:$A$49,0),MATCH(orders!Q$1,products!$A$1:$G$1,0))</f>
        <v>0.59699999999999998</v>
      </c>
      <c r="R500" s="12">
        <f t="shared" si="15"/>
        <v>49.75</v>
      </c>
      <c r="S500" s="12">
        <f t="shared" si="14"/>
        <v>2.9849999999999999</v>
      </c>
      <c r="T500" t="str">
        <f>_xlfn.XLOOKUP(C500,customers!A499:A1499,customers!I499:I1499,FALSE)</f>
        <v>Yes</v>
      </c>
    </row>
    <row r="501" spans="1:20" x14ac:dyDescent="0.2">
      <c r="A501" s="2" t="s">
        <v>3313</v>
      </c>
      <c r="B501" s="3">
        <v>44003</v>
      </c>
      <c r="C501" s="2" t="s">
        <v>3314</v>
      </c>
      <c r="D501" t="s">
        <v>6163</v>
      </c>
      <c r="E501" s="2">
        <v>3</v>
      </c>
      <c r="F501" s="2" t="str">
        <f>_xlfn.XLOOKUP(C501,customers!$A$1:$A$1001,customers!$B$1:$B$1001,0)</f>
        <v>Malynda Purbrick</v>
      </c>
      <c r="G501" s="2" t="str">
        <f>IF(_xlfn.XLOOKUP(C501,customers!$A$1:$A$1001,customers!$C$1:$C$1001,0) = 0, "NONE", _xlfn.XLOOKUP(C501,customers!$A$1:$A$1001,customers!$C$1:$C$1001,0) )</f>
        <v>NONE</v>
      </c>
      <c r="H501" s="2" t="str">
        <f>_xlfn.XLOOKUP(C501,customers!$A$1:$A$1001,customers!$G$1:$G$1001,0)</f>
        <v>Ireland</v>
      </c>
      <c r="I501" s="2" t="e" vm="141">
        <v>#VALUE!</v>
      </c>
      <c r="J501" s="2" t="str">
        <f>_xlfn.XLOOKUP(Table1[[#This Row],[Customer ID]],customers!A500:A1500,customers!F500:F1500,FALSE)</f>
        <v>Balally</v>
      </c>
      <c r="K501" s="2" t="str">
        <f>VLOOKUP(M501,'coffee (more)'!$A$1:$B$5,2,FALSE)</f>
        <v>Robusta</v>
      </c>
      <c r="L501" s="2" t="str">
        <f>VLOOKUP(N501,'coffee (more)'!$A$7:$B$10,2,FALSE)</f>
        <v>Dark</v>
      </c>
      <c r="M501" t="str">
        <f>INDEX(products!$A$1:$G$49,MATCH(orders!$D501,products!$A$1:$A$49,0),MATCH(orders!M$1,products!$A$1:$G$1,0))</f>
        <v>Rob</v>
      </c>
      <c r="N501" t="str">
        <f>INDEX(products!$A$1:$G$49,MATCH(orders!$D501,products!$A$1:$A$49,0),MATCH(orders!N$1,products!$A$1:$G$1,0))</f>
        <v>D</v>
      </c>
      <c r="O501" s="10">
        <f>INDEX(products!$A$1:$G$49,MATCH(orders!$D501,products!$A$1:$A$49,0),MATCH(orders!O$1,products!$A$1:$G$1,0))</f>
        <v>0.2</v>
      </c>
      <c r="P501" s="5">
        <f>INDEX(products!$A$1:$G$49,MATCH(orders!$D501,products!$A$1:$A$49,0),MATCH(orders!P$1,products!$A$1:$G$1,0))</f>
        <v>2.6849999999999996</v>
      </c>
      <c r="Q501" s="5">
        <f>INDEX(products!$A$1:$G$49,MATCH(orders!$D501,products!$A$1:$A$49,0),MATCH(orders!Q$1,products!$A$1:$G$1,0))</f>
        <v>0.16109999999999997</v>
      </c>
      <c r="R501" s="12">
        <f t="shared" si="15"/>
        <v>8.0549999999999997</v>
      </c>
      <c r="S501" s="12">
        <f t="shared" si="14"/>
        <v>0.4832999999999999</v>
      </c>
      <c r="T501" t="str">
        <f>_xlfn.XLOOKUP(C501,customers!A500:A1500,customers!I500:I1500,FALSE)</f>
        <v>Yes</v>
      </c>
    </row>
    <row r="502" spans="1:20" x14ac:dyDescent="0.2">
      <c r="A502" s="2" t="s">
        <v>3318</v>
      </c>
      <c r="B502" s="3">
        <v>44025</v>
      </c>
      <c r="C502" s="2" t="s">
        <v>3319</v>
      </c>
      <c r="D502" t="s">
        <v>6179</v>
      </c>
      <c r="E502" s="2">
        <v>4</v>
      </c>
      <c r="F502" s="2" t="str">
        <f>_xlfn.XLOOKUP(C502,customers!$A$1:$A$1001,customers!$B$1:$B$1001,0)</f>
        <v>Alf Housaman</v>
      </c>
      <c r="G502" s="2" t="str">
        <f>IF(_xlfn.XLOOKUP(C502,customers!$A$1:$A$1001,customers!$C$1:$C$1001,0) = 0, "NONE", _xlfn.XLOOKUP(C502,customers!$A$1:$A$1001,customers!$C$1:$C$1001,0) )</f>
        <v>NONE</v>
      </c>
      <c r="H502" s="2" t="str">
        <f>_xlfn.XLOOKUP(C502,customers!$A$1:$A$1001,customers!$G$1:$G$1001,0)</f>
        <v>United States</v>
      </c>
      <c r="I502" s="2" t="e" vm="16">
        <v>#VALUE!</v>
      </c>
      <c r="J502" s="2" t="str">
        <f>_xlfn.XLOOKUP(Table1[[#This Row],[Customer ID]],customers!A501:A1501,customers!F501:F1501,FALSE)</f>
        <v>Grand Rapids</v>
      </c>
      <c r="K502" s="2" t="str">
        <f>VLOOKUP(M502,'coffee (more)'!$A$1:$B$5,2,FALSE)</f>
        <v>Robusta</v>
      </c>
      <c r="L502" s="2" t="str">
        <f>VLOOKUP(N502,'coffee (more)'!$A$7:$B$10,2,FALSE)</f>
        <v>Light</v>
      </c>
      <c r="M502" t="str">
        <f>INDEX(products!$A$1:$G$49,MATCH(orders!$D502,products!$A$1:$A$49,0),MATCH(orders!M$1,products!$A$1:$G$1,0))</f>
        <v>Rob</v>
      </c>
      <c r="N502" t="str">
        <f>INDEX(products!$A$1:$G$49,MATCH(orders!$D502,products!$A$1:$A$49,0),MATCH(orders!N$1,products!$A$1:$G$1,0))</f>
        <v>L</v>
      </c>
      <c r="O502" s="10">
        <f>INDEX(products!$A$1:$G$49,MATCH(orders!$D502,products!$A$1:$A$49,0),MATCH(orders!O$1,products!$A$1:$G$1,0))</f>
        <v>1</v>
      </c>
      <c r="P502" s="5">
        <f>INDEX(products!$A$1:$G$49,MATCH(orders!$D502,products!$A$1:$A$49,0),MATCH(orders!P$1,products!$A$1:$G$1,0))</f>
        <v>11.95</v>
      </c>
      <c r="Q502" s="5">
        <f>INDEX(products!$A$1:$G$49,MATCH(orders!$D502,products!$A$1:$A$49,0),MATCH(orders!Q$1,products!$A$1:$G$1,0))</f>
        <v>0.71699999999999997</v>
      </c>
      <c r="R502" s="12">
        <f t="shared" si="15"/>
        <v>47.8</v>
      </c>
      <c r="S502" s="12">
        <f t="shared" si="14"/>
        <v>2.8679999999999999</v>
      </c>
      <c r="T502" t="str">
        <f>_xlfn.XLOOKUP(C502,customers!A501:A1501,customers!I501:I1501,FALSE)</f>
        <v>No</v>
      </c>
    </row>
    <row r="503" spans="1:20" x14ac:dyDescent="0.2">
      <c r="A503" s="2" t="s">
        <v>3323</v>
      </c>
      <c r="B503" s="3">
        <v>43467</v>
      </c>
      <c r="C503" s="2" t="s">
        <v>3324</v>
      </c>
      <c r="D503" t="s">
        <v>6174</v>
      </c>
      <c r="E503" s="2">
        <v>4</v>
      </c>
      <c r="F503" s="2" t="str">
        <f>_xlfn.XLOOKUP(C503,customers!$A$1:$A$1001,customers!$B$1:$B$1001,0)</f>
        <v>Gladi Ducker</v>
      </c>
      <c r="G503" s="2" t="str">
        <f>IF(_xlfn.XLOOKUP(C503,customers!$A$1:$A$1001,customers!$C$1:$C$1001,0) = 0, "NONE", _xlfn.XLOOKUP(C503,customers!$A$1:$A$1001,customers!$C$1:$C$1001,0) )</f>
        <v>gduckerdx@patch.com</v>
      </c>
      <c r="H503" s="2" t="str">
        <f>_xlfn.XLOOKUP(C503,customers!$A$1:$A$1001,customers!$G$1:$G$1001,0)</f>
        <v>United Kingdom</v>
      </c>
      <c r="I503" s="2" t="e" vm="186">
        <v>#VALUE!</v>
      </c>
      <c r="J503" s="2" t="str">
        <f>_xlfn.XLOOKUP(Table1[[#This Row],[Customer ID]],customers!A502:A1502,customers!F502:F1502,FALSE)</f>
        <v>Belfast</v>
      </c>
      <c r="K503" s="2" t="str">
        <f>VLOOKUP(M503,'coffee (more)'!$A$1:$B$5,2,FALSE)</f>
        <v>Robusta</v>
      </c>
      <c r="L503" s="2" t="str">
        <f>VLOOKUP(N503,'coffee (more)'!$A$7:$B$10,2,FALSE)</f>
        <v>Medium</v>
      </c>
      <c r="M503" t="str">
        <f>INDEX(products!$A$1:$G$49,MATCH(orders!$D503,products!$A$1:$A$49,0),MATCH(orders!M$1,products!$A$1:$G$1,0))</f>
        <v>Rob</v>
      </c>
      <c r="N503" t="str">
        <f>INDEX(products!$A$1:$G$49,MATCH(orders!$D503,products!$A$1:$A$49,0),MATCH(orders!N$1,products!$A$1:$G$1,0))</f>
        <v>M</v>
      </c>
      <c r="O503" s="10">
        <f>INDEX(products!$A$1:$G$49,MATCH(orders!$D503,products!$A$1:$A$49,0),MATCH(orders!O$1,products!$A$1:$G$1,0))</f>
        <v>0.2</v>
      </c>
      <c r="P503" s="5">
        <f>INDEX(products!$A$1:$G$49,MATCH(orders!$D503,products!$A$1:$A$49,0),MATCH(orders!P$1,products!$A$1:$G$1,0))</f>
        <v>2.9849999999999999</v>
      </c>
      <c r="Q503" s="5">
        <f>INDEX(products!$A$1:$G$49,MATCH(orders!$D503,products!$A$1:$A$49,0),MATCH(orders!Q$1,products!$A$1:$G$1,0))</f>
        <v>0.17909999999999998</v>
      </c>
      <c r="R503" s="12">
        <f t="shared" si="15"/>
        <v>11.94</v>
      </c>
      <c r="S503" s="12">
        <f t="shared" si="14"/>
        <v>0.71639999999999993</v>
      </c>
      <c r="T503" t="str">
        <f>_xlfn.XLOOKUP(C503,customers!A502:A1502,customers!I502:I1502,FALSE)</f>
        <v>No</v>
      </c>
    </row>
    <row r="504" spans="1:20" x14ac:dyDescent="0.2">
      <c r="A504" s="2" t="s">
        <v>3323</v>
      </c>
      <c r="B504" s="3">
        <v>43467</v>
      </c>
      <c r="C504" s="2" t="s">
        <v>3324</v>
      </c>
      <c r="D504" t="s">
        <v>6156</v>
      </c>
      <c r="E504" s="2">
        <v>4</v>
      </c>
      <c r="F504" s="2" t="str">
        <f>_xlfn.XLOOKUP(C504,customers!$A$1:$A$1001,customers!$B$1:$B$1001,0)</f>
        <v>Gladi Ducker</v>
      </c>
      <c r="G504" s="2" t="str">
        <f>IF(_xlfn.XLOOKUP(C504,customers!$A$1:$A$1001,customers!$C$1:$C$1001,0) = 0, "NONE", _xlfn.XLOOKUP(C504,customers!$A$1:$A$1001,customers!$C$1:$C$1001,0) )</f>
        <v>gduckerdx@patch.com</v>
      </c>
      <c r="H504" s="2" t="str">
        <f>_xlfn.XLOOKUP(C504,customers!$A$1:$A$1001,customers!$G$1:$G$1001,0)</f>
        <v>United Kingdom</v>
      </c>
      <c r="I504" s="2" t="e" vm="186">
        <v>#VALUE!</v>
      </c>
      <c r="J504" s="2" t="str">
        <f>_xlfn.XLOOKUP(Table1[[#This Row],[Customer ID]],customers!A503:A1503,customers!F503:F1503,FALSE)</f>
        <v>Belfast</v>
      </c>
      <c r="K504" s="2" t="str">
        <f>VLOOKUP(M504,'coffee (more)'!$A$1:$B$5,2,FALSE)</f>
        <v>Excelsa</v>
      </c>
      <c r="L504" s="2" t="str">
        <f>VLOOKUP(N504,'coffee (more)'!$A$7:$B$10,2,FALSE)</f>
        <v>Medium</v>
      </c>
      <c r="M504" t="str">
        <f>INDEX(products!$A$1:$G$49,MATCH(orders!$D504,products!$A$1:$A$49,0),MATCH(orders!M$1,products!$A$1:$G$1,0))</f>
        <v>Exc</v>
      </c>
      <c r="N504" t="str">
        <f>INDEX(products!$A$1:$G$49,MATCH(orders!$D504,products!$A$1:$A$49,0),MATCH(orders!N$1,products!$A$1:$G$1,0))</f>
        <v>M</v>
      </c>
      <c r="O504" s="10">
        <f>INDEX(products!$A$1:$G$49,MATCH(orders!$D504,products!$A$1:$A$49,0),MATCH(orders!O$1,products!$A$1:$G$1,0))</f>
        <v>0.2</v>
      </c>
      <c r="P504" s="5">
        <f>INDEX(products!$A$1:$G$49,MATCH(orders!$D504,products!$A$1:$A$49,0),MATCH(orders!P$1,products!$A$1:$G$1,0))</f>
        <v>4.125</v>
      </c>
      <c r="Q504" s="5">
        <f>INDEX(products!$A$1:$G$49,MATCH(orders!$D504,products!$A$1:$A$49,0),MATCH(orders!Q$1,products!$A$1:$G$1,0))</f>
        <v>0.45374999999999999</v>
      </c>
      <c r="R504" s="12">
        <f t="shared" si="15"/>
        <v>16.5</v>
      </c>
      <c r="S504" s="12">
        <f t="shared" si="14"/>
        <v>1.8149999999999999</v>
      </c>
      <c r="T504" t="str">
        <f>_xlfn.XLOOKUP(C504,customers!A503:A1503,customers!I503:I1503,FALSE)</f>
        <v>No</v>
      </c>
    </row>
    <row r="505" spans="1:20" x14ac:dyDescent="0.2">
      <c r="A505" s="2" t="s">
        <v>3323</v>
      </c>
      <c r="B505" s="3">
        <v>43467</v>
      </c>
      <c r="C505" s="2" t="s">
        <v>3324</v>
      </c>
      <c r="D505" t="s">
        <v>6143</v>
      </c>
      <c r="E505" s="2">
        <v>4</v>
      </c>
      <c r="F505" s="2" t="str">
        <f>_xlfn.XLOOKUP(C505,customers!$A$1:$A$1001,customers!$B$1:$B$1001,0)</f>
        <v>Gladi Ducker</v>
      </c>
      <c r="G505" s="2" t="str">
        <f>IF(_xlfn.XLOOKUP(C505,customers!$A$1:$A$1001,customers!$C$1:$C$1001,0) = 0, "NONE", _xlfn.XLOOKUP(C505,customers!$A$1:$A$1001,customers!$C$1:$C$1001,0) )</f>
        <v>gduckerdx@patch.com</v>
      </c>
      <c r="H505" s="2" t="str">
        <f>_xlfn.XLOOKUP(C505,customers!$A$1:$A$1001,customers!$G$1:$G$1001,0)</f>
        <v>United Kingdom</v>
      </c>
      <c r="I505" s="2" t="b">
        <v>0</v>
      </c>
      <c r="J505" s="2" t="b">
        <f>_xlfn.XLOOKUP(Table1[[#This Row],[Customer ID]],customers!A504:A1504,customers!F504:F1504,FALSE)</f>
        <v>0</v>
      </c>
      <c r="K505" s="2" t="str">
        <f>VLOOKUP(M505,'coffee (more)'!$A$1:$B$5,2,FALSE)</f>
        <v>Liberica</v>
      </c>
      <c r="L505" s="2" t="str">
        <f>VLOOKUP(N505,'coffee (more)'!$A$7:$B$10,2,FALSE)</f>
        <v>Dark</v>
      </c>
      <c r="M505" t="str">
        <f>INDEX(products!$A$1:$G$49,MATCH(orders!$D505,products!$A$1:$A$49,0),MATCH(orders!M$1,products!$A$1:$G$1,0))</f>
        <v>Lib</v>
      </c>
      <c r="N505" t="str">
        <f>INDEX(products!$A$1:$G$49,MATCH(orders!$D505,products!$A$1:$A$49,0),MATCH(orders!N$1,products!$A$1:$G$1,0))</f>
        <v>D</v>
      </c>
      <c r="O505" s="10">
        <f>INDEX(products!$A$1:$G$49,MATCH(orders!$D505,products!$A$1:$A$49,0),MATCH(orders!O$1,products!$A$1:$G$1,0))</f>
        <v>1</v>
      </c>
      <c r="P505" s="5">
        <f>INDEX(products!$A$1:$G$49,MATCH(orders!$D505,products!$A$1:$A$49,0),MATCH(orders!P$1,products!$A$1:$G$1,0))</f>
        <v>12.95</v>
      </c>
      <c r="Q505" s="5">
        <f>INDEX(products!$A$1:$G$49,MATCH(orders!$D505,products!$A$1:$A$49,0),MATCH(orders!Q$1,products!$A$1:$G$1,0))</f>
        <v>1.6835</v>
      </c>
      <c r="R505" s="12">
        <f t="shared" si="15"/>
        <v>51.8</v>
      </c>
      <c r="S505" s="12">
        <f t="shared" si="14"/>
        <v>6.734</v>
      </c>
      <c r="T505" t="b">
        <f>_xlfn.XLOOKUP(C505,customers!A504:A1504,customers!I504:I1504,FALSE)</f>
        <v>0</v>
      </c>
    </row>
    <row r="506" spans="1:20" x14ac:dyDescent="0.2">
      <c r="A506" s="2" t="s">
        <v>3323</v>
      </c>
      <c r="B506" s="3">
        <v>43467</v>
      </c>
      <c r="C506" s="2" t="s">
        <v>3324</v>
      </c>
      <c r="D506" t="s">
        <v>6145</v>
      </c>
      <c r="E506" s="2">
        <v>3</v>
      </c>
      <c r="F506" s="2" t="str">
        <f>_xlfn.XLOOKUP(C506,customers!$A$1:$A$1001,customers!$B$1:$B$1001,0)</f>
        <v>Gladi Ducker</v>
      </c>
      <c r="G506" s="2" t="str">
        <f>IF(_xlfn.XLOOKUP(C506,customers!$A$1:$A$1001,customers!$C$1:$C$1001,0) = 0, "NONE", _xlfn.XLOOKUP(C506,customers!$A$1:$A$1001,customers!$C$1:$C$1001,0) )</f>
        <v>gduckerdx@patch.com</v>
      </c>
      <c r="H506" s="2" t="str">
        <f>_xlfn.XLOOKUP(C506,customers!$A$1:$A$1001,customers!$G$1:$G$1001,0)</f>
        <v>United Kingdom</v>
      </c>
      <c r="I506" s="2" t="b">
        <v>0</v>
      </c>
      <c r="J506" s="2" t="b">
        <f>_xlfn.XLOOKUP(Table1[[#This Row],[Customer ID]],customers!A505:A1505,customers!F505:F1505,FALSE)</f>
        <v>0</v>
      </c>
      <c r="K506" s="2" t="str">
        <f>VLOOKUP(M506,'coffee (more)'!$A$1:$B$5,2,FALSE)</f>
        <v>Liberica</v>
      </c>
      <c r="L506" s="2" t="str">
        <f>VLOOKUP(N506,'coffee (more)'!$A$7:$B$10,2,FALSE)</f>
        <v>Light</v>
      </c>
      <c r="M506" t="str">
        <f>INDEX(products!$A$1:$G$49,MATCH(orders!$D506,products!$A$1:$A$49,0),MATCH(orders!M$1,products!$A$1:$G$1,0))</f>
        <v>Lib</v>
      </c>
      <c r="N506" t="str">
        <f>INDEX(products!$A$1:$G$49,MATCH(orders!$D506,products!$A$1:$A$49,0),MATCH(orders!N$1,products!$A$1:$G$1,0))</f>
        <v>L</v>
      </c>
      <c r="O506" s="10">
        <f>INDEX(products!$A$1:$G$49,MATCH(orders!$D506,products!$A$1:$A$49,0),MATCH(orders!O$1,products!$A$1:$G$1,0))</f>
        <v>0.2</v>
      </c>
      <c r="P506" s="5">
        <f>INDEX(products!$A$1:$G$49,MATCH(orders!$D506,products!$A$1:$A$49,0),MATCH(orders!P$1,products!$A$1:$G$1,0))</f>
        <v>4.7549999999999999</v>
      </c>
      <c r="Q506" s="5">
        <f>INDEX(products!$A$1:$G$49,MATCH(orders!$D506,products!$A$1:$A$49,0),MATCH(orders!Q$1,products!$A$1:$G$1,0))</f>
        <v>0.61814999999999998</v>
      </c>
      <c r="R506" s="12">
        <f t="shared" si="15"/>
        <v>14.265000000000001</v>
      </c>
      <c r="S506" s="12">
        <f t="shared" si="14"/>
        <v>1.8544499999999999</v>
      </c>
      <c r="T506" t="b">
        <f>_xlfn.XLOOKUP(C506,customers!A505:A1505,customers!I505:I1505,FALSE)</f>
        <v>0</v>
      </c>
    </row>
    <row r="507" spans="1:20" x14ac:dyDescent="0.2">
      <c r="A507" s="2" t="s">
        <v>3343</v>
      </c>
      <c r="B507" s="3">
        <v>44609</v>
      </c>
      <c r="C507" s="2" t="s">
        <v>3344</v>
      </c>
      <c r="D507" t="s">
        <v>6159</v>
      </c>
      <c r="E507" s="2">
        <v>6</v>
      </c>
      <c r="F507" s="2" t="str">
        <f>_xlfn.XLOOKUP(C507,customers!$A$1:$A$1001,customers!$B$1:$B$1001,0)</f>
        <v>Wain Stearley</v>
      </c>
      <c r="G507" s="2" t="str">
        <f>IF(_xlfn.XLOOKUP(C507,customers!$A$1:$A$1001,customers!$C$1:$C$1001,0) = 0, "NONE", _xlfn.XLOOKUP(C507,customers!$A$1:$A$1001,customers!$C$1:$C$1001,0) )</f>
        <v>wstearleye1@census.gov</v>
      </c>
      <c r="H507" s="2" t="str">
        <f>_xlfn.XLOOKUP(C507,customers!$A$1:$A$1001,customers!$G$1:$G$1001,0)</f>
        <v>United States</v>
      </c>
      <c r="I507" s="2" t="e" vm="247">
        <v>#VALUE!</v>
      </c>
      <c r="J507" s="2" t="str">
        <f>_xlfn.XLOOKUP(Table1[[#This Row],[Customer ID]],customers!A506:A1506,customers!F506:F1506,FALSE)</f>
        <v>High Point</v>
      </c>
      <c r="K507" s="2" t="str">
        <f>VLOOKUP(M507,'coffee (more)'!$A$1:$B$5,2,FALSE)</f>
        <v>Liberica</v>
      </c>
      <c r="L507" s="2" t="str">
        <f>VLOOKUP(N507,'coffee (more)'!$A$7:$B$10,2,FALSE)</f>
        <v>Medium</v>
      </c>
      <c r="M507" t="str">
        <f>INDEX(products!$A$1:$G$49,MATCH(orders!$D507,products!$A$1:$A$49,0),MATCH(orders!M$1,products!$A$1:$G$1,0))</f>
        <v>Lib</v>
      </c>
      <c r="N507" t="str">
        <f>INDEX(products!$A$1:$G$49,MATCH(orders!$D507,products!$A$1:$A$49,0),MATCH(orders!N$1,products!$A$1:$G$1,0))</f>
        <v>M</v>
      </c>
      <c r="O507" s="10">
        <f>INDEX(products!$A$1:$G$49,MATCH(orders!$D507,products!$A$1:$A$49,0),MATCH(orders!O$1,products!$A$1:$G$1,0))</f>
        <v>0.2</v>
      </c>
      <c r="P507" s="5">
        <f>INDEX(products!$A$1:$G$49,MATCH(orders!$D507,products!$A$1:$A$49,0),MATCH(orders!P$1,products!$A$1:$G$1,0))</f>
        <v>4.3650000000000002</v>
      </c>
      <c r="Q507" s="5">
        <f>INDEX(products!$A$1:$G$49,MATCH(orders!$D507,products!$A$1:$A$49,0),MATCH(orders!Q$1,products!$A$1:$G$1,0))</f>
        <v>0.56745000000000001</v>
      </c>
      <c r="R507" s="12">
        <f t="shared" si="15"/>
        <v>26.19</v>
      </c>
      <c r="S507" s="12">
        <f t="shared" si="14"/>
        <v>3.4047000000000001</v>
      </c>
      <c r="T507" t="str">
        <f>_xlfn.XLOOKUP(C507,customers!A506:A1506,customers!I506:I1506,FALSE)</f>
        <v>No</v>
      </c>
    </row>
    <row r="508" spans="1:20"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 = 0, "NONE", _xlfn.XLOOKUP(C508,customers!$A$1:$A$1001,customers!$C$1:$C$1001,0) )</f>
        <v>dwincere2@marriott.com</v>
      </c>
      <c r="H508" s="2" t="str">
        <f>_xlfn.XLOOKUP(C508,customers!$A$1:$A$1001,customers!$G$1:$G$1001,0)</f>
        <v>United States</v>
      </c>
      <c r="I508" s="2" t="e" vm="82">
        <v>#VALUE!</v>
      </c>
      <c r="J508" s="2" t="str">
        <f>_xlfn.XLOOKUP(Table1[[#This Row],[Customer ID]],customers!A507:A1507,customers!F507:F1507,FALSE)</f>
        <v>El Paso</v>
      </c>
      <c r="K508" s="2" t="str">
        <f>VLOOKUP(M508,'coffee (more)'!$A$1:$B$5,2,FALSE)</f>
        <v>Arbica</v>
      </c>
      <c r="L508" s="2" t="str">
        <f>VLOOKUP(N508,'coffee (more)'!$A$7:$B$10,2,FALSE)</f>
        <v>Light</v>
      </c>
      <c r="M508" t="str">
        <f>INDEX(products!$A$1:$G$49,MATCH(orders!$D508,products!$A$1:$A$49,0),MATCH(orders!M$1,products!$A$1:$G$1,0))</f>
        <v>Ara</v>
      </c>
      <c r="N508" t="str">
        <f>INDEX(products!$A$1:$G$49,MATCH(orders!$D508,products!$A$1:$A$49,0),MATCH(orders!N$1,products!$A$1:$G$1,0))</f>
        <v>L</v>
      </c>
      <c r="O508" s="10">
        <f>INDEX(products!$A$1:$G$49,MATCH(orders!$D508,products!$A$1:$A$49,0),MATCH(orders!O$1,products!$A$1:$G$1,0))</f>
        <v>1</v>
      </c>
      <c r="P508" s="5">
        <f>INDEX(products!$A$1:$G$49,MATCH(orders!$D508,products!$A$1:$A$49,0),MATCH(orders!P$1,products!$A$1:$G$1,0))</f>
        <v>12.95</v>
      </c>
      <c r="Q508" s="5">
        <f>INDEX(products!$A$1:$G$49,MATCH(orders!$D508,products!$A$1:$A$49,0),MATCH(orders!Q$1,products!$A$1:$G$1,0))</f>
        <v>1.1655</v>
      </c>
      <c r="R508" s="12">
        <f t="shared" si="15"/>
        <v>25.9</v>
      </c>
      <c r="S508" s="12">
        <f t="shared" si="14"/>
        <v>2.331</v>
      </c>
      <c r="T508" t="str">
        <f>_xlfn.XLOOKUP(C508,customers!A507:A1507,customers!I507:I1507,FALSE)</f>
        <v>Yes</v>
      </c>
    </row>
    <row r="509" spans="1:20" x14ac:dyDescent="0.2">
      <c r="A509" s="2" t="s">
        <v>3355</v>
      </c>
      <c r="B509" s="3">
        <v>43516</v>
      </c>
      <c r="C509" s="2" t="s">
        <v>3356</v>
      </c>
      <c r="D509" t="s">
        <v>6182</v>
      </c>
      <c r="E509" s="2">
        <v>3</v>
      </c>
      <c r="F509" s="2" t="str">
        <f>_xlfn.XLOOKUP(C509,customers!$A$1:$A$1001,customers!$B$1:$B$1001,0)</f>
        <v>Perry Lyfield</v>
      </c>
      <c r="G509" s="2" t="str">
        <f>IF(_xlfn.XLOOKUP(C509,customers!$A$1:$A$1001,customers!$C$1:$C$1001,0) = 0, "NONE", _xlfn.XLOOKUP(C509,customers!$A$1:$A$1001,customers!$C$1:$C$1001,0) )</f>
        <v>plyfielde3@baidu.com</v>
      </c>
      <c r="H509" s="2" t="str">
        <f>_xlfn.XLOOKUP(C509,customers!$A$1:$A$1001,customers!$G$1:$G$1001,0)</f>
        <v>United States</v>
      </c>
      <c r="I509" s="2" t="e" vm="248">
        <v>#VALUE!</v>
      </c>
      <c r="J509" s="2" t="str">
        <f>_xlfn.XLOOKUP(Table1[[#This Row],[Customer ID]],customers!A508:A1508,customers!F508:F1508,FALSE)</f>
        <v>Cleveland</v>
      </c>
      <c r="K509" s="2" t="str">
        <f>VLOOKUP(M509,'coffee (more)'!$A$1:$B$5,2,FALSE)</f>
        <v>Arbica</v>
      </c>
      <c r="L509" s="2" t="str">
        <f>VLOOKUP(N509,'coffee (more)'!$A$7:$B$10,2,FALSE)</f>
        <v>Light</v>
      </c>
      <c r="M509" t="str">
        <f>INDEX(products!$A$1:$G$49,MATCH(orders!$D509,products!$A$1:$A$49,0),MATCH(orders!M$1,products!$A$1:$G$1,0))</f>
        <v>Ara</v>
      </c>
      <c r="N509" t="str">
        <f>INDEX(products!$A$1:$G$49,MATCH(orders!$D509,products!$A$1:$A$49,0),MATCH(orders!N$1,products!$A$1:$G$1,0))</f>
        <v>L</v>
      </c>
      <c r="O509" s="10">
        <f>INDEX(products!$A$1:$G$49,MATCH(orders!$D509,products!$A$1:$A$49,0),MATCH(orders!O$1,products!$A$1:$G$1,0))</f>
        <v>2.5</v>
      </c>
      <c r="P509" s="5">
        <f>INDEX(products!$A$1:$G$49,MATCH(orders!$D509,products!$A$1:$A$49,0),MATCH(orders!P$1,products!$A$1:$G$1,0))</f>
        <v>29.784999999999997</v>
      </c>
      <c r="Q509" s="5">
        <f>INDEX(products!$A$1:$G$49,MATCH(orders!$D509,products!$A$1:$A$49,0),MATCH(orders!Q$1,products!$A$1:$G$1,0))</f>
        <v>2.6806499999999995</v>
      </c>
      <c r="R509" s="12">
        <f t="shared" si="15"/>
        <v>89.35499999999999</v>
      </c>
      <c r="S509" s="12">
        <f t="shared" si="14"/>
        <v>8.0419499999999982</v>
      </c>
      <c r="T509" t="str">
        <f>_xlfn.XLOOKUP(C509,customers!A508:A1508,customers!I508:I1508,FALSE)</f>
        <v>Yes</v>
      </c>
    </row>
    <row r="510" spans="1:20" x14ac:dyDescent="0.2">
      <c r="A510" s="2" t="s">
        <v>3361</v>
      </c>
      <c r="B510" s="3">
        <v>44210</v>
      </c>
      <c r="C510" s="2" t="s">
        <v>3362</v>
      </c>
      <c r="D510" t="s">
        <v>6169</v>
      </c>
      <c r="E510" s="2">
        <v>6</v>
      </c>
      <c r="F510" s="2" t="str">
        <f>_xlfn.XLOOKUP(C510,customers!$A$1:$A$1001,customers!$B$1:$B$1001,0)</f>
        <v>Heall Perris</v>
      </c>
      <c r="G510" s="2" t="str">
        <f>IF(_xlfn.XLOOKUP(C510,customers!$A$1:$A$1001,customers!$C$1:$C$1001,0) = 0, "NONE", _xlfn.XLOOKUP(C510,customers!$A$1:$A$1001,customers!$C$1:$C$1001,0) )</f>
        <v>hperrise4@studiopress.com</v>
      </c>
      <c r="H510" s="2" t="str">
        <f>_xlfn.XLOOKUP(C510,customers!$A$1:$A$1001,customers!$G$1:$G$1001,0)</f>
        <v>Ireland</v>
      </c>
      <c r="I510" s="2" t="e" vm="249">
        <v>#VALUE!</v>
      </c>
      <c r="J510" s="2" t="str">
        <f>_xlfn.XLOOKUP(Table1[[#This Row],[Customer ID]],customers!A509:A1509,customers!F509:F1509,FALSE)</f>
        <v>Ballymahon</v>
      </c>
      <c r="K510" s="2" t="str">
        <f>VLOOKUP(M510,'coffee (more)'!$A$1:$B$5,2,FALSE)</f>
        <v>Liberica</v>
      </c>
      <c r="L510" s="2" t="str">
        <f>VLOOKUP(N510,'coffee (more)'!$A$7:$B$10,2,FALSE)</f>
        <v>Dark</v>
      </c>
      <c r="M510" t="str">
        <f>INDEX(products!$A$1:$G$49,MATCH(orders!$D510,products!$A$1:$A$49,0),MATCH(orders!M$1,products!$A$1:$G$1,0))</f>
        <v>Lib</v>
      </c>
      <c r="N510" t="str">
        <f>INDEX(products!$A$1:$G$49,MATCH(orders!$D510,products!$A$1:$A$49,0),MATCH(orders!N$1,products!$A$1:$G$1,0))</f>
        <v>D</v>
      </c>
      <c r="O510" s="10">
        <f>INDEX(products!$A$1:$G$49,MATCH(orders!$D510,products!$A$1:$A$49,0),MATCH(orders!O$1,products!$A$1:$G$1,0))</f>
        <v>0.5</v>
      </c>
      <c r="P510" s="5">
        <f>INDEX(products!$A$1:$G$49,MATCH(orders!$D510,products!$A$1:$A$49,0),MATCH(orders!P$1,products!$A$1:$G$1,0))</f>
        <v>7.77</v>
      </c>
      <c r="Q510" s="5">
        <f>INDEX(products!$A$1:$G$49,MATCH(orders!$D510,products!$A$1:$A$49,0),MATCH(orders!Q$1,products!$A$1:$G$1,0))</f>
        <v>1.0101</v>
      </c>
      <c r="R510" s="12">
        <f t="shared" si="15"/>
        <v>46.62</v>
      </c>
      <c r="S510" s="12">
        <f t="shared" si="14"/>
        <v>6.0606</v>
      </c>
      <c r="T510" t="str">
        <f>_xlfn.XLOOKUP(C510,customers!A509:A1509,customers!I509:I1509,FALSE)</f>
        <v>No</v>
      </c>
    </row>
    <row r="511" spans="1:20" x14ac:dyDescent="0.2">
      <c r="A511" s="2" t="s">
        <v>3367</v>
      </c>
      <c r="B511" s="3">
        <v>43785</v>
      </c>
      <c r="C511" s="2" t="s">
        <v>3368</v>
      </c>
      <c r="D511" t="s">
        <v>6147</v>
      </c>
      <c r="E511" s="2">
        <v>3</v>
      </c>
      <c r="F511" s="2" t="str">
        <f>_xlfn.XLOOKUP(C511,customers!$A$1:$A$1001,customers!$B$1:$B$1001,0)</f>
        <v>Marja Urion</v>
      </c>
      <c r="G511" s="2" t="str">
        <f>IF(_xlfn.XLOOKUP(C511,customers!$A$1:$A$1001,customers!$C$1:$C$1001,0) = 0, "NONE", _xlfn.XLOOKUP(C511,customers!$A$1:$A$1001,customers!$C$1:$C$1001,0) )</f>
        <v>murione5@alexa.com</v>
      </c>
      <c r="H511" s="2" t="str">
        <f>_xlfn.XLOOKUP(C511,customers!$A$1:$A$1001,customers!$G$1:$G$1001,0)</f>
        <v>Ireland</v>
      </c>
      <c r="I511" s="2" t="e" vm="246">
        <v>#VALUE!</v>
      </c>
      <c r="J511" s="2" t="str">
        <f>_xlfn.XLOOKUP(Table1[[#This Row],[Customer ID]],customers!A510:A1510,customers!F510:F1510,FALSE)</f>
        <v>Virginia</v>
      </c>
      <c r="K511" s="2" t="str">
        <f>VLOOKUP(M511,'coffee (more)'!$A$1:$B$5,2,FALSE)</f>
        <v>Arbica</v>
      </c>
      <c r="L511" s="2" t="str">
        <f>VLOOKUP(N511,'coffee (more)'!$A$7:$B$10,2,FALSE)</f>
        <v>Dark</v>
      </c>
      <c r="M511" t="str">
        <f>INDEX(products!$A$1:$G$49,MATCH(orders!$D511,products!$A$1:$A$49,0),MATCH(orders!M$1,products!$A$1:$G$1,0))</f>
        <v>Ara</v>
      </c>
      <c r="N511" t="str">
        <f>INDEX(products!$A$1:$G$49,MATCH(orders!$D511,products!$A$1:$A$49,0),MATCH(orders!N$1,products!$A$1:$G$1,0))</f>
        <v>D</v>
      </c>
      <c r="O511" s="10">
        <f>INDEX(products!$A$1:$G$49,MATCH(orders!$D511,products!$A$1:$A$49,0),MATCH(orders!O$1,products!$A$1:$G$1,0))</f>
        <v>1</v>
      </c>
      <c r="P511" s="5">
        <f>INDEX(products!$A$1:$G$49,MATCH(orders!$D511,products!$A$1:$A$49,0),MATCH(orders!P$1,products!$A$1:$G$1,0))</f>
        <v>9.9499999999999993</v>
      </c>
      <c r="Q511" s="5">
        <f>INDEX(products!$A$1:$G$49,MATCH(orders!$D511,products!$A$1:$A$49,0),MATCH(orders!Q$1,products!$A$1:$G$1,0))</f>
        <v>0.89549999999999985</v>
      </c>
      <c r="R511" s="12">
        <f t="shared" si="15"/>
        <v>29.849999999999998</v>
      </c>
      <c r="S511" s="12">
        <f t="shared" si="14"/>
        <v>2.6864999999999997</v>
      </c>
      <c r="T511" t="str">
        <f>_xlfn.XLOOKUP(C511,customers!A510:A1510,customers!I510:I1510,FALSE)</f>
        <v>Yes</v>
      </c>
    </row>
    <row r="512" spans="1:20" x14ac:dyDescent="0.2">
      <c r="A512" s="2" t="s">
        <v>3373</v>
      </c>
      <c r="B512" s="3">
        <v>43803</v>
      </c>
      <c r="C512" s="2" t="s">
        <v>3374</v>
      </c>
      <c r="D512" t="s">
        <v>6178</v>
      </c>
      <c r="E512" s="2">
        <v>3</v>
      </c>
      <c r="F512" s="2" t="str">
        <f>_xlfn.XLOOKUP(C512,customers!$A$1:$A$1001,customers!$B$1:$B$1001,0)</f>
        <v>Camellia Kid</v>
      </c>
      <c r="G512" s="2" t="str">
        <f>IF(_xlfn.XLOOKUP(C512,customers!$A$1:$A$1001,customers!$C$1:$C$1001,0) = 0, "NONE", _xlfn.XLOOKUP(C512,customers!$A$1:$A$1001,customers!$C$1:$C$1001,0) )</f>
        <v>ckide6@narod.ru</v>
      </c>
      <c r="H512" s="2" t="str">
        <f>_xlfn.XLOOKUP(C512,customers!$A$1:$A$1001,customers!$G$1:$G$1001,0)</f>
        <v>Ireland</v>
      </c>
      <c r="I512" s="2" t="e" vm="217">
        <v>#VALUE!</v>
      </c>
      <c r="J512" s="2" t="str">
        <f>_xlfn.XLOOKUP(Table1[[#This Row],[Customer ID]],customers!A511:A1511,customers!F511:F1511,FALSE)</f>
        <v>Whitegate</v>
      </c>
      <c r="K512" s="2" t="str">
        <f>VLOOKUP(M512,'coffee (more)'!$A$1:$B$5,2,FALSE)</f>
        <v>Robusta</v>
      </c>
      <c r="L512" s="2" t="str">
        <f>VLOOKUP(N512,'coffee (more)'!$A$7:$B$10,2,FALSE)</f>
        <v>Light</v>
      </c>
      <c r="M512" t="str">
        <f>INDEX(products!$A$1:$G$49,MATCH(orders!$D512,products!$A$1:$A$49,0),MATCH(orders!M$1,products!$A$1:$G$1,0))</f>
        <v>Rob</v>
      </c>
      <c r="N512" t="str">
        <f>INDEX(products!$A$1:$G$49,MATCH(orders!$D512,products!$A$1:$A$49,0),MATCH(orders!N$1,products!$A$1:$G$1,0))</f>
        <v>L</v>
      </c>
      <c r="O512" s="10">
        <f>INDEX(products!$A$1:$G$49,MATCH(orders!$D512,products!$A$1:$A$49,0),MATCH(orders!O$1,products!$A$1:$G$1,0))</f>
        <v>0.2</v>
      </c>
      <c r="P512" s="5">
        <f>INDEX(products!$A$1:$G$49,MATCH(orders!$D512,products!$A$1:$A$49,0),MATCH(orders!P$1,products!$A$1:$G$1,0))</f>
        <v>3.5849999999999995</v>
      </c>
      <c r="Q512" s="5">
        <f>INDEX(products!$A$1:$G$49,MATCH(orders!$D512,products!$A$1:$A$49,0),MATCH(orders!Q$1,products!$A$1:$G$1,0))</f>
        <v>0.21509999999999996</v>
      </c>
      <c r="R512" s="12">
        <f t="shared" si="15"/>
        <v>10.754999999999999</v>
      </c>
      <c r="S512" s="12">
        <f t="shared" si="14"/>
        <v>0.64529999999999987</v>
      </c>
      <c r="T512" t="str">
        <f>_xlfn.XLOOKUP(C512,customers!A511:A1511,customers!I511:I1511,FALSE)</f>
        <v>Yes</v>
      </c>
    </row>
    <row r="513" spans="1:20" x14ac:dyDescent="0.2">
      <c r="A513" s="2" t="s">
        <v>3379</v>
      </c>
      <c r="B513" s="3">
        <v>44043</v>
      </c>
      <c r="C513" s="2" t="s">
        <v>3380</v>
      </c>
      <c r="D513" t="s">
        <v>6152</v>
      </c>
      <c r="E513" s="2">
        <v>4</v>
      </c>
      <c r="F513" s="2" t="str">
        <f>_xlfn.XLOOKUP(C513,customers!$A$1:$A$1001,customers!$B$1:$B$1001,0)</f>
        <v>Carolann Beine</v>
      </c>
      <c r="G513" s="2" t="str">
        <f>IF(_xlfn.XLOOKUP(C513,customers!$A$1:$A$1001,customers!$C$1:$C$1001,0) = 0, "NONE", _xlfn.XLOOKUP(C513,customers!$A$1:$A$1001,customers!$C$1:$C$1001,0) )</f>
        <v>cbeinee7@xinhuanet.com</v>
      </c>
      <c r="H513" s="2" t="str">
        <f>_xlfn.XLOOKUP(C513,customers!$A$1:$A$1001,customers!$G$1:$G$1001,0)</f>
        <v>United States</v>
      </c>
      <c r="I513" s="2" t="e" vm="36">
        <v>#VALUE!</v>
      </c>
      <c r="J513" s="2" t="str">
        <f>_xlfn.XLOOKUP(Table1[[#This Row],[Customer ID]],customers!A512:A1512,customers!F512:F1512,FALSE)</f>
        <v>Birmingham</v>
      </c>
      <c r="K513" s="2" t="str">
        <f>VLOOKUP(M513,'coffee (more)'!$A$1:$B$5,2,FALSE)</f>
        <v>Arbica</v>
      </c>
      <c r="L513" s="2" t="str">
        <f>VLOOKUP(N513,'coffee (more)'!$A$7:$B$10,2,FALSE)</f>
        <v>Medium</v>
      </c>
      <c r="M513" t="str">
        <f>INDEX(products!$A$1:$G$49,MATCH(orders!$D513,products!$A$1:$A$49,0),MATCH(orders!M$1,products!$A$1:$G$1,0))</f>
        <v>Ara</v>
      </c>
      <c r="N513" t="str">
        <f>INDEX(products!$A$1:$G$49,MATCH(orders!$D513,products!$A$1:$A$49,0),MATCH(orders!N$1,products!$A$1:$G$1,0))</f>
        <v>M</v>
      </c>
      <c r="O513" s="10">
        <f>INDEX(products!$A$1:$G$49,MATCH(orders!$D513,products!$A$1:$A$49,0),MATCH(orders!O$1,products!$A$1:$G$1,0))</f>
        <v>0.2</v>
      </c>
      <c r="P513" s="5">
        <f>INDEX(products!$A$1:$G$49,MATCH(orders!$D513,products!$A$1:$A$49,0),MATCH(orders!P$1,products!$A$1:$G$1,0))</f>
        <v>3.375</v>
      </c>
      <c r="Q513" s="5">
        <f>INDEX(products!$A$1:$G$49,MATCH(orders!$D513,products!$A$1:$A$49,0),MATCH(orders!Q$1,products!$A$1:$G$1,0))</f>
        <v>0.30374999999999996</v>
      </c>
      <c r="R513" s="12">
        <f t="shared" si="15"/>
        <v>13.5</v>
      </c>
      <c r="S513" s="12">
        <f t="shared" si="14"/>
        <v>1.2149999999999999</v>
      </c>
      <c r="T513" t="str">
        <f>_xlfn.XLOOKUP(C513,customers!A512:A1512,customers!I512:I1512,FALSE)</f>
        <v>Yes</v>
      </c>
    </row>
    <row r="514" spans="1:20" x14ac:dyDescent="0.2">
      <c r="A514" s="2" t="s">
        <v>3385</v>
      </c>
      <c r="B514" s="3">
        <v>43535</v>
      </c>
      <c r="C514" s="2" t="s">
        <v>3386</v>
      </c>
      <c r="D514" t="s">
        <v>6170</v>
      </c>
      <c r="E514" s="2">
        <v>3</v>
      </c>
      <c r="F514" s="2" t="str">
        <f>_xlfn.XLOOKUP(C514,customers!$A$1:$A$1001,customers!$B$1:$B$1001,0)</f>
        <v>Celia Bakeup</v>
      </c>
      <c r="G514" s="2" t="str">
        <f>IF(_xlfn.XLOOKUP(C514,customers!$A$1:$A$1001,customers!$C$1:$C$1001,0) = 0, "NONE", _xlfn.XLOOKUP(C514,customers!$A$1:$A$1001,customers!$C$1:$C$1001,0) )</f>
        <v>cbakeupe8@globo.com</v>
      </c>
      <c r="H514" s="2" t="str">
        <f>_xlfn.XLOOKUP(C514,customers!$A$1:$A$1001,customers!$G$1:$G$1001,0)</f>
        <v>United States</v>
      </c>
      <c r="I514" s="2" t="e" vm="250">
        <v>#VALUE!</v>
      </c>
      <c r="J514" s="2" t="str">
        <f>_xlfn.XLOOKUP(Table1[[#This Row],[Customer ID]],customers!A513:A1513,customers!F513:F1513,FALSE)</f>
        <v>Saint Cloud</v>
      </c>
      <c r="K514" s="2" t="str">
        <f>VLOOKUP(M514,'coffee (more)'!$A$1:$B$5,2,FALSE)</f>
        <v>Liberica</v>
      </c>
      <c r="L514" s="2" t="str">
        <f>VLOOKUP(N514,'coffee (more)'!$A$7:$B$10,2,FALSE)</f>
        <v>Light</v>
      </c>
      <c r="M514" t="str">
        <f>INDEX(products!$A$1:$G$49,MATCH(orders!$D514,products!$A$1:$A$49,0),MATCH(orders!M$1,products!$A$1:$G$1,0))</f>
        <v>Lib</v>
      </c>
      <c r="N514" t="str">
        <f>INDEX(products!$A$1:$G$49,MATCH(orders!$D514,products!$A$1:$A$49,0),MATCH(orders!N$1,products!$A$1:$G$1,0))</f>
        <v>L</v>
      </c>
      <c r="O514" s="10">
        <f>INDEX(products!$A$1:$G$49,MATCH(orders!$D514,products!$A$1:$A$49,0),MATCH(orders!O$1,products!$A$1:$G$1,0))</f>
        <v>1</v>
      </c>
      <c r="P514" s="5">
        <f>INDEX(products!$A$1:$G$49,MATCH(orders!$D514,products!$A$1:$A$49,0),MATCH(orders!P$1,products!$A$1:$G$1,0))</f>
        <v>15.85</v>
      </c>
      <c r="Q514" s="5">
        <f>INDEX(products!$A$1:$G$49,MATCH(orders!$D514,products!$A$1:$A$49,0),MATCH(orders!Q$1,products!$A$1:$G$1,0))</f>
        <v>2.0605000000000002</v>
      </c>
      <c r="R514" s="12">
        <f t="shared" si="15"/>
        <v>47.55</v>
      </c>
      <c r="S514" s="12">
        <f t="shared" ref="S514:S577" si="16" xml:space="preserve"> Q514*E514</f>
        <v>6.1815000000000007</v>
      </c>
      <c r="T514" t="str">
        <f>_xlfn.XLOOKUP(C514,customers!A513:A1513,customers!I513:I1513,FALSE)</f>
        <v>No</v>
      </c>
    </row>
    <row r="515" spans="1:20" x14ac:dyDescent="0.2">
      <c r="A515" s="2" t="s">
        <v>3391</v>
      </c>
      <c r="B515" s="3">
        <v>44691</v>
      </c>
      <c r="C515" s="2" t="s">
        <v>3392</v>
      </c>
      <c r="D515" t="s">
        <v>6170</v>
      </c>
      <c r="E515" s="2">
        <v>5</v>
      </c>
      <c r="F515" s="2" t="str">
        <f>_xlfn.XLOOKUP(C515,customers!$A$1:$A$1001,customers!$B$1:$B$1001,0)</f>
        <v>Nataniel Helkin</v>
      </c>
      <c r="G515" s="2" t="str">
        <f>IF(_xlfn.XLOOKUP(C515,customers!$A$1:$A$1001,customers!$C$1:$C$1001,0) = 0, "NONE", _xlfn.XLOOKUP(C515,customers!$A$1:$A$1001,customers!$C$1:$C$1001,0) )</f>
        <v>nhelkine9@example.com</v>
      </c>
      <c r="H515" s="2" t="str">
        <f>_xlfn.XLOOKUP(C515,customers!$A$1:$A$1001,customers!$G$1:$G$1001,0)</f>
        <v>United States</v>
      </c>
      <c r="I515" s="2" t="e" vm="11">
        <v>#VALUE!</v>
      </c>
      <c r="J515" s="2" t="str">
        <f>_xlfn.XLOOKUP(Table1[[#This Row],[Customer ID]],customers!A514:A1514,customers!F514:F1514,FALSE)</f>
        <v>Philadelphia</v>
      </c>
      <c r="K515" s="2" t="str">
        <f>VLOOKUP(M515,'coffee (more)'!$A$1:$B$5,2,FALSE)</f>
        <v>Liberica</v>
      </c>
      <c r="L515" s="2" t="str">
        <f>VLOOKUP(N515,'coffee (more)'!$A$7:$B$10,2,FALSE)</f>
        <v>Light</v>
      </c>
      <c r="M515" t="str">
        <f>INDEX(products!$A$1:$G$49,MATCH(orders!$D515,products!$A$1:$A$49,0),MATCH(orders!M$1,products!$A$1:$G$1,0))</f>
        <v>Lib</v>
      </c>
      <c r="N515" t="str">
        <f>INDEX(products!$A$1:$G$49,MATCH(orders!$D515,products!$A$1:$A$49,0),MATCH(orders!N$1,products!$A$1:$G$1,0))</f>
        <v>L</v>
      </c>
      <c r="O515" s="10">
        <f>INDEX(products!$A$1:$G$49,MATCH(orders!$D515,products!$A$1:$A$49,0),MATCH(orders!O$1,products!$A$1:$G$1,0))</f>
        <v>1</v>
      </c>
      <c r="P515" s="5">
        <f>INDEX(products!$A$1:$G$49,MATCH(orders!$D515,products!$A$1:$A$49,0),MATCH(orders!P$1,products!$A$1:$G$1,0))</f>
        <v>15.85</v>
      </c>
      <c r="Q515" s="5">
        <f>INDEX(products!$A$1:$G$49,MATCH(orders!$D515,products!$A$1:$A$49,0),MATCH(orders!Q$1,products!$A$1:$G$1,0))</f>
        <v>2.0605000000000002</v>
      </c>
      <c r="R515" s="12">
        <f t="shared" ref="R515:R578" si="17">E515*P515</f>
        <v>79.25</v>
      </c>
      <c r="S515" s="12">
        <f t="shared" si="16"/>
        <v>10.302500000000002</v>
      </c>
      <c r="T515" t="str">
        <f>_xlfn.XLOOKUP(C515,customers!A514:A1514,customers!I514:I1514,FALSE)</f>
        <v>No</v>
      </c>
    </row>
    <row r="516" spans="1:20"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 = 0, "NONE", _xlfn.XLOOKUP(C516,customers!$A$1:$A$1001,customers!$C$1:$C$1001,0) )</f>
        <v>pwitheringtonea@networkadvertising.org</v>
      </c>
      <c r="H516" s="2" t="str">
        <f>_xlfn.XLOOKUP(C516,customers!$A$1:$A$1001,customers!$G$1:$G$1001,0)</f>
        <v>United States</v>
      </c>
      <c r="I516" s="2" t="e" vm="130">
        <v>#VALUE!</v>
      </c>
      <c r="J516" s="2" t="str">
        <f>_xlfn.XLOOKUP(Table1[[#This Row],[Customer ID]],customers!A515:A1515,customers!F515:F1515,FALSE)</f>
        <v>Detroit</v>
      </c>
      <c r="K516" s="2" t="str">
        <f>VLOOKUP(M516,'coffee (more)'!$A$1:$B$5,2,FALSE)</f>
        <v>Liberica</v>
      </c>
      <c r="L516" s="2" t="str">
        <f>VLOOKUP(N516,'coffee (more)'!$A$7:$B$10,2,FALSE)</f>
        <v>Medium</v>
      </c>
      <c r="M516" t="str">
        <f>INDEX(products!$A$1:$G$49,MATCH(orders!$D516,products!$A$1:$A$49,0),MATCH(orders!M$1,products!$A$1:$G$1,0))</f>
        <v>Lib</v>
      </c>
      <c r="N516" t="str">
        <f>INDEX(products!$A$1:$G$49,MATCH(orders!$D516,products!$A$1:$A$49,0),MATCH(orders!N$1,products!$A$1:$G$1,0))</f>
        <v>M</v>
      </c>
      <c r="O516" s="10">
        <f>INDEX(products!$A$1:$G$49,MATCH(orders!$D516,products!$A$1:$A$49,0),MATCH(orders!O$1,products!$A$1:$G$1,0))</f>
        <v>0.2</v>
      </c>
      <c r="P516" s="5">
        <f>INDEX(products!$A$1:$G$49,MATCH(orders!$D516,products!$A$1:$A$49,0),MATCH(orders!P$1,products!$A$1:$G$1,0))</f>
        <v>4.3650000000000002</v>
      </c>
      <c r="Q516" s="5">
        <f>INDEX(products!$A$1:$G$49,MATCH(orders!$D516,products!$A$1:$A$49,0),MATCH(orders!Q$1,products!$A$1:$G$1,0))</f>
        <v>0.56745000000000001</v>
      </c>
      <c r="R516" s="12">
        <f t="shared" si="17"/>
        <v>26.19</v>
      </c>
      <c r="S516" s="12">
        <f t="shared" si="16"/>
        <v>3.4047000000000001</v>
      </c>
      <c r="T516" t="str">
        <f>_xlfn.XLOOKUP(C516,customers!A515:A1515,customers!I515:I1515,FALSE)</f>
        <v>Yes</v>
      </c>
    </row>
    <row r="517" spans="1:20" x14ac:dyDescent="0.2">
      <c r="A517" s="2" t="s">
        <v>3402</v>
      </c>
      <c r="B517" s="3">
        <v>44673</v>
      </c>
      <c r="C517" s="2" t="s">
        <v>3403</v>
      </c>
      <c r="D517" t="s">
        <v>6173</v>
      </c>
      <c r="E517" s="2">
        <v>3</v>
      </c>
      <c r="F517" s="2" t="str">
        <f>_xlfn.XLOOKUP(C517,customers!$A$1:$A$1001,customers!$B$1:$B$1001,0)</f>
        <v>Tildie Tilzey</v>
      </c>
      <c r="G517" s="2" t="str">
        <f>IF(_xlfn.XLOOKUP(C517,customers!$A$1:$A$1001,customers!$C$1:$C$1001,0) = 0, "NONE", _xlfn.XLOOKUP(C517,customers!$A$1:$A$1001,customers!$C$1:$C$1001,0) )</f>
        <v>ttilzeyeb@hostgator.com</v>
      </c>
      <c r="H517" s="2" t="str">
        <f>_xlfn.XLOOKUP(C517,customers!$A$1:$A$1001,customers!$G$1:$G$1001,0)</f>
        <v>United States</v>
      </c>
      <c r="I517" s="2" t="e" vm="10">
        <v>#VALUE!</v>
      </c>
      <c r="J517" s="2" t="str">
        <f>_xlfn.XLOOKUP(Table1[[#This Row],[Customer ID]],customers!A516:A1516,customers!F516:F1516,FALSE)</f>
        <v>Saint Louis</v>
      </c>
      <c r="K517" s="2" t="str">
        <f>VLOOKUP(M517,'coffee (more)'!$A$1:$B$5,2,FALSE)</f>
        <v>Robusta</v>
      </c>
      <c r="L517" s="2" t="str">
        <f>VLOOKUP(N517,'coffee (more)'!$A$7:$B$10,2,FALSE)</f>
        <v>Light</v>
      </c>
      <c r="M517" t="str">
        <f>INDEX(products!$A$1:$G$49,MATCH(orders!$D517,products!$A$1:$A$49,0),MATCH(orders!M$1,products!$A$1:$G$1,0))</f>
        <v>Rob</v>
      </c>
      <c r="N517" t="str">
        <f>INDEX(products!$A$1:$G$49,MATCH(orders!$D517,products!$A$1:$A$49,0),MATCH(orders!N$1,products!$A$1:$G$1,0))</f>
        <v>L</v>
      </c>
      <c r="O517" s="10">
        <f>INDEX(products!$A$1:$G$49,MATCH(orders!$D517,products!$A$1:$A$49,0),MATCH(orders!O$1,products!$A$1:$G$1,0))</f>
        <v>0.5</v>
      </c>
      <c r="P517" s="5">
        <f>INDEX(products!$A$1:$G$49,MATCH(orders!$D517,products!$A$1:$A$49,0),MATCH(orders!P$1,products!$A$1:$G$1,0))</f>
        <v>7.169999999999999</v>
      </c>
      <c r="Q517" s="5">
        <f>INDEX(products!$A$1:$G$49,MATCH(orders!$D517,products!$A$1:$A$49,0),MATCH(orders!Q$1,products!$A$1:$G$1,0))</f>
        <v>0.43019999999999992</v>
      </c>
      <c r="R517" s="12">
        <f t="shared" si="17"/>
        <v>21.509999999999998</v>
      </c>
      <c r="S517" s="12">
        <f t="shared" si="16"/>
        <v>1.2905999999999997</v>
      </c>
      <c r="T517" t="str">
        <f>_xlfn.XLOOKUP(C517,customers!A516:A1516,customers!I516:I1516,FALSE)</f>
        <v>No</v>
      </c>
    </row>
    <row r="518" spans="1:20" x14ac:dyDescent="0.2">
      <c r="A518" s="2" t="s">
        <v>3408</v>
      </c>
      <c r="B518" s="3">
        <v>44723</v>
      </c>
      <c r="C518" s="2" t="s">
        <v>3409</v>
      </c>
      <c r="D518" t="s">
        <v>6149</v>
      </c>
      <c r="E518" s="2">
        <v>5</v>
      </c>
      <c r="F518" s="2" t="str">
        <f>_xlfn.XLOOKUP(C518,customers!$A$1:$A$1001,customers!$B$1:$B$1001,0)</f>
        <v>Cindra Burling</v>
      </c>
      <c r="G518" s="2" t="str">
        <f>IF(_xlfn.XLOOKUP(C518,customers!$A$1:$A$1001,customers!$C$1:$C$1001,0) = 0, "NONE", _xlfn.XLOOKUP(C518,customers!$A$1:$A$1001,customers!$C$1:$C$1001,0) )</f>
        <v>NONE</v>
      </c>
      <c r="H518" s="2" t="str">
        <f>_xlfn.XLOOKUP(C518,customers!$A$1:$A$1001,customers!$G$1:$G$1001,0)</f>
        <v>United States</v>
      </c>
      <c r="I518" s="2" t="e" vm="251">
        <v>#VALUE!</v>
      </c>
      <c r="J518" s="2" t="str">
        <f>_xlfn.XLOOKUP(Table1[[#This Row],[Customer ID]],customers!A517:A1517,customers!F517:F1517,FALSE)</f>
        <v>Schenectady</v>
      </c>
      <c r="K518" s="2" t="str">
        <f>VLOOKUP(M518,'coffee (more)'!$A$1:$B$5,2,FALSE)</f>
        <v>Robusta</v>
      </c>
      <c r="L518" s="2" t="str">
        <f>VLOOKUP(N518,'coffee (more)'!$A$7:$B$10,2,FALSE)</f>
        <v>Dark</v>
      </c>
      <c r="M518" t="str">
        <f>INDEX(products!$A$1:$G$49,MATCH(orders!$D518,products!$A$1:$A$49,0),MATCH(orders!M$1,products!$A$1:$G$1,0))</f>
        <v>Rob</v>
      </c>
      <c r="N518" t="str">
        <f>INDEX(products!$A$1:$G$49,MATCH(orders!$D518,products!$A$1:$A$49,0),MATCH(orders!N$1,products!$A$1:$G$1,0))</f>
        <v>D</v>
      </c>
      <c r="O518" s="10">
        <f>INDEX(products!$A$1:$G$49,MATCH(orders!$D518,products!$A$1:$A$49,0),MATCH(orders!O$1,products!$A$1:$G$1,0))</f>
        <v>2.5</v>
      </c>
      <c r="P518" s="5">
        <f>INDEX(products!$A$1:$G$49,MATCH(orders!$D518,products!$A$1:$A$49,0),MATCH(orders!P$1,products!$A$1:$G$1,0))</f>
        <v>20.584999999999997</v>
      </c>
      <c r="Q518" s="5">
        <f>INDEX(products!$A$1:$G$49,MATCH(orders!$D518,products!$A$1:$A$49,0),MATCH(orders!Q$1,products!$A$1:$G$1,0))</f>
        <v>1.2350999999999999</v>
      </c>
      <c r="R518" s="12">
        <f t="shared" si="17"/>
        <v>102.92499999999998</v>
      </c>
      <c r="S518" s="12">
        <f t="shared" si="16"/>
        <v>6.1754999999999995</v>
      </c>
      <c r="T518" t="str">
        <f>_xlfn.XLOOKUP(C518,customers!A517:A1517,customers!I517:I1517,FALSE)</f>
        <v>Yes</v>
      </c>
    </row>
    <row r="519" spans="1:20" x14ac:dyDescent="0.2">
      <c r="A519" s="2" t="s">
        <v>3413</v>
      </c>
      <c r="B519" s="3">
        <v>44678</v>
      </c>
      <c r="C519" s="2" t="s">
        <v>3414</v>
      </c>
      <c r="D519" t="s">
        <v>6150</v>
      </c>
      <c r="E519" s="2">
        <v>2</v>
      </c>
      <c r="F519" s="2" t="str">
        <f>_xlfn.XLOOKUP(C519,customers!$A$1:$A$1001,customers!$B$1:$B$1001,0)</f>
        <v>Channa Belamy</v>
      </c>
      <c r="G519" s="2" t="str">
        <f>IF(_xlfn.XLOOKUP(C519,customers!$A$1:$A$1001,customers!$C$1:$C$1001,0) = 0, "NONE", _xlfn.XLOOKUP(C519,customers!$A$1:$A$1001,customers!$C$1:$C$1001,0) )</f>
        <v>NONE</v>
      </c>
      <c r="H519" s="2" t="str">
        <f>_xlfn.XLOOKUP(C519,customers!$A$1:$A$1001,customers!$G$1:$G$1001,0)</f>
        <v>United States</v>
      </c>
      <c r="I519" s="2" t="e" vm="252">
        <v>#VALUE!</v>
      </c>
      <c r="J519" s="2" t="str">
        <f>_xlfn.XLOOKUP(Table1[[#This Row],[Customer ID]],customers!A518:A1518,customers!F518:F1518,FALSE)</f>
        <v>Lakeland</v>
      </c>
      <c r="K519" s="2" t="str">
        <f>VLOOKUP(M519,'coffee (more)'!$A$1:$B$5,2,FALSE)</f>
        <v>Liberica</v>
      </c>
      <c r="L519" s="2" t="str">
        <f>VLOOKUP(N519,'coffee (more)'!$A$7:$B$10,2,FALSE)</f>
        <v>Dark</v>
      </c>
      <c r="M519" t="str">
        <f>INDEX(products!$A$1:$G$49,MATCH(orders!$D519,products!$A$1:$A$49,0),MATCH(orders!M$1,products!$A$1:$G$1,0))</f>
        <v>Lib</v>
      </c>
      <c r="N519" t="str">
        <f>INDEX(products!$A$1:$G$49,MATCH(orders!$D519,products!$A$1:$A$49,0),MATCH(orders!N$1,products!$A$1:$G$1,0))</f>
        <v>D</v>
      </c>
      <c r="O519" s="10">
        <f>INDEX(products!$A$1:$G$49,MATCH(orders!$D519,products!$A$1:$A$49,0),MATCH(orders!O$1,products!$A$1:$G$1,0))</f>
        <v>0.2</v>
      </c>
      <c r="P519" s="5">
        <f>INDEX(products!$A$1:$G$49,MATCH(orders!$D519,products!$A$1:$A$49,0),MATCH(orders!P$1,products!$A$1:$G$1,0))</f>
        <v>3.8849999999999998</v>
      </c>
      <c r="Q519" s="5">
        <f>INDEX(products!$A$1:$G$49,MATCH(orders!$D519,products!$A$1:$A$49,0),MATCH(orders!Q$1,products!$A$1:$G$1,0))</f>
        <v>0.50505</v>
      </c>
      <c r="R519" s="12">
        <f t="shared" si="17"/>
        <v>7.77</v>
      </c>
      <c r="S519" s="12">
        <f t="shared" si="16"/>
        <v>1.0101</v>
      </c>
      <c r="T519" t="str">
        <f>_xlfn.XLOOKUP(C519,customers!A518:A1518,customers!I518:I1518,FALSE)</f>
        <v>No</v>
      </c>
    </row>
    <row r="520" spans="1:20" x14ac:dyDescent="0.2">
      <c r="A520" s="2" t="s">
        <v>3418</v>
      </c>
      <c r="B520" s="3">
        <v>44194</v>
      </c>
      <c r="C520" s="2" t="s">
        <v>3419</v>
      </c>
      <c r="D520" t="s">
        <v>6185</v>
      </c>
      <c r="E520" s="2">
        <v>5</v>
      </c>
      <c r="F520" s="2" t="str">
        <f>_xlfn.XLOOKUP(C520,customers!$A$1:$A$1001,customers!$B$1:$B$1001,0)</f>
        <v>Karl Imorts</v>
      </c>
      <c r="G520" s="2" t="str">
        <f>IF(_xlfn.XLOOKUP(C520,customers!$A$1:$A$1001,customers!$C$1:$C$1001,0) = 0, "NONE", _xlfn.XLOOKUP(C520,customers!$A$1:$A$1001,customers!$C$1:$C$1001,0) )</f>
        <v>kimortsee@alexa.com</v>
      </c>
      <c r="H520" s="2" t="str">
        <f>_xlfn.XLOOKUP(C520,customers!$A$1:$A$1001,customers!$G$1:$G$1001,0)</f>
        <v>United States</v>
      </c>
      <c r="I520" s="2" t="e" vm="253">
        <v>#VALUE!</v>
      </c>
      <c r="J520" s="2" t="str">
        <f>_xlfn.XLOOKUP(Table1[[#This Row],[Customer ID]],customers!A519:A1519,customers!F519:F1519,FALSE)</f>
        <v>Melbourne</v>
      </c>
      <c r="K520" s="2" t="str">
        <f>VLOOKUP(M520,'coffee (more)'!$A$1:$B$5,2,FALSE)</f>
        <v>Excelsa</v>
      </c>
      <c r="L520" s="2" t="str">
        <f>VLOOKUP(N520,'coffee (more)'!$A$7:$B$10,2,FALSE)</f>
        <v>Dark</v>
      </c>
      <c r="M520" t="str">
        <f>INDEX(products!$A$1:$G$49,MATCH(orders!$D520,products!$A$1:$A$49,0),MATCH(orders!M$1,products!$A$1:$G$1,0))</f>
        <v>Exc</v>
      </c>
      <c r="N520" t="str">
        <f>INDEX(products!$A$1:$G$49,MATCH(orders!$D520,products!$A$1:$A$49,0),MATCH(orders!N$1,products!$A$1:$G$1,0))</f>
        <v>D</v>
      </c>
      <c r="O520" s="10">
        <f>INDEX(products!$A$1:$G$49,MATCH(orders!$D520,products!$A$1:$A$49,0),MATCH(orders!O$1,products!$A$1:$G$1,0))</f>
        <v>2.5</v>
      </c>
      <c r="P520" s="5">
        <f>INDEX(products!$A$1:$G$49,MATCH(orders!$D520,products!$A$1:$A$49,0),MATCH(orders!P$1,products!$A$1:$G$1,0))</f>
        <v>27.945</v>
      </c>
      <c r="Q520" s="5">
        <f>INDEX(products!$A$1:$G$49,MATCH(orders!$D520,products!$A$1:$A$49,0),MATCH(orders!Q$1,products!$A$1:$G$1,0))</f>
        <v>3.07395</v>
      </c>
      <c r="R520" s="12">
        <f t="shared" si="17"/>
        <v>139.72499999999999</v>
      </c>
      <c r="S520" s="12">
        <f t="shared" si="16"/>
        <v>15.36975</v>
      </c>
      <c r="T520" t="str">
        <f>_xlfn.XLOOKUP(C520,customers!A519:A1519,customers!I519:I1519,FALSE)</f>
        <v>No</v>
      </c>
    </row>
    <row r="521" spans="1:20" x14ac:dyDescent="0.2">
      <c r="A521" s="2" t="s">
        <v>3424</v>
      </c>
      <c r="B521" s="3">
        <v>44026</v>
      </c>
      <c r="C521" s="2" t="s">
        <v>3368</v>
      </c>
      <c r="D521" t="s">
        <v>6158</v>
      </c>
      <c r="E521" s="2">
        <v>2</v>
      </c>
      <c r="F521" s="2" t="str">
        <f>_xlfn.XLOOKUP(C521,customers!$A$1:$A$1001,customers!$B$1:$B$1001,0)</f>
        <v>Marja Urion</v>
      </c>
      <c r="G521" s="2" t="str">
        <f>IF(_xlfn.XLOOKUP(C521,customers!$A$1:$A$1001,customers!$C$1:$C$1001,0) = 0, "NONE", _xlfn.XLOOKUP(C521,customers!$A$1:$A$1001,customers!$C$1:$C$1001,0) )</f>
        <v>murione5@alexa.com</v>
      </c>
      <c r="H521" s="2" t="str">
        <f>_xlfn.XLOOKUP(C521,customers!$A$1:$A$1001,customers!$G$1:$G$1001,0)</f>
        <v>Ireland</v>
      </c>
      <c r="I521" s="2" t="b">
        <v>0</v>
      </c>
      <c r="J521" s="2" t="b">
        <f>_xlfn.XLOOKUP(Table1[[#This Row],[Customer ID]],customers!A520:A1520,customers!F520:F1520,FALSE)</f>
        <v>0</v>
      </c>
      <c r="K521" s="2" t="str">
        <f>VLOOKUP(M521,'coffee (more)'!$A$1:$B$5,2,FALSE)</f>
        <v>Arbica</v>
      </c>
      <c r="L521" s="2" t="str">
        <f>VLOOKUP(N521,'coffee (more)'!$A$7:$B$10,2,FALSE)</f>
        <v>Dark</v>
      </c>
      <c r="M521" t="str">
        <f>INDEX(products!$A$1:$G$49,MATCH(orders!$D521,products!$A$1:$A$49,0),MATCH(orders!M$1,products!$A$1:$G$1,0))</f>
        <v>Ara</v>
      </c>
      <c r="N521" t="str">
        <f>INDEX(products!$A$1:$G$49,MATCH(orders!$D521,products!$A$1:$A$49,0),MATCH(orders!N$1,products!$A$1:$G$1,0))</f>
        <v>D</v>
      </c>
      <c r="O521" s="10">
        <f>INDEX(products!$A$1:$G$49,MATCH(orders!$D521,products!$A$1:$A$49,0),MATCH(orders!O$1,products!$A$1:$G$1,0))</f>
        <v>0.5</v>
      </c>
      <c r="P521" s="5">
        <f>INDEX(products!$A$1:$G$49,MATCH(orders!$D521,products!$A$1:$A$49,0),MATCH(orders!P$1,products!$A$1:$G$1,0))</f>
        <v>5.97</v>
      </c>
      <c r="Q521" s="5">
        <f>INDEX(products!$A$1:$G$49,MATCH(orders!$D521,products!$A$1:$A$49,0),MATCH(orders!Q$1,products!$A$1:$G$1,0))</f>
        <v>0.5373</v>
      </c>
      <c r="R521" s="12">
        <f t="shared" si="17"/>
        <v>11.94</v>
      </c>
      <c r="S521" s="12">
        <f t="shared" si="16"/>
        <v>1.0746</v>
      </c>
      <c r="T521" t="b">
        <f>_xlfn.XLOOKUP(C521,customers!A520:A1520,customers!I520:I1520,FALSE)</f>
        <v>0</v>
      </c>
    </row>
    <row r="522" spans="1:20" x14ac:dyDescent="0.2">
      <c r="A522" s="2" t="s">
        <v>3430</v>
      </c>
      <c r="B522" s="3">
        <v>44446</v>
      </c>
      <c r="C522" s="2" t="s">
        <v>3431</v>
      </c>
      <c r="D522" t="s">
        <v>6150</v>
      </c>
      <c r="E522" s="2">
        <v>1</v>
      </c>
      <c r="F522" s="2" t="str">
        <f>_xlfn.XLOOKUP(C522,customers!$A$1:$A$1001,customers!$B$1:$B$1001,0)</f>
        <v>Mag Armistead</v>
      </c>
      <c r="G522" s="2" t="str">
        <f>IF(_xlfn.XLOOKUP(C522,customers!$A$1:$A$1001,customers!$C$1:$C$1001,0) = 0, "NONE", _xlfn.XLOOKUP(C522,customers!$A$1:$A$1001,customers!$C$1:$C$1001,0) )</f>
        <v>marmisteadeg@blogtalkradio.com</v>
      </c>
      <c r="H522" s="2" t="str">
        <f>_xlfn.XLOOKUP(C522,customers!$A$1:$A$1001,customers!$G$1:$G$1001,0)</f>
        <v>United States</v>
      </c>
      <c r="I522" s="2" t="e" vm="30">
        <v>#VALUE!</v>
      </c>
      <c r="J522" s="2" t="str">
        <f>_xlfn.XLOOKUP(Table1[[#This Row],[Customer ID]],customers!A521:A1521,customers!F521:F1521,FALSE)</f>
        <v>New Orleans</v>
      </c>
      <c r="K522" s="2" t="str">
        <f>VLOOKUP(M522,'coffee (more)'!$A$1:$B$5,2,FALSE)</f>
        <v>Liberica</v>
      </c>
      <c r="L522" s="2" t="str">
        <f>VLOOKUP(N522,'coffee (more)'!$A$7:$B$10,2,FALSE)</f>
        <v>Dark</v>
      </c>
      <c r="M522" t="str">
        <f>INDEX(products!$A$1:$G$49,MATCH(orders!$D522,products!$A$1:$A$49,0),MATCH(orders!M$1,products!$A$1:$G$1,0))</f>
        <v>Lib</v>
      </c>
      <c r="N522" t="str">
        <f>INDEX(products!$A$1:$G$49,MATCH(orders!$D522,products!$A$1:$A$49,0),MATCH(orders!N$1,products!$A$1:$G$1,0))</f>
        <v>D</v>
      </c>
      <c r="O522" s="10">
        <f>INDEX(products!$A$1:$G$49,MATCH(orders!$D522,products!$A$1:$A$49,0),MATCH(orders!O$1,products!$A$1:$G$1,0))</f>
        <v>0.2</v>
      </c>
      <c r="P522" s="5">
        <f>INDEX(products!$A$1:$G$49,MATCH(orders!$D522,products!$A$1:$A$49,0),MATCH(orders!P$1,products!$A$1:$G$1,0))</f>
        <v>3.8849999999999998</v>
      </c>
      <c r="Q522" s="5">
        <f>INDEX(products!$A$1:$G$49,MATCH(orders!$D522,products!$A$1:$A$49,0),MATCH(orders!Q$1,products!$A$1:$G$1,0))</f>
        <v>0.50505</v>
      </c>
      <c r="R522" s="12">
        <f t="shared" si="17"/>
        <v>3.8849999999999998</v>
      </c>
      <c r="S522" s="12">
        <f t="shared" si="16"/>
        <v>0.50505</v>
      </c>
      <c r="T522" t="str">
        <f>_xlfn.XLOOKUP(C522,customers!A521:A1521,customers!I521:I1521,FALSE)</f>
        <v>No</v>
      </c>
    </row>
    <row r="523" spans="1:20" x14ac:dyDescent="0.2">
      <c r="A523" s="2" t="s">
        <v>3430</v>
      </c>
      <c r="B523" s="3">
        <v>44446</v>
      </c>
      <c r="C523" s="2" t="s">
        <v>3431</v>
      </c>
      <c r="D523" t="s">
        <v>6138</v>
      </c>
      <c r="E523" s="2">
        <v>4</v>
      </c>
      <c r="F523" s="2" t="str">
        <f>_xlfn.XLOOKUP(C523,customers!$A$1:$A$1001,customers!$B$1:$B$1001,0)</f>
        <v>Mag Armistead</v>
      </c>
      <c r="G523" s="2" t="str">
        <f>IF(_xlfn.XLOOKUP(C523,customers!$A$1:$A$1001,customers!$C$1:$C$1001,0) = 0, "NONE", _xlfn.XLOOKUP(C523,customers!$A$1:$A$1001,customers!$C$1:$C$1001,0) )</f>
        <v>marmisteadeg@blogtalkradio.com</v>
      </c>
      <c r="H523" s="2" t="str">
        <f>_xlfn.XLOOKUP(C523,customers!$A$1:$A$1001,customers!$G$1:$G$1001,0)</f>
        <v>United States</v>
      </c>
      <c r="I523" s="2" t="e" vm="30">
        <v>#VALUE!</v>
      </c>
      <c r="J523" s="2" t="str">
        <f>_xlfn.XLOOKUP(Table1[[#This Row],[Customer ID]],customers!A522:A1522,customers!F522:F1522,FALSE)</f>
        <v>New Orleans</v>
      </c>
      <c r="K523" s="2" t="str">
        <f>VLOOKUP(M523,'coffee (more)'!$A$1:$B$5,2,FALSE)</f>
        <v>Robusta</v>
      </c>
      <c r="L523" s="2" t="str">
        <f>VLOOKUP(N523,'coffee (more)'!$A$7:$B$10,2,FALSE)</f>
        <v>Medium</v>
      </c>
      <c r="M523" t="str">
        <f>INDEX(products!$A$1:$G$49,MATCH(orders!$D523,products!$A$1:$A$49,0),MATCH(orders!M$1,products!$A$1:$G$1,0))</f>
        <v>Rob</v>
      </c>
      <c r="N523" t="str">
        <f>INDEX(products!$A$1:$G$49,MATCH(orders!$D523,products!$A$1:$A$49,0),MATCH(orders!N$1,products!$A$1:$G$1,0))</f>
        <v>M</v>
      </c>
      <c r="O523" s="10">
        <f>INDEX(products!$A$1:$G$49,MATCH(orders!$D523,products!$A$1:$A$49,0),MATCH(orders!O$1,products!$A$1:$G$1,0))</f>
        <v>1</v>
      </c>
      <c r="P523" s="5">
        <f>INDEX(products!$A$1:$G$49,MATCH(orders!$D523,products!$A$1:$A$49,0),MATCH(orders!P$1,products!$A$1:$G$1,0))</f>
        <v>9.9499999999999993</v>
      </c>
      <c r="Q523" s="5">
        <f>INDEX(products!$A$1:$G$49,MATCH(orders!$D523,products!$A$1:$A$49,0),MATCH(orders!Q$1,products!$A$1:$G$1,0))</f>
        <v>0.59699999999999998</v>
      </c>
      <c r="R523" s="12">
        <f t="shared" si="17"/>
        <v>39.799999999999997</v>
      </c>
      <c r="S523" s="12">
        <f t="shared" si="16"/>
        <v>2.3879999999999999</v>
      </c>
      <c r="T523" t="str">
        <f>_xlfn.XLOOKUP(C523,customers!A522:A1522,customers!I522:I1522,FALSE)</f>
        <v>No</v>
      </c>
    </row>
    <row r="524" spans="1:20" x14ac:dyDescent="0.2">
      <c r="A524" s="2" t="s">
        <v>3441</v>
      </c>
      <c r="B524" s="3">
        <v>43625</v>
      </c>
      <c r="C524" s="2" t="s">
        <v>3442</v>
      </c>
      <c r="D524" t="s">
        <v>6146</v>
      </c>
      <c r="E524" s="2">
        <v>5</v>
      </c>
      <c r="F524" s="2" t="str">
        <f>_xlfn.XLOOKUP(C524,customers!$A$1:$A$1001,customers!$B$1:$B$1001,0)</f>
        <v>Vasili Upstone</v>
      </c>
      <c r="G524" s="2" t="str">
        <f>IF(_xlfn.XLOOKUP(C524,customers!$A$1:$A$1001,customers!$C$1:$C$1001,0) = 0, "NONE", _xlfn.XLOOKUP(C524,customers!$A$1:$A$1001,customers!$C$1:$C$1001,0) )</f>
        <v>vupstoneei@google.pl</v>
      </c>
      <c r="H524" s="2" t="str">
        <f>_xlfn.XLOOKUP(C524,customers!$A$1:$A$1001,customers!$G$1:$G$1001,0)</f>
        <v>United States</v>
      </c>
      <c r="I524" s="2" t="e" vm="199">
        <v>#VALUE!</v>
      </c>
      <c r="J524" s="2" t="str">
        <f>_xlfn.XLOOKUP(Table1[[#This Row],[Customer ID]],customers!A523:A1523,customers!F523:F1523,FALSE)</f>
        <v>Topeka</v>
      </c>
      <c r="K524" s="2" t="str">
        <f>VLOOKUP(M524,'coffee (more)'!$A$1:$B$5,2,FALSE)</f>
        <v>Robusta</v>
      </c>
      <c r="L524" s="2" t="str">
        <f>VLOOKUP(N524,'coffee (more)'!$A$7:$B$10,2,FALSE)</f>
        <v>Medium</v>
      </c>
      <c r="M524" t="str">
        <f>INDEX(products!$A$1:$G$49,MATCH(orders!$D524,products!$A$1:$A$49,0),MATCH(orders!M$1,products!$A$1:$G$1,0))</f>
        <v>Rob</v>
      </c>
      <c r="N524" t="str">
        <f>INDEX(products!$A$1:$G$49,MATCH(orders!$D524,products!$A$1:$A$49,0),MATCH(orders!N$1,products!$A$1:$G$1,0))</f>
        <v>M</v>
      </c>
      <c r="O524" s="10">
        <f>INDEX(products!$A$1:$G$49,MATCH(orders!$D524,products!$A$1:$A$49,0),MATCH(orders!O$1,products!$A$1:$G$1,0))</f>
        <v>0.5</v>
      </c>
      <c r="P524" s="5">
        <f>INDEX(products!$A$1:$G$49,MATCH(orders!$D524,products!$A$1:$A$49,0),MATCH(orders!P$1,products!$A$1:$G$1,0))</f>
        <v>5.97</v>
      </c>
      <c r="Q524" s="5">
        <f>INDEX(products!$A$1:$G$49,MATCH(orders!$D524,products!$A$1:$A$49,0),MATCH(orders!Q$1,products!$A$1:$G$1,0))</f>
        <v>0.35819999999999996</v>
      </c>
      <c r="R524" s="12">
        <f t="shared" si="17"/>
        <v>29.849999999999998</v>
      </c>
      <c r="S524" s="12">
        <f t="shared" si="16"/>
        <v>1.7909999999999999</v>
      </c>
      <c r="T524" t="str">
        <f>_xlfn.XLOOKUP(C524,customers!A523:A1523,customers!I523:I1523,FALSE)</f>
        <v>No</v>
      </c>
    </row>
    <row r="525" spans="1:20" x14ac:dyDescent="0.2">
      <c r="A525" s="2" t="s">
        <v>3447</v>
      </c>
      <c r="B525" s="3">
        <v>44129</v>
      </c>
      <c r="C525" s="2" t="s">
        <v>3448</v>
      </c>
      <c r="D525" t="s">
        <v>6165</v>
      </c>
      <c r="E525" s="2">
        <v>1</v>
      </c>
      <c r="F525" s="2" t="str">
        <f>_xlfn.XLOOKUP(C525,customers!$A$1:$A$1001,customers!$B$1:$B$1001,0)</f>
        <v>Berty Beelby</v>
      </c>
      <c r="G525" s="2" t="str">
        <f>IF(_xlfn.XLOOKUP(C525,customers!$A$1:$A$1001,customers!$C$1:$C$1001,0) = 0, "NONE", _xlfn.XLOOKUP(C525,customers!$A$1:$A$1001,customers!$C$1:$C$1001,0) )</f>
        <v>bbeelbyej@rediff.com</v>
      </c>
      <c r="H525" s="2" t="str">
        <f>_xlfn.XLOOKUP(C525,customers!$A$1:$A$1001,customers!$G$1:$G$1001,0)</f>
        <v>Ireland</v>
      </c>
      <c r="I525" s="2" t="e" vm="254">
        <v>#VALUE!</v>
      </c>
      <c r="J525" s="2" t="str">
        <f>_xlfn.XLOOKUP(Table1[[#This Row],[Customer ID]],customers!A524:A1524,customers!F524:F1524,FALSE)</f>
        <v>Lucan</v>
      </c>
      <c r="K525" s="2" t="str">
        <f>VLOOKUP(M525,'coffee (more)'!$A$1:$B$5,2,FALSE)</f>
        <v>Liberica</v>
      </c>
      <c r="L525" s="2" t="str">
        <f>VLOOKUP(N525,'coffee (more)'!$A$7:$B$10,2,FALSE)</f>
        <v>Dark</v>
      </c>
      <c r="M525" t="str">
        <f>INDEX(products!$A$1:$G$49,MATCH(orders!$D525,products!$A$1:$A$49,0),MATCH(orders!M$1,products!$A$1:$G$1,0))</f>
        <v>Lib</v>
      </c>
      <c r="N525" t="str">
        <f>INDEX(products!$A$1:$G$49,MATCH(orders!$D525,products!$A$1:$A$49,0),MATCH(orders!N$1,products!$A$1:$G$1,0))</f>
        <v>D</v>
      </c>
      <c r="O525" s="10">
        <f>INDEX(products!$A$1:$G$49,MATCH(orders!$D525,products!$A$1:$A$49,0),MATCH(orders!O$1,products!$A$1:$G$1,0))</f>
        <v>2.5</v>
      </c>
      <c r="P525" s="5">
        <f>INDEX(products!$A$1:$G$49,MATCH(orders!$D525,products!$A$1:$A$49,0),MATCH(orders!P$1,products!$A$1:$G$1,0))</f>
        <v>29.784999999999997</v>
      </c>
      <c r="Q525" s="5">
        <f>INDEX(products!$A$1:$G$49,MATCH(orders!$D525,products!$A$1:$A$49,0),MATCH(orders!Q$1,products!$A$1:$G$1,0))</f>
        <v>3.8720499999999998</v>
      </c>
      <c r="R525" s="12">
        <f t="shared" si="17"/>
        <v>29.784999999999997</v>
      </c>
      <c r="S525" s="12">
        <f t="shared" si="16"/>
        <v>3.8720499999999998</v>
      </c>
      <c r="T525" t="str">
        <f>_xlfn.XLOOKUP(C525,customers!A524:A1524,customers!I524:I1524,FALSE)</f>
        <v>No</v>
      </c>
    </row>
    <row r="526" spans="1:20" x14ac:dyDescent="0.2">
      <c r="A526" s="2" t="s">
        <v>3453</v>
      </c>
      <c r="B526" s="3">
        <v>44255</v>
      </c>
      <c r="C526" s="2" t="s">
        <v>3454</v>
      </c>
      <c r="D526" t="s">
        <v>6164</v>
      </c>
      <c r="E526" s="2">
        <v>2</v>
      </c>
      <c r="F526" s="2" t="str">
        <f>_xlfn.XLOOKUP(C526,customers!$A$1:$A$1001,customers!$B$1:$B$1001,0)</f>
        <v>Erny Stenyng</v>
      </c>
      <c r="G526" s="2" t="str">
        <f>IF(_xlfn.XLOOKUP(C526,customers!$A$1:$A$1001,customers!$C$1:$C$1001,0) = 0, "NONE", _xlfn.XLOOKUP(C526,customers!$A$1:$A$1001,customers!$C$1:$C$1001,0) )</f>
        <v>NONE</v>
      </c>
      <c r="H526" s="2" t="str">
        <f>_xlfn.XLOOKUP(C526,customers!$A$1:$A$1001,customers!$G$1:$G$1001,0)</f>
        <v>United States</v>
      </c>
      <c r="I526" s="2" t="e" vm="61">
        <v>#VALUE!</v>
      </c>
      <c r="J526" s="2" t="str">
        <f>_xlfn.XLOOKUP(Table1[[#This Row],[Customer ID]],customers!A525:A1525,customers!F525:F1525,FALSE)</f>
        <v>Springfield</v>
      </c>
      <c r="K526" s="2" t="str">
        <f>VLOOKUP(M526,'coffee (more)'!$A$1:$B$5,2,FALSE)</f>
        <v>Liberica</v>
      </c>
      <c r="L526" s="2" t="str">
        <f>VLOOKUP(N526,'coffee (more)'!$A$7:$B$10,2,FALSE)</f>
        <v>Light</v>
      </c>
      <c r="M526" t="str">
        <f>INDEX(products!$A$1:$G$49,MATCH(orders!$D526,products!$A$1:$A$49,0),MATCH(orders!M$1,products!$A$1:$G$1,0))</f>
        <v>Lib</v>
      </c>
      <c r="N526" t="str">
        <f>INDEX(products!$A$1:$G$49,MATCH(orders!$D526,products!$A$1:$A$49,0),MATCH(orders!N$1,products!$A$1:$G$1,0))</f>
        <v>L</v>
      </c>
      <c r="O526" s="10">
        <f>INDEX(products!$A$1:$G$49,MATCH(orders!$D526,products!$A$1:$A$49,0),MATCH(orders!O$1,products!$A$1:$G$1,0))</f>
        <v>2.5</v>
      </c>
      <c r="P526" s="5">
        <f>INDEX(products!$A$1:$G$49,MATCH(orders!$D526,products!$A$1:$A$49,0),MATCH(orders!P$1,products!$A$1:$G$1,0))</f>
        <v>36.454999999999998</v>
      </c>
      <c r="Q526" s="5">
        <f>INDEX(products!$A$1:$G$49,MATCH(orders!$D526,products!$A$1:$A$49,0),MATCH(orders!Q$1,products!$A$1:$G$1,0))</f>
        <v>4.7391499999999995</v>
      </c>
      <c r="R526" s="12">
        <f t="shared" si="17"/>
        <v>72.91</v>
      </c>
      <c r="S526" s="12">
        <f t="shared" si="16"/>
        <v>9.4782999999999991</v>
      </c>
      <c r="T526" t="str">
        <f>_xlfn.XLOOKUP(C526,customers!A525:A1525,customers!I525:I1525,FALSE)</f>
        <v>No</v>
      </c>
    </row>
    <row r="527" spans="1:20" x14ac:dyDescent="0.2">
      <c r="A527" s="2" t="s">
        <v>3458</v>
      </c>
      <c r="B527" s="3">
        <v>44038</v>
      </c>
      <c r="C527" s="2" t="s">
        <v>3459</v>
      </c>
      <c r="D527" t="s">
        <v>6163</v>
      </c>
      <c r="E527" s="2">
        <v>5</v>
      </c>
      <c r="F527" s="2" t="str">
        <f>_xlfn.XLOOKUP(C527,customers!$A$1:$A$1001,customers!$B$1:$B$1001,0)</f>
        <v>Edin Yantsurev</v>
      </c>
      <c r="G527" s="2" t="str">
        <f>IF(_xlfn.XLOOKUP(C527,customers!$A$1:$A$1001,customers!$C$1:$C$1001,0) = 0, "NONE", _xlfn.XLOOKUP(C527,customers!$A$1:$A$1001,customers!$C$1:$C$1001,0) )</f>
        <v>NONE</v>
      </c>
      <c r="H527" s="2" t="str">
        <f>_xlfn.XLOOKUP(C527,customers!$A$1:$A$1001,customers!$G$1:$G$1001,0)</f>
        <v>United States</v>
      </c>
      <c r="I527" s="2" t="e" vm="255">
        <v>#VALUE!</v>
      </c>
      <c r="J527" s="2" t="str">
        <f>_xlfn.XLOOKUP(Table1[[#This Row],[Customer ID]],customers!A526:A1526,customers!F526:F1526,FALSE)</f>
        <v>Camden</v>
      </c>
      <c r="K527" s="2" t="str">
        <f>VLOOKUP(M527,'coffee (more)'!$A$1:$B$5,2,FALSE)</f>
        <v>Robusta</v>
      </c>
      <c r="L527" s="2" t="str">
        <f>VLOOKUP(N527,'coffee (more)'!$A$7:$B$10,2,FALSE)</f>
        <v>Dark</v>
      </c>
      <c r="M527" t="str">
        <f>INDEX(products!$A$1:$G$49,MATCH(orders!$D527,products!$A$1:$A$49,0),MATCH(orders!M$1,products!$A$1:$G$1,0))</f>
        <v>Rob</v>
      </c>
      <c r="N527" t="str">
        <f>INDEX(products!$A$1:$G$49,MATCH(orders!$D527,products!$A$1:$A$49,0),MATCH(orders!N$1,products!$A$1:$G$1,0))</f>
        <v>D</v>
      </c>
      <c r="O527" s="10">
        <f>INDEX(products!$A$1:$G$49,MATCH(orders!$D527,products!$A$1:$A$49,0),MATCH(orders!O$1,products!$A$1:$G$1,0))</f>
        <v>0.2</v>
      </c>
      <c r="P527" s="5">
        <f>INDEX(products!$A$1:$G$49,MATCH(orders!$D527,products!$A$1:$A$49,0),MATCH(orders!P$1,products!$A$1:$G$1,0))</f>
        <v>2.6849999999999996</v>
      </c>
      <c r="Q527" s="5">
        <f>INDEX(products!$A$1:$G$49,MATCH(orders!$D527,products!$A$1:$A$49,0),MATCH(orders!Q$1,products!$A$1:$G$1,0))</f>
        <v>0.16109999999999997</v>
      </c>
      <c r="R527" s="12">
        <f t="shared" si="17"/>
        <v>13.424999999999997</v>
      </c>
      <c r="S527" s="12">
        <f t="shared" si="16"/>
        <v>0.80549999999999988</v>
      </c>
      <c r="T527" t="str">
        <f>_xlfn.XLOOKUP(C527,customers!A526:A1526,customers!I526:I1526,FALSE)</f>
        <v>Yes</v>
      </c>
    </row>
    <row r="528" spans="1:20" x14ac:dyDescent="0.2">
      <c r="A528" s="2" t="s">
        <v>3463</v>
      </c>
      <c r="B528" s="3">
        <v>44717</v>
      </c>
      <c r="C528" s="2" t="s">
        <v>3464</v>
      </c>
      <c r="D528" t="s">
        <v>6166</v>
      </c>
      <c r="E528" s="2">
        <v>4</v>
      </c>
      <c r="F528" s="2" t="str">
        <f>_xlfn.XLOOKUP(C528,customers!$A$1:$A$1001,customers!$B$1:$B$1001,0)</f>
        <v>Webb Speechly</v>
      </c>
      <c r="G528" s="2" t="str">
        <f>IF(_xlfn.XLOOKUP(C528,customers!$A$1:$A$1001,customers!$C$1:$C$1001,0) = 0, "NONE", _xlfn.XLOOKUP(C528,customers!$A$1:$A$1001,customers!$C$1:$C$1001,0) )</f>
        <v>wspeechlyem@amazon.com</v>
      </c>
      <c r="H528" s="2" t="str">
        <f>_xlfn.XLOOKUP(C528,customers!$A$1:$A$1001,customers!$G$1:$G$1001,0)</f>
        <v>United States</v>
      </c>
      <c r="I528" s="2" t="e" vm="197">
        <v>#VALUE!</v>
      </c>
      <c r="J528" s="2" t="str">
        <f>_xlfn.XLOOKUP(Table1[[#This Row],[Customer ID]],customers!A527:A1527,customers!F527:F1527,FALSE)</f>
        <v>Seattle</v>
      </c>
      <c r="K528" s="2" t="str">
        <f>VLOOKUP(M528,'coffee (more)'!$A$1:$B$5,2,FALSE)</f>
        <v>Excelsa</v>
      </c>
      <c r="L528" s="2" t="str">
        <f>VLOOKUP(N528,'coffee (more)'!$A$7:$B$10,2,FALSE)</f>
        <v>Medium</v>
      </c>
      <c r="M528" t="str">
        <f>INDEX(products!$A$1:$G$49,MATCH(orders!$D528,products!$A$1:$A$49,0),MATCH(orders!M$1,products!$A$1:$G$1,0))</f>
        <v>Exc</v>
      </c>
      <c r="N528" t="str">
        <f>INDEX(products!$A$1:$G$49,MATCH(orders!$D528,products!$A$1:$A$49,0),MATCH(orders!N$1,products!$A$1:$G$1,0))</f>
        <v>M</v>
      </c>
      <c r="O528" s="10">
        <f>INDEX(products!$A$1:$G$49,MATCH(orders!$D528,products!$A$1:$A$49,0),MATCH(orders!O$1,products!$A$1:$G$1,0))</f>
        <v>2.5</v>
      </c>
      <c r="P528" s="5">
        <f>INDEX(products!$A$1:$G$49,MATCH(orders!$D528,products!$A$1:$A$49,0),MATCH(orders!P$1,products!$A$1:$G$1,0))</f>
        <v>31.624999999999996</v>
      </c>
      <c r="Q528" s="5">
        <f>INDEX(products!$A$1:$G$49,MATCH(orders!$D528,products!$A$1:$A$49,0),MATCH(orders!Q$1,products!$A$1:$G$1,0))</f>
        <v>3.4787499999999998</v>
      </c>
      <c r="R528" s="12">
        <f t="shared" si="17"/>
        <v>126.49999999999999</v>
      </c>
      <c r="S528" s="12">
        <f t="shared" si="16"/>
        <v>13.914999999999999</v>
      </c>
      <c r="T528" t="str">
        <f>_xlfn.XLOOKUP(C528,customers!A527:A1527,customers!I527:I1527,FALSE)</f>
        <v>Yes</v>
      </c>
    </row>
    <row r="529" spans="1:20" x14ac:dyDescent="0.2">
      <c r="A529" s="2" t="s">
        <v>3469</v>
      </c>
      <c r="B529" s="3">
        <v>43517</v>
      </c>
      <c r="C529" s="2" t="s">
        <v>3470</v>
      </c>
      <c r="D529" t="s">
        <v>6139</v>
      </c>
      <c r="E529" s="2">
        <v>5</v>
      </c>
      <c r="F529" s="2" t="str">
        <f>_xlfn.XLOOKUP(C529,customers!$A$1:$A$1001,customers!$B$1:$B$1001,0)</f>
        <v>Irvine Phillpot</v>
      </c>
      <c r="G529" s="2" t="str">
        <f>IF(_xlfn.XLOOKUP(C529,customers!$A$1:$A$1001,customers!$C$1:$C$1001,0) = 0, "NONE", _xlfn.XLOOKUP(C529,customers!$A$1:$A$1001,customers!$C$1:$C$1001,0) )</f>
        <v>iphillpoten@buzzfeed.com</v>
      </c>
      <c r="H529" s="2" t="str">
        <f>_xlfn.XLOOKUP(C529,customers!$A$1:$A$1001,customers!$G$1:$G$1001,0)</f>
        <v>United Kingdom</v>
      </c>
      <c r="I529" s="2" t="s">
        <v>151</v>
      </c>
      <c r="J529" s="2" t="str">
        <f>_xlfn.XLOOKUP(Table1[[#This Row],[Customer ID]],customers!A528:A1528,customers!F528:F1528,FALSE)</f>
        <v>Wootton</v>
      </c>
      <c r="K529" s="2" t="str">
        <f>VLOOKUP(M529,'coffee (more)'!$A$1:$B$5,2,FALSE)</f>
        <v>Excelsa</v>
      </c>
      <c r="L529" s="2" t="str">
        <f>VLOOKUP(N529,'coffee (more)'!$A$7:$B$10,2,FALSE)</f>
        <v>Medium</v>
      </c>
      <c r="M529" t="str">
        <f>INDEX(products!$A$1:$G$49,MATCH(orders!$D529,products!$A$1:$A$49,0),MATCH(orders!M$1,products!$A$1:$G$1,0))</f>
        <v>Exc</v>
      </c>
      <c r="N529" t="str">
        <f>INDEX(products!$A$1:$G$49,MATCH(orders!$D529,products!$A$1:$A$49,0),MATCH(orders!N$1,products!$A$1:$G$1,0))</f>
        <v>M</v>
      </c>
      <c r="O529" s="10">
        <f>INDEX(products!$A$1:$G$49,MATCH(orders!$D529,products!$A$1:$A$49,0),MATCH(orders!O$1,products!$A$1:$G$1,0))</f>
        <v>0.5</v>
      </c>
      <c r="P529" s="5">
        <f>INDEX(products!$A$1:$G$49,MATCH(orders!$D529,products!$A$1:$A$49,0),MATCH(orders!P$1,products!$A$1:$G$1,0))</f>
        <v>8.25</v>
      </c>
      <c r="Q529" s="5">
        <f>INDEX(products!$A$1:$G$49,MATCH(orders!$D529,products!$A$1:$A$49,0),MATCH(orders!Q$1,products!$A$1:$G$1,0))</f>
        <v>0.90749999999999997</v>
      </c>
      <c r="R529" s="12">
        <f t="shared" si="17"/>
        <v>41.25</v>
      </c>
      <c r="S529" s="12">
        <f t="shared" si="16"/>
        <v>4.5374999999999996</v>
      </c>
      <c r="T529" t="str">
        <f>_xlfn.XLOOKUP(C529,customers!A528:A1528,customers!I528:I1528,FALSE)</f>
        <v>No</v>
      </c>
    </row>
    <row r="530" spans="1:20" x14ac:dyDescent="0.2">
      <c r="A530" s="2" t="s">
        <v>3475</v>
      </c>
      <c r="B530" s="3">
        <v>43926</v>
      </c>
      <c r="C530" s="2" t="s">
        <v>3476</v>
      </c>
      <c r="D530" t="s">
        <v>6176</v>
      </c>
      <c r="E530" s="2">
        <v>6</v>
      </c>
      <c r="F530" s="2" t="str">
        <f>_xlfn.XLOOKUP(C530,customers!$A$1:$A$1001,customers!$B$1:$B$1001,0)</f>
        <v>Lem Pennacci</v>
      </c>
      <c r="G530" s="2" t="str">
        <f>IF(_xlfn.XLOOKUP(C530,customers!$A$1:$A$1001,customers!$C$1:$C$1001,0) = 0, "NONE", _xlfn.XLOOKUP(C530,customers!$A$1:$A$1001,customers!$C$1:$C$1001,0) )</f>
        <v>lpennaccieo@statcounter.com</v>
      </c>
      <c r="H530" s="2" t="str">
        <f>_xlfn.XLOOKUP(C530,customers!$A$1:$A$1001,customers!$G$1:$G$1001,0)</f>
        <v>United States</v>
      </c>
      <c r="I530" s="2" t="e" vm="13">
        <v>#VALUE!</v>
      </c>
      <c r="J530" s="2" t="str">
        <f>_xlfn.XLOOKUP(Table1[[#This Row],[Customer ID]],customers!A529:A1529,customers!F529:F1529,FALSE)</f>
        <v>Waco</v>
      </c>
      <c r="K530" s="2" t="str">
        <f>VLOOKUP(M530,'coffee (more)'!$A$1:$B$5,2,FALSE)</f>
        <v>Excelsa</v>
      </c>
      <c r="L530" s="2" t="str">
        <f>VLOOKUP(N530,'coffee (more)'!$A$7:$B$10,2,FALSE)</f>
        <v>Light</v>
      </c>
      <c r="M530" t="str">
        <f>INDEX(products!$A$1:$G$49,MATCH(orders!$D530,products!$A$1:$A$49,0),MATCH(orders!M$1,products!$A$1:$G$1,0))</f>
        <v>Exc</v>
      </c>
      <c r="N530" t="str">
        <f>INDEX(products!$A$1:$G$49,MATCH(orders!$D530,products!$A$1:$A$49,0),MATCH(orders!N$1,products!$A$1:$G$1,0))</f>
        <v>L</v>
      </c>
      <c r="O530" s="10">
        <f>INDEX(products!$A$1:$G$49,MATCH(orders!$D530,products!$A$1:$A$49,0),MATCH(orders!O$1,products!$A$1:$G$1,0))</f>
        <v>0.5</v>
      </c>
      <c r="P530" s="5">
        <f>INDEX(products!$A$1:$G$49,MATCH(orders!$D530,products!$A$1:$A$49,0),MATCH(orders!P$1,products!$A$1:$G$1,0))</f>
        <v>8.91</v>
      </c>
      <c r="Q530" s="5">
        <f>INDEX(products!$A$1:$G$49,MATCH(orders!$D530,products!$A$1:$A$49,0),MATCH(orders!Q$1,products!$A$1:$G$1,0))</f>
        <v>0.98009999999999997</v>
      </c>
      <c r="R530" s="12">
        <f t="shared" si="17"/>
        <v>53.46</v>
      </c>
      <c r="S530" s="12">
        <f t="shared" si="16"/>
        <v>5.8805999999999994</v>
      </c>
      <c r="T530" t="str">
        <f>_xlfn.XLOOKUP(C530,customers!A529:A1529,customers!I529:I1529,FALSE)</f>
        <v>No</v>
      </c>
    </row>
    <row r="531" spans="1:20" x14ac:dyDescent="0.2">
      <c r="A531" s="2" t="s">
        <v>3481</v>
      </c>
      <c r="B531" s="3">
        <v>43475</v>
      </c>
      <c r="C531" s="2" t="s">
        <v>3482</v>
      </c>
      <c r="D531" t="s">
        <v>6138</v>
      </c>
      <c r="E531" s="2">
        <v>6</v>
      </c>
      <c r="F531" s="2" t="str">
        <f>_xlfn.XLOOKUP(C531,customers!$A$1:$A$1001,customers!$B$1:$B$1001,0)</f>
        <v>Starr Arpin</v>
      </c>
      <c r="G531" s="2" t="str">
        <f>IF(_xlfn.XLOOKUP(C531,customers!$A$1:$A$1001,customers!$C$1:$C$1001,0) = 0, "NONE", _xlfn.XLOOKUP(C531,customers!$A$1:$A$1001,customers!$C$1:$C$1001,0) )</f>
        <v>sarpinep@moonfruit.com</v>
      </c>
      <c r="H531" s="2" t="str">
        <f>_xlfn.XLOOKUP(C531,customers!$A$1:$A$1001,customers!$G$1:$G$1001,0)</f>
        <v>United States</v>
      </c>
      <c r="I531" s="2" t="e" vm="9">
        <v>#VALUE!</v>
      </c>
      <c r="J531" s="2" t="str">
        <f>_xlfn.XLOOKUP(Table1[[#This Row],[Customer ID]],customers!A530:A1530,customers!F530:F1530,FALSE)</f>
        <v>Richmond</v>
      </c>
      <c r="K531" s="2" t="str">
        <f>VLOOKUP(M531,'coffee (more)'!$A$1:$B$5,2,FALSE)</f>
        <v>Robusta</v>
      </c>
      <c r="L531" s="2" t="str">
        <f>VLOOKUP(N531,'coffee (more)'!$A$7:$B$10,2,FALSE)</f>
        <v>Medium</v>
      </c>
      <c r="M531" t="str">
        <f>INDEX(products!$A$1:$G$49,MATCH(orders!$D531,products!$A$1:$A$49,0),MATCH(orders!M$1,products!$A$1:$G$1,0))</f>
        <v>Rob</v>
      </c>
      <c r="N531" t="str">
        <f>INDEX(products!$A$1:$G$49,MATCH(orders!$D531,products!$A$1:$A$49,0),MATCH(orders!N$1,products!$A$1:$G$1,0))</f>
        <v>M</v>
      </c>
      <c r="O531" s="10">
        <f>INDEX(products!$A$1:$G$49,MATCH(orders!$D531,products!$A$1:$A$49,0),MATCH(orders!O$1,products!$A$1:$G$1,0))</f>
        <v>1</v>
      </c>
      <c r="P531" s="5">
        <f>INDEX(products!$A$1:$G$49,MATCH(orders!$D531,products!$A$1:$A$49,0),MATCH(orders!P$1,products!$A$1:$G$1,0))</f>
        <v>9.9499999999999993</v>
      </c>
      <c r="Q531" s="5">
        <f>INDEX(products!$A$1:$G$49,MATCH(orders!$D531,products!$A$1:$A$49,0),MATCH(orders!Q$1,products!$A$1:$G$1,0))</f>
        <v>0.59699999999999998</v>
      </c>
      <c r="R531" s="12">
        <f t="shared" si="17"/>
        <v>59.699999999999996</v>
      </c>
      <c r="S531" s="12">
        <f t="shared" si="16"/>
        <v>3.5819999999999999</v>
      </c>
      <c r="T531" t="str">
        <f>_xlfn.XLOOKUP(C531,customers!A530:A1530,customers!I530:I1530,FALSE)</f>
        <v>No</v>
      </c>
    </row>
    <row r="532" spans="1:20" x14ac:dyDescent="0.2">
      <c r="A532" s="2" t="s">
        <v>3487</v>
      </c>
      <c r="B532" s="3">
        <v>44663</v>
      </c>
      <c r="C532" s="2" t="s">
        <v>3488</v>
      </c>
      <c r="D532" t="s">
        <v>6138</v>
      </c>
      <c r="E532" s="2">
        <v>6</v>
      </c>
      <c r="F532" s="2" t="str">
        <f>_xlfn.XLOOKUP(C532,customers!$A$1:$A$1001,customers!$B$1:$B$1001,0)</f>
        <v>Donny Fries</v>
      </c>
      <c r="G532" s="2" t="str">
        <f>IF(_xlfn.XLOOKUP(C532,customers!$A$1:$A$1001,customers!$C$1:$C$1001,0) = 0, "NONE", _xlfn.XLOOKUP(C532,customers!$A$1:$A$1001,customers!$C$1:$C$1001,0) )</f>
        <v>dfrieseq@cargocollective.com</v>
      </c>
      <c r="H532" s="2" t="str">
        <f>_xlfn.XLOOKUP(C532,customers!$A$1:$A$1001,customers!$G$1:$G$1001,0)</f>
        <v>United States</v>
      </c>
      <c r="I532" s="2" t="e" vm="43">
        <v>#VALUE!</v>
      </c>
      <c r="J532" s="2" t="str">
        <f>_xlfn.XLOOKUP(Table1[[#This Row],[Customer ID]],customers!A531:A1531,customers!F531:F1531,FALSE)</f>
        <v>Toledo</v>
      </c>
      <c r="K532" s="2" t="str">
        <f>VLOOKUP(M532,'coffee (more)'!$A$1:$B$5,2,FALSE)</f>
        <v>Robusta</v>
      </c>
      <c r="L532" s="2" t="str">
        <f>VLOOKUP(N532,'coffee (more)'!$A$7:$B$10,2,FALSE)</f>
        <v>Medium</v>
      </c>
      <c r="M532" t="str">
        <f>INDEX(products!$A$1:$G$49,MATCH(orders!$D532,products!$A$1:$A$49,0),MATCH(orders!M$1,products!$A$1:$G$1,0))</f>
        <v>Rob</v>
      </c>
      <c r="N532" t="str">
        <f>INDEX(products!$A$1:$G$49,MATCH(orders!$D532,products!$A$1:$A$49,0),MATCH(orders!N$1,products!$A$1:$G$1,0))</f>
        <v>M</v>
      </c>
      <c r="O532" s="10">
        <f>INDEX(products!$A$1:$G$49,MATCH(orders!$D532,products!$A$1:$A$49,0),MATCH(orders!O$1,products!$A$1:$G$1,0))</f>
        <v>1</v>
      </c>
      <c r="P532" s="5">
        <f>INDEX(products!$A$1:$G$49,MATCH(orders!$D532,products!$A$1:$A$49,0),MATCH(orders!P$1,products!$A$1:$G$1,0))</f>
        <v>9.9499999999999993</v>
      </c>
      <c r="Q532" s="5">
        <f>INDEX(products!$A$1:$G$49,MATCH(orders!$D532,products!$A$1:$A$49,0),MATCH(orders!Q$1,products!$A$1:$G$1,0))</f>
        <v>0.59699999999999998</v>
      </c>
      <c r="R532" s="12">
        <f t="shared" si="17"/>
        <v>59.699999999999996</v>
      </c>
      <c r="S532" s="12">
        <f t="shared" si="16"/>
        <v>3.5819999999999999</v>
      </c>
      <c r="T532" t="str">
        <f>_xlfn.XLOOKUP(C532,customers!A531:A1531,customers!I531:I1531,FALSE)</f>
        <v>No</v>
      </c>
    </row>
    <row r="533" spans="1:20" x14ac:dyDescent="0.2">
      <c r="A533" s="2" t="s">
        <v>3493</v>
      </c>
      <c r="B533" s="3">
        <v>44591</v>
      </c>
      <c r="C533" s="2" t="s">
        <v>3494</v>
      </c>
      <c r="D533" t="s">
        <v>6177</v>
      </c>
      <c r="E533" s="2">
        <v>5</v>
      </c>
      <c r="F533" s="2" t="str">
        <f>_xlfn.XLOOKUP(C533,customers!$A$1:$A$1001,customers!$B$1:$B$1001,0)</f>
        <v>Rana Sharer</v>
      </c>
      <c r="G533" s="2" t="str">
        <f>IF(_xlfn.XLOOKUP(C533,customers!$A$1:$A$1001,customers!$C$1:$C$1001,0) = 0, "NONE", _xlfn.XLOOKUP(C533,customers!$A$1:$A$1001,customers!$C$1:$C$1001,0) )</f>
        <v>rsharerer@flavors.me</v>
      </c>
      <c r="H533" s="2" t="str">
        <f>_xlfn.XLOOKUP(C533,customers!$A$1:$A$1001,customers!$G$1:$G$1001,0)</f>
        <v>United States</v>
      </c>
      <c r="I533" s="2" t="e" vm="85">
        <v>#VALUE!</v>
      </c>
      <c r="J533" s="2" t="str">
        <f>_xlfn.XLOOKUP(Table1[[#This Row],[Customer ID]],customers!A532:A1532,customers!F532:F1532,FALSE)</f>
        <v>Huntington</v>
      </c>
      <c r="K533" s="2" t="str">
        <f>VLOOKUP(M533,'coffee (more)'!$A$1:$B$5,2,FALSE)</f>
        <v>Robusta</v>
      </c>
      <c r="L533" s="2" t="str">
        <f>VLOOKUP(N533,'coffee (more)'!$A$7:$B$10,2,FALSE)</f>
        <v>Dark</v>
      </c>
      <c r="M533" t="str">
        <f>INDEX(products!$A$1:$G$49,MATCH(orders!$D533,products!$A$1:$A$49,0),MATCH(orders!M$1,products!$A$1:$G$1,0))</f>
        <v>Rob</v>
      </c>
      <c r="N533" t="str">
        <f>INDEX(products!$A$1:$G$49,MATCH(orders!$D533,products!$A$1:$A$49,0),MATCH(orders!N$1,products!$A$1:$G$1,0))</f>
        <v>D</v>
      </c>
      <c r="O533" s="10">
        <f>INDEX(products!$A$1:$G$49,MATCH(orders!$D533,products!$A$1:$A$49,0),MATCH(orders!O$1,products!$A$1:$G$1,0))</f>
        <v>1</v>
      </c>
      <c r="P533" s="5">
        <f>INDEX(products!$A$1:$G$49,MATCH(orders!$D533,products!$A$1:$A$49,0),MATCH(orders!P$1,products!$A$1:$G$1,0))</f>
        <v>8.9499999999999993</v>
      </c>
      <c r="Q533" s="5">
        <f>INDEX(products!$A$1:$G$49,MATCH(orders!$D533,products!$A$1:$A$49,0),MATCH(orders!Q$1,products!$A$1:$G$1,0))</f>
        <v>0.53699999999999992</v>
      </c>
      <c r="R533" s="12">
        <f t="shared" si="17"/>
        <v>44.75</v>
      </c>
      <c r="S533" s="12">
        <f t="shared" si="16"/>
        <v>2.6849999999999996</v>
      </c>
      <c r="T533" t="str">
        <f>_xlfn.XLOOKUP(C533,customers!A532:A1532,customers!I532:I1532,FALSE)</f>
        <v>No</v>
      </c>
    </row>
    <row r="534" spans="1:20" x14ac:dyDescent="0.2">
      <c r="A534" s="2" t="s">
        <v>3499</v>
      </c>
      <c r="B534" s="3">
        <v>44330</v>
      </c>
      <c r="C534" s="2" t="s">
        <v>3500</v>
      </c>
      <c r="D534" t="s">
        <v>6139</v>
      </c>
      <c r="E534" s="2">
        <v>2</v>
      </c>
      <c r="F534" s="2" t="str">
        <f>_xlfn.XLOOKUP(C534,customers!$A$1:$A$1001,customers!$B$1:$B$1001,0)</f>
        <v>Nannie Naseby</v>
      </c>
      <c r="G534" s="2" t="str">
        <f>IF(_xlfn.XLOOKUP(C534,customers!$A$1:$A$1001,customers!$C$1:$C$1001,0) = 0, "NONE", _xlfn.XLOOKUP(C534,customers!$A$1:$A$1001,customers!$C$1:$C$1001,0) )</f>
        <v>nnasebyes@umich.edu</v>
      </c>
      <c r="H534" s="2" t="str">
        <f>_xlfn.XLOOKUP(C534,customers!$A$1:$A$1001,customers!$G$1:$G$1001,0)</f>
        <v>United States</v>
      </c>
      <c r="I534" s="2" t="e" vm="256">
        <v>#VALUE!</v>
      </c>
      <c r="J534" s="2" t="str">
        <f>_xlfn.XLOOKUP(Table1[[#This Row],[Customer ID]],customers!A533:A1533,customers!F533:F1533,FALSE)</f>
        <v>Winter Haven</v>
      </c>
      <c r="K534" s="2" t="str">
        <f>VLOOKUP(M534,'coffee (more)'!$A$1:$B$5,2,FALSE)</f>
        <v>Excelsa</v>
      </c>
      <c r="L534" s="2" t="str">
        <f>VLOOKUP(N534,'coffee (more)'!$A$7:$B$10,2,FALSE)</f>
        <v>Medium</v>
      </c>
      <c r="M534" t="str">
        <f>INDEX(products!$A$1:$G$49,MATCH(orders!$D534,products!$A$1:$A$49,0),MATCH(orders!M$1,products!$A$1:$G$1,0))</f>
        <v>Exc</v>
      </c>
      <c r="N534" t="str">
        <f>INDEX(products!$A$1:$G$49,MATCH(orders!$D534,products!$A$1:$A$49,0),MATCH(orders!N$1,products!$A$1:$G$1,0))</f>
        <v>M</v>
      </c>
      <c r="O534" s="10">
        <f>INDEX(products!$A$1:$G$49,MATCH(orders!$D534,products!$A$1:$A$49,0),MATCH(orders!O$1,products!$A$1:$G$1,0))</f>
        <v>0.5</v>
      </c>
      <c r="P534" s="5">
        <f>INDEX(products!$A$1:$G$49,MATCH(orders!$D534,products!$A$1:$A$49,0),MATCH(orders!P$1,products!$A$1:$G$1,0))</f>
        <v>8.25</v>
      </c>
      <c r="Q534" s="5">
        <f>INDEX(products!$A$1:$G$49,MATCH(orders!$D534,products!$A$1:$A$49,0),MATCH(orders!Q$1,products!$A$1:$G$1,0))</f>
        <v>0.90749999999999997</v>
      </c>
      <c r="R534" s="12">
        <f t="shared" si="17"/>
        <v>16.5</v>
      </c>
      <c r="S534" s="12">
        <f t="shared" si="16"/>
        <v>1.8149999999999999</v>
      </c>
      <c r="T534" t="str">
        <f>_xlfn.XLOOKUP(C534,customers!A533:A1533,customers!I533:I1533,FALSE)</f>
        <v>Yes</v>
      </c>
    </row>
    <row r="535" spans="1:20" x14ac:dyDescent="0.2">
      <c r="A535" s="2" t="s">
        <v>3505</v>
      </c>
      <c r="B535" s="3">
        <v>44724</v>
      </c>
      <c r="C535" s="2" t="s">
        <v>3506</v>
      </c>
      <c r="D535" t="s">
        <v>6172</v>
      </c>
      <c r="E535" s="2">
        <v>4</v>
      </c>
      <c r="F535" s="2" t="str">
        <f>_xlfn.XLOOKUP(C535,customers!$A$1:$A$1001,customers!$B$1:$B$1001,0)</f>
        <v>Rea Offell</v>
      </c>
      <c r="G535" s="2" t="str">
        <f>IF(_xlfn.XLOOKUP(C535,customers!$A$1:$A$1001,customers!$C$1:$C$1001,0) = 0, "NONE", _xlfn.XLOOKUP(C535,customers!$A$1:$A$1001,customers!$C$1:$C$1001,0) )</f>
        <v>NONE</v>
      </c>
      <c r="H535" s="2" t="str">
        <f>_xlfn.XLOOKUP(C535,customers!$A$1:$A$1001,customers!$G$1:$G$1001,0)</f>
        <v>United States</v>
      </c>
      <c r="I535" s="2" t="e" vm="65">
        <v>#VALUE!</v>
      </c>
      <c r="J535" s="2" t="str">
        <f>_xlfn.XLOOKUP(Table1[[#This Row],[Customer ID]],customers!A534:A1534,customers!F534:F1534,FALSE)</f>
        <v>Dallas</v>
      </c>
      <c r="K535" s="2" t="str">
        <f>VLOOKUP(M535,'coffee (more)'!$A$1:$B$5,2,FALSE)</f>
        <v>Robusta</v>
      </c>
      <c r="L535" s="2" t="str">
        <f>VLOOKUP(N535,'coffee (more)'!$A$7:$B$10,2,FALSE)</f>
        <v>Dark</v>
      </c>
      <c r="M535" t="str">
        <f>INDEX(products!$A$1:$G$49,MATCH(orders!$D535,products!$A$1:$A$49,0),MATCH(orders!M$1,products!$A$1:$G$1,0))</f>
        <v>Rob</v>
      </c>
      <c r="N535" t="str">
        <f>INDEX(products!$A$1:$G$49,MATCH(orders!$D535,products!$A$1:$A$49,0),MATCH(orders!N$1,products!$A$1:$G$1,0))</f>
        <v>D</v>
      </c>
      <c r="O535" s="10">
        <f>INDEX(products!$A$1:$G$49,MATCH(orders!$D535,products!$A$1:$A$49,0),MATCH(orders!O$1,products!$A$1:$G$1,0))</f>
        <v>0.5</v>
      </c>
      <c r="P535" s="5">
        <f>INDEX(products!$A$1:$G$49,MATCH(orders!$D535,products!$A$1:$A$49,0),MATCH(orders!P$1,products!$A$1:$G$1,0))</f>
        <v>5.3699999999999992</v>
      </c>
      <c r="Q535" s="5">
        <f>INDEX(products!$A$1:$G$49,MATCH(orders!$D535,products!$A$1:$A$49,0),MATCH(orders!Q$1,products!$A$1:$G$1,0))</f>
        <v>0.32219999999999993</v>
      </c>
      <c r="R535" s="12">
        <f t="shared" si="17"/>
        <v>21.479999999999997</v>
      </c>
      <c r="S535" s="12">
        <f t="shared" si="16"/>
        <v>1.2887999999999997</v>
      </c>
      <c r="T535" t="str">
        <f>_xlfn.XLOOKUP(C535,customers!A534:A1534,customers!I534:I1534,FALSE)</f>
        <v>No</v>
      </c>
    </row>
    <row r="536" spans="1:20" x14ac:dyDescent="0.2">
      <c r="A536" s="2" t="s">
        <v>3510</v>
      </c>
      <c r="B536" s="3">
        <v>44563</v>
      </c>
      <c r="C536" s="2" t="s">
        <v>3511</v>
      </c>
      <c r="D536" t="s">
        <v>6151</v>
      </c>
      <c r="E536" s="2">
        <v>2</v>
      </c>
      <c r="F536" s="2" t="str">
        <f>_xlfn.XLOOKUP(C536,customers!$A$1:$A$1001,customers!$B$1:$B$1001,0)</f>
        <v>Kris O'Cullen</v>
      </c>
      <c r="G536" s="2" t="str">
        <f>IF(_xlfn.XLOOKUP(C536,customers!$A$1:$A$1001,customers!$C$1:$C$1001,0) = 0, "NONE", _xlfn.XLOOKUP(C536,customers!$A$1:$A$1001,customers!$C$1:$C$1001,0) )</f>
        <v>koculleneu@ca.gov</v>
      </c>
      <c r="H536" s="2" t="str">
        <f>_xlfn.XLOOKUP(C536,customers!$A$1:$A$1001,customers!$G$1:$G$1001,0)</f>
        <v>Ireland</v>
      </c>
      <c r="I536" s="2" t="e" vm="69">
        <v>#VALUE!</v>
      </c>
      <c r="J536" s="2" t="str">
        <f>_xlfn.XLOOKUP(Table1[[#This Row],[Customer ID]],customers!A535:A1535,customers!F535:F1535,FALSE)</f>
        <v>Adare</v>
      </c>
      <c r="K536" s="2" t="str">
        <f>VLOOKUP(M536,'coffee (more)'!$A$1:$B$5,2,FALSE)</f>
        <v>Robusta</v>
      </c>
      <c r="L536" s="2" t="str">
        <f>VLOOKUP(N536,'coffee (more)'!$A$7:$B$10,2,FALSE)</f>
        <v>Medium</v>
      </c>
      <c r="M536" t="str">
        <f>INDEX(products!$A$1:$G$49,MATCH(orders!$D536,products!$A$1:$A$49,0),MATCH(orders!M$1,products!$A$1:$G$1,0))</f>
        <v>Rob</v>
      </c>
      <c r="N536" t="str">
        <f>INDEX(products!$A$1:$G$49,MATCH(orders!$D536,products!$A$1:$A$49,0),MATCH(orders!N$1,products!$A$1:$G$1,0))</f>
        <v>M</v>
      </c>
      <c r="O536" s="10">
        <f>INDEX(products!$A$1:$G$49,MATCH(orders!$D536,products!$A$1:$A$49,0),MATCH(orders!O$1,products!$A$1:$G$1,0))</f>
        <v>2.5</v>
      </c>
      <c r="P536" s="5">
        <f>INDEX(products!$A$1:$G$49,MATCH(orders!$D536,products!$A$1:$A$49,0),MATCH(orders!P$1,products!$A$1:$G$1,0))</f>
        <v>22.884999999999998</v>
      </c>
      <c r="Q536" s="5">
        <f>INDEX(products!$A$1:$G$49,MATCH(orders!$D536,products!$A$1:$A$49,0),MATCH(orders!Q$1,products!$A$1:$G$1,0))</f>
        <v>1.3730999999999998</v>
      </c>
      <c r="R536" s="12">
        <f t="shared" si="17"/>
        <v>45.769999999999996</v>
      </c>
      <c r="S536" s="12">
        <f t="shared" si="16"/>
        <v>2.7461999999999995</v>
      </c>
      <c r="T536" t="str">
        <f>_xlfn.XLOOKUP(C536,customers!A535:A1535,customers!I535:I1535,FALSE)</f>
        <v>Yes</v>
      </c>
    </row>
    <row r="537" spans="1:20" x14ac:dyDescent="0.2">
      <c r="A537" s="2" t="s">
        <v>3516</v>
      </c>
      <c r="B537" s="3">
        <v>44585</v>
      </c>
      <c r="C537" s="2" t="s">
        <v>3517</v>
      </c>
      <c r="D537" t="s">
        <v>6145</v>
      </c>
      <c r="E537" s="2">
        <v>2</v>
      </c>
      <c r="F537" s="2" t="str">
        <f>_xlfn.XLOOKUP(C537,customers!$A$1:$A$1001,customers!$B$1:$B$1001,0)</f>
        <v>Timoteo Glisane</v>
      </c>
      <c r="G537" s="2" t="str">
        <f>IF(_xlfn.XLOOKUP(C537,customers!$A$1:$A$1001,customers!$C$1:$C$1001,0) = 0, "NONE", _xlfn.XLOOKUP(C537,customers!$A$1:$A$1001,customers!$C$1:$C$1001,0) )</f>
        <v>NONE</v>
      </c>
      <c r="H537" s="2" t="str">
        <f>_xlfn.XLOOKUP(C537,customers!$A$1:$A$1001,customers!$G$1:$G$1001,0)</f>
        <v>Ireland</v>
      </c>
      <c r="I537" s="2" t="e" vm="99">
        <v>#VALUE!</v>
      </c>
      <c r="J537" s="2" t="str">
        <f>_xlfn.XLOOKUP(Table1[[#This Row],[Customer ID]],customers!A536:A1536,customers!F536:F1536,FALSE)</f>
        <v>Ballivor</v>
      </c>
      <c r="K537" s="2" t="str">
        <f>VLOOKUP(M537,'coffee (more)'!$A$1:$B$5,2,FALSE)</f>
        <v>Liberica</v>
      </c>
      <c r="L537" s="2" t="str">
        <f>VLOOKUP(N537,'coffee (more)'!$A$7:$B$10,2,FALSE)</f>
        <v>Light</v>
      </c>
      <c r="M537" t="str">
        <f>INDEX(products!$A$1:$G$49,MATCH(orders!$D537,products!$A$1:$A$49,0),MATCH(orders!M$1,products!$A$1:$G$1,0))</f>
        <v>Lib</v>
      </c>
      <c r="N537" t="str">
        <f>INDEX(products!$A$1:$G$49,MATCH(orders!$D537,products!$A$1:$A$49,0),MATCH(orders!N$1,products!$A$1:$G$1,0))</f>
        <v>L</v>
      </c>
      <c r="O537" s="10">
        <f>INDEX(products!$A$1:$G$49,MATCH(orders!$D537,products!$A$1:$A$49,0),MATCH(orders!O$1,products!$A$1:$G$1,0))</f>
        <v>0.2</v>
      </c>
      <c r="P537" s="5">
        <f>INDEX(products!$A$1:$G$49,MATCH(orders!$D537,products!$A$1:$A$49,0),MATCH(orders!P$1,products!$A$1:$G$1,0))</f>
        <v>4.7549999999999999</v>
      </c>
      <c r="Q537" s="5">
        <f>INDEX(products!$A$1:$G$49,MATCH(orders!$D537,products!$A$1:$A$49,0),MATCH(orders!Q$1,products!$A$1:$G$1,0))</f>
        <v>0.61814999999999998</v>
      </c>
      <c r="R537" s="12">
        <f t="shared" si="17"/>
        <v>9.51</v>
      </c>
      <c r="S537" s="12">
        <f t="shared" si="16"/>
        <v>1.2363</v>
      </c>
      <c r="T537" t="str">
        <f>_xlfn.XLOOKUP(C537,customers!A536:A1536,customers!I536:I1536,FALSE)</f>
        <v>No</v>
      </c>
    </row>
    <row r="538" spans="1:20" x14ac:dyDescent="0.2">
      <c r="A538" s="2" t="s">
        <v>3521</v>
      </c>
      <c r="B538" s="3">
        <v>43544</v>
      </c>
      <c r="C538" s="2" t="s">
        <v>3368</v>
      </c>
      <c r="D538" t="s">
        <v>6163</v>
      </c>
      <c r="E538" s="2">
        <v>3</v>
      </c>
      <c r="F538" s="2" t="str">
        <f>_xlfn.XLOOKUP(C538,customers!$A$1:$A$1001,customers!$B$1:$B$1001,0)</f>
        <v>Marja Urion</v>
      </c>
      <c r="G538" s="2" t="str">
        <f>IF(_xlfn.XLOOKUP(C538,customers!$A$1:$A$1001,customers!$C$1:$C$1001,0) = 0, "NONE", _xlfn.XLOOKUP(C538,customers!$A$1:$A$1001,customers!$C$1:$C$1001,0) )</f>
        <v>murione5@alexa.com</v>
      </c>
      <c r="H538" s="2" t="str">
        <f>_xlfn.XLOOKUP(C538,customers!$A$1:$A$1001,customers!$G$1:$G$1001,0)</f>
        <v>Ireland</v>
      </c>
      <c r="I538" s="2" t="b">
        <v>0</v>
      </c>
      <c r="J538" s="2" t="b">
        <f>_xlfn.XLOOKUP(Table1[[#This Row],[Customer ID]],customers!A537:A1537,customers!F537:F1537,FALSE)</f>
        <v>0</v>
      </c>
      <c r="K538" s="2" t="str">
        <f>VLOOKUP(M538,'coffee (more)'!$A$1:$B$5,2,FALSE)</f>
        <v>Robusta</v>
      </c>
      <c r="L538" s="2" t="str">
        <f>VLOOKUP(N538,'coffee (more)'!$A$7:$B$10,2,FALSE)</f>
        <v>Dark</v>
      </c>
      <c r="M538" t="str">
        <f>INDEX(products!$A$1:$G$49,MATCH(orders!$D538,products!$A$1:$A$49,0),MATCH(orders!M$1,products!$A$1:$G$1,0))</f>
        <v>Rob</v>
      </c>
      <c r="N538" t="str">
        <f>INDEX(products!$A$1:$G$49,MATCH(orders!$D538,products!$A$1:$A$49,0),MATCH(orders!N$1,products!$A$1:$G$1,0))</f>
        <v>D</v>
      </c>
      <c r="O538" s="10">
        <f>INDEX(products!$A$1:$G$49,MATCH(orders!$D538,products!$A$1:$A$49,0),MATCH(orders!O$1,products!$A$1:$G$1,0))</f>
        <v>0.2</v>
      </c>
      <c r="P538" s="5">
        <f>INDEX(products!$A$1:$G$49,MATCH(orders!$D538,products!$A$1:$A$49,0),MATCH(orders!P$1,products!$A$1:$G$1,0))</f>
        <v>2.6849999999999996</v>
      </c>
      <c r="Q538" s="5">
        <f>INDEX(products!$A$1:$G$49,MATCH(orders!$D538,products!$A$1:$A$49,0),MATCH(orders!Q$1,products!$A$1:$G$1,0))</f>
        <v>0.16109999999999997</v>
      </c>
      <c r="R538" s="12">
        <f t="shared" si="17"/>
        <v>8.0549999999999997</v>
      </c>
      <c r="S538" s="12">
        <f t="shared" si="16"/>
        <v>0.4832999999999999</v>
      </c>
      <c r="T538" t="b">
        <f>_xlfn.XLOOKUP(C538,customers!A537:A1537,customers!I537:I1537,FALSE)</f>
        <v>0</v>
      </c>
    </row>
    <row r="539" spans="1:20"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 = 0, "NONE", _xlfn.XLOOKUP(C539,customers!$A$1:$A$1001,customers!$C$1:$C$1001,0) )</f>
        <v>hbranganex@woothemes.com</v>
      </c>
      <c r="H539" s="2" t="str">
        <f>_xlfn.XLOOKUP(C539,customers!$A$1:$A$1001,customers!$G$1:$G$1001,0)</f>
        <v>United States</v>
      </c>
      <c r="I539" s="2" t="e" vm="94">
        <v>#VALUE!</v>
      </c>
      <c r="J539" s="2" t="str">
        <f>_xlfn.XLOOKUP(Table1[[#This Row],[Customer ID]],customers!A538:A1538,customers!F538:F1538,FALSE)</f>
        <v>Evansville</v>
      </c>
      <c r="K539" s="2" t="str">
        <f>VLOOKUP(M539,'coffee (more)'!$A$1:$B$5,2,FALSE)</f>
        <v>Excelsa</v>
      </c>
      <c r="L539" s="2" t="str">
        <f>VLOOKUP(N539,'coffee (more)'!$A$7:$B$10,2,FALSE)</f>
        <v>Dark</v>
      </c>
      <c r="M539" t="str">
        <f>INDEX(products!$A$1:$G$49,MATCH(orders!$D539,products!$A$1:$A$49,0),MATCH(orders!M$1,products!$A$1:$G$1,0))</f>
        <v>Exc</v>
      </c>
      <c r="N539" t="str">
        <f>INDEX(products!$A$1:$G$49,MATCH(orders!$D539,products!$A$1:$A$49,0),MATCH(orders!N$1,products!$A$1:$G$1,0))</f>
        <v>D</v>
      </c>
      <c r="O539" s="10">
        <f>INDEX(products!$A$1:$G$49,MATCH(orders!$D539,products!$A$1:$A$49,0),MATCH(orders!O$1,products!$A$1:$G$1,0))</f>
        <v>2.5</v>
      </c>
      <c r="P539" s="5">
        <f>INDEX(products!$A$1:$G$49,MATCH(orders!$D539,products!$A$1:$A$49,0),MATCH(orders!P$1,products!$A$1:$G$1,0))</f>
        <v>27.945</v>
      </c>
      <c r="Q539" s="5">
        <f>INDEX(products!$A$1:$G$49,MATCH(orders!$D539,products!$A$1:$A$49,0),MATCH(orders!Q$1,products!$A$1:$G$1,0))</f>
        <v>3.07395</v>
      </c>
      <c r="R539" s="12">
        <f t="shared" si="17"/>
        <v>111.78</v>
      </c>
      <c r="S539" s="12">
        <f t="shared" si="16"/>
        <v>12.2958</v>
      </c>
      <c r="T539" t="str">
        <f>_xlfn.XLOOKUP(C539,customers!A538:A1538,customers!I538:I1538,FALSE)</f>
        <v>Yes</v>
      </c>
    </row>
    <row r="540" spans="1:20" x14ac:dyDescent="0.2">
      <c r="A540" s="2" t="s">
        <v>3532</v>
      </c>
      <c r="B540" s="3">
        <v>44482</v>
      </c>
      <c r="C540" s="2" t="s">
        <v>3533</v>
      </c>
      <c r="D540" t="s">
        <v>6163</v>
      </c>
      <c r="E540" s="2">
        <v>4</v>
      </c>
      <c r="F540" s="2" t="str">
        <f>_xlfn.XLOOKUP(C540,customers!$A$1:$A$1001,customers!$B$1:$B$1001,0)</f>
        <v>Amii Gallyon</v>
      </c>
      <c r="G540" s="2" t="str">
        <f>IF(_xlfn.XLOOKUP(C540,customers!$A$1:$A$1001,customers!$C$1:$C$1001,0) = 0, "NONE", _xlfn.XLOOKUP(C540,customers!$A$1:$A$1001,customers!$C$1:$C$1001,0) )</f>
        <v>agallyoney@engadget.com</v>
      </c>
      <c r="H540" s="2" t="str">
        <f>_xlfn.XLOOKUP(C540,customers!$A$1:$A$1001,customers!$G$1:$G$1001,0)</f>
        <v>United States</v>
      </c>
      <c r="I540" s="2" t="e" vm="257">
        <v>#VALUE!</v>
      </c>
      <c r="J540" s="2" t="str">
        <f>_xlfn.XLOOKUP(Table1[[#This Row],[Customer ID]],customers!A539:A1539,customers!F539:F1539,FALSE)</f>
        <v>Naperville</v>
      </c>
      <c r="K540" s="2" t="str">
        <f>VLOOKUP(M540,'coffee (more)'!$A$1:$B$5,2,FALSE)</f>
        <v>Robusta</v>
      </c>
      <c r="L540" s="2" t="str">
        <f>VLOOKUP(N540,'coffee (more)'!$A$7:$B$10,2,FALSE)</f>
        <v>Dark</v>
      </c>
      <c r="M540" t="str">
        <f>INDEX(products!$A$1:$G$49,MATCH(orders!$D540,products!$A$1:$A$49,0),MATCH(orders!M$1,products!$A$1:$G$1,0))</f>
        <v>Rob</v>
      </c>
      <c r="N540" t="str">
        <f>INDEX(products!$A$1:$G$49,MATCH(orders!$D540,products!$A$1:$A$49,0),MATCH(orders!N$1,products!$A$1:$G$1,0))</f>
        <v>D</v>
      </c>
      <c r="O540" s="10">
        <f>INDEX(products!$A$1:$G$49,MATCH(orders!$D540,products!$A$1:$A$49,0),MATCH(orders!O$1,products!$A$1:$G$1,0))</f>
        <v>0.2</v>
      </c>
      <c r="P540" s="5">
        <f>INDEX(products!$A$1:$G$49,MATCH(orders!$D540,products!$A$1:$A$49,0),MATCH(orders!P$1,products!$A$1:$G$1,0))</f>
        <v>2.6849999999999996</v>
      </c>
      <c r="Q540" s="5">
        <f>INDEX(products!$A$1:$G$49,MATCH(orders!$D540,products!$A$1:$A$49,0),MATCH(orders!Q$1,products!$A$1:$G$1,0))</f>
        <v>0.16109999999999997</v>
      </c>
      <c r="R540" s="12">
        <f t="shared" si="17"/>
        <v>10.739999999999998</v>
      </c>
      <c r="S540" s="12">
        <f t="shared" si="16"/>
        <v>0.64439999999999986</v>
      </c>
      <c r="T540" t="str">
        <f>_xlfn.XLOOKUP(C540,customers!A539:A1539,customers!I539:I1539,FALSE)</f>
        <v>Yes</v>
      </c>
    </row>
    <row r="541" spans="1:20" x14ac:dyDescent="0.2">
      <c r="A541" s="2" t="s">
        <v>3537</v>
      </c>
      <c r="B541" s="3">
        <v>44488</v>
      </c>
      <c r="C541" s="2" t="s">
        <v>3538</v>
      </c>
      <c r="D541" t="s">
        <v>6172</v>
      </c>
      <c r="E541" s="2">
        <v>5</v>
      </c>
      <c r="F541" s="2" t="str">
        <f>_xlfn.XLOOKUP(C541,customers!$A$1:$A$1001,customers!$B$1:$B$1001,0)</f>
        <v>Birgit Domange</v>
      </c>
      <c r="G541" s="2" t="str">
        <f>IF(_xlfn.XLOOKUP(C541,customers!$A$1:$A$1001,customers!$C$1:$C$1001,0) = 0, "NONE", _xlfn.XLOOKUP(C541,customers!$A$1:$A$1001,customers!$C$1:$C$1001,0) )</f>
        <v>bdomangeez@yahoo.co.jp</v>
      </c>
      <c r="H541" s="2" t="str">
        <f>_xlfn.XLOOKUP(C541,customers!$A$1:$A$1001,customers!$G$1:$G$1001,0)</f>
        <v>United States</v>
      </c>
      <c r="I541" s="2" t="e" vm="25">
        <v>#VALUE!</v>
      </c>
      <c r="J541" s="2" t="str">
        <f>_xlfn.XLOOKUP(Table1[[#This Row],[Customer ID]],customers!A540:A1540,customers!F540:F1540,FALSE)</f>
        <v>Charleston</v>
      </c>
      <c r="K541" s="2" t="str">
        <f>VLOOKUP(M541,'coffee (more)'!$A$1:$B$5,2,FALSE)</f>
        <v>Robusta</v>
      </c>
      <c r="L541" s="2" t="str">
        <f>VLOOKUP(N541,'coffee (more)'!$A$7:$B$10,2,FALSE)</f>
        <v>Dark</v>
      </c>
      <c r="M541" t="str">
        <f>INDEX(products!$A$1:$G$49,MATCH(orders!$D541,products!$A$1:$A$49,0),MATCH(orders!M$1,products!$A$1:$G$1,0))</f>
        <v>Rob</v>
      </c>
      <c r="N541" t="str">
        <f>INDEX(products!$A$1:$G$49,MATCH(orders!$D541,products!$A$1:$A$49,0),MATCH(orders!N$1,products!$A$1:$G$1,0))</f>
        <v>D</v>
      </c>
      <c r="O541" s="10">
        <f>INDEX(products!$A$1:$G$49,MATCH(orders!$D541,products!$A$1:$A$49,0),MATCH(orders!O$1,products!$A$1:$G$1,0))</f>
        <v>0.5</v>
      </c>
      <c r="P541" s="5">
        <f>INDEX(products!$A$1:$G$49,MATCH(orders!$D541,products!$A$1:$A$49,0),MATCH(orders!P$1,products!$A$1:$G$1,0))</f>
        <v>5.3699999999999992</v>
      </c>
      <c r="Q541" s="5">
        <f>INDEX(products!$A$1:$G$49,MATCH(orders!$D541,products!$A$1:$A$49,0),MATCH(orders!Q$1,products!$A$1:$G$1,0))</f>
        <v>0.32219999999999993</v>
      </c>
      <c r="R541" s="12">
        <f t="shared" si="17"/>
        <v>26.849999999999994</v>
      </c>
      <c r="S541" s="12">
        <f t="shared" si="16"/>
        <v>1.6109999999999998</v>
      </c>
      <c r="T541" t="str">
        <f>_xlfn.XLOOKUP(C541,customers!A540:A1540,customers!I540:I1540,FALSE)</f>
        <v>No</v>
      </c>
    </row>
    <row r="542" spans="1:20" x14ac:dyDescent="0.2">
      <c r="A542" s="2" t="s">
        <v>3542</v>
      </c>
      <c r="B542" s="3">
        <v>43584</v>
      </c>
      <c r="C542" s="2" t="s">
        <v>3543</v>
      </c>
      <c r="D542" t="s">
        <v>6170</v>
      </c>
      <c r="E542" s="2">
        <v>4</v>
      </c>
      <c r="F542" s="2" t="str">
        <f>_xlfn.XLOOKUP(C542,customers!$A$1:$A$1001,customers!$B$1:$B$1001,0)</f>
        <v>Killian Osler</v>
      </c>
      <c r="G542" s="2" t="str">
        <f>IF(_xlfn.XLOOKUP(C542,customers!$A$1:$A$1001,customers!$C$1:$C$1001,0) = 0, "NONE", _xlfn.XLOOKUP(C542,customers!$A$1:$A$1001,customers!$C$1:$C$1001,0) )</f>
        <v>koslerf0@gmpg.org</v>
      </c>
      <c r="H542" s="2" t="str">
        <f>_xlfn.XLOOKUP(C542,customers!$A$1:$A$1001,customers!$G$1:$G$1001,0)</f>
        <v>United States</v>
      </c>
      <c r="I542" s="2" t="e" vm="128">
        <v>#VALUE!</v>
      </c>
      <c r="J542" s="2" t="str">
        <f>_xlfn.XLOOKUP(Table1[[#This Row],[Customer ID]],customers!A541:A1541,customers!F541:F1541,FALSE)</f>
        <v>Lansing</v>
      </c>
      <c r="K542" s="2" t="str">
        <f>VLOOKUP(M542,'coffee (more)'!$A$1:$B$5,2,FALSE)</f>
        <v>Liberica</v>
      </c>
      <c r="L542" s="2" t="str">
        <f>VLOOKUP(N542,'coffee (more)'!$A$7:$B$10,2,FALSE)</f>
        <v>Light</v>
      </c>
      <c r="M542" t="str">
        <f>INDEX(products!$A$1:$G$49,MATCH(orders!$D542,products!$A$1:$A$49,0),MATCH(orders!M$1,products!$A$1:$G$1,0))</f>
        <v>Lib</v>
      </c>
      <c r="N542" t="str">
        <f>INDEX(products!$A$1:$G$49,MATCH(orders!$D542,products!$A$1:$A$49,0),MATCH(orders!N$1,products!$A$1:$G$1,0))</f>
        <v>L</v>
      </c>
      <c r="O542" s="10">
        <f>INDEX(products!$A$1:$G$49,MATCH(orders!$D542,products!$A$1:$A$49,0),MATCH(orders!O$1,products!$A$1:$G$1,0))</f>
        <v>1</v>
      </c>
      <c r="P542" s="5">
        <f>INDEX(products!$A$1:$G$49,MATCH(orders!$D542,products!$A$1:$A$49,0),MATCH(orders!P$1,products!$A$1:$G$1,0))</f>
        <v>15.85</v>
      </c>
      <c r="Q542" s="5">
        <f>INDEX(products!$A$1:$G$49,MATCH(orders!$D542,products!$A$1:$A$49,0),MATCH(orders!Q$1,products!$A$1:$G$1,0))</f>
        <v>2.0605000000000002</v>
      </c>
      <c r="R542" s="12">
        <f t="shared" si="17"/>
        <v>63.4</v>
      </c>
      <c r="S542" s="12">
        <f t="shared" si="16"/>
        <v>8.2420000000000009</v>
      </c>
      <c r="T542" t="str">
        <f>_xlfn.XLOOKUP(C542,customers!A541:A1541,customers!I541:I1541,FALSE)</f>
        <v>Yes</v>
      </c>
    </row>
    <row r="543" spans="1:20" x14ac:dyDescent="0.2">
      <c r="A543" s="2" t="s">
        <v>3548</v>
      </c>
      <c r="B543" s="3">
        <v>43750</v>
      </c>
      <c r="C543" s="2" t="s">
        <v>3549</v>
      </c>
      <c r="D543" t="s">
        <v>6168</v>
      </c>
      <c r="E543" s="2">
        <v>1</v>
      </c>
      <c r="F543" s="2" t="str">
        <f>_xlfn.XLOOKUP(C543,customers!$A$1:$A$1001,customers!$B$1:$B$1001,0)</f>
        <v>Lora Dukes</v>
      </c>
      <c r="G543" s="2" t="str">
        <f>IF(_xlfn.XLOOKUP(C543,customers!$A$1:$A$1001,customers!$C$1:$C$1001,0) = 0, "NONE", _xlfn.XLOOKUP(C543,customers!$A$1:$A$1001,customers!$C$1:$C$1001,0) )</f>
        <v>NONE</v>
      </c>
      <c r="H543" s="2" t="str">
        <f>_xlfn.XLOOKUP(C543,customers!$A$1:$A$1001,customers!$G$1:$G$1001,0)</f>
        <v>Ireland</v>
      </c>
      <c r="I543" s="2" t="e" vm="258">
        <v>#VALUE!</v>
      </c>
      <c r="J543" s="2" t="str">
        <f>_xlfn.XLOOKUP(Table1[[#This Row],[Customer ID]],customers!A542:A1542,customers!F542:F1542,FALSE)</f>
        <v>Boyle</v>
      </c>
      <c r="K543" s="2" t="str">
        <f>VLOOKUP(M543,'coffee (more)'!$A$1:$B$5,2,FALSE)</f>
        <v>Arbica</v>
      </c>
      <c r="L543" s="2" t="str">
        <f>VLOOKUP(N543,'coffee (more)'!$A$7:$B$10,2,FALSE)</f>
        <v>Dark</v>
      </c>
      <c r="M543" t="str">
        <f>INDEX(products!$A$1:$G$49,MATCH(orders!$D543,products!$A$1:$A$49,0),MATCH(orders!M$1,products!$A$1:$G$1,0))</f>
        <v>Ara</v>
      </c>
      <c r="N543" t="str">
        <f>INDEX(products!$A$1:$G$49,MATCH(orders!$D543,products!$A$1:$A$49,0),MATCH(orders!N$1,products!$A$1:$G$1,0))</f>
        <v>D</v>
      </c>
      <c r="O543" s="10">
        <f>INDEX(products!$A$1:$G$49,MATCH(orders!$D543,products!$A$1:$A$49,0),MATCH(orders!O$1,products!$A$1:$G$1,0))</f>
        <v>2.5</v>
      </c>
      <c r="P543" s="5">
        <f>INDEX(products!$A$1:$G$49,MATCH(orders!$D543,products!$A$1:$A$49,0),MATCH(orders!P$1,products!$A$1:$G$1,0))</f>
        <v>22.884999999999998</v>
      </c>
      <c r="Q543" s="5">
        <f>INDEX(products!$A$1:$G$49,MATCH(orders!$D543,products!$A$1:$A$49,0),MATCH(orders!Q$1,products!$A$1:$G$1,0))</f>
        <v>2.0596499999999995</v>
      </c>
      <c r="R543" s="12">
        <f t="shared" si="17"/>
        <v>22.884999999999998</v>
      </c>
      <c r="S543" s="12">
        <f t="shared" si="16"/>
        <v>2.0596499999999995</v>
      </c>
      <c r="T543" t="str">
        <f>_xlfn.XLOOKUP(C543,customers!A542:A1542,customers!I542:I1542,FALSE)</f>
        <v>Yes</v>
      </c>
    </row>
    <row r="544" spans="1:20" x14ac:dyDescent="0.2">
      <c r="A544" s="2" t="s">
        <v>3553</v>
      </c>
      <c r="B544" s="3">
        <v>44335</v>
      </c>
      <c r="C544" s="2" t="s">
        <v>3554</v>
      </c>
      <c r="D544" t="s">
        <v>6175</v>
      </c>
      <c r="E544" s="2">
        <v>4</v>
      </c>
      <c r="F544" s="2" t="str">
        <f>_xlfn.XLOOKUP(C544,customers!$A$1:$A$1001,customers!$B$1:$B$1001,0)</f>
        <v>Zack Pellett</v>
      </c>
      <c r="G544" s="2" t="str">
        <f>IF(_xlfn.XLOOKUP(C544,customers!$A$1:$A$1001,customers!$C$1:$C$1001,0) = 0, "NONE", _xlfn.XLOOKUP(C544,customers!$A$1:$A$1001,customers!$C$1:$C$1001,0) )</f>
        <v>zpellettf2@dailymotion.com</v>
      </c>
      <c r="H544" s="2" t="str">
        <f>_xlfn.XLOOKUP(C544,customers!$A$1:$A$1001,customers!$G$1:$G$1001,0)</f>
        <v>United States</v>
      </c>
      <c r="I544" s="2" t="e" vm="201">
        <v>#VALUE!</v>
      </c>
      <c r="J544" s="2" t="str">
        <f>_xlfn.XLOOKUP(Table1[[#This Row],[Customer ID]],customers!A543:A1543,customers!F543:F1543,FALSE)</f>
        <v>Shreveport</v>
      </c>
      <c r="K544" s="2" t="str">
        <f>VLOOKUP(M544,'coffee (more)'!$A$1:$B$5,2,FALSE)</f>
        <v>Arbica</v>
      </c>
      <c r="L544" s="2" t="str">
        <f>VLOOKUP(N544,'coffee (more)'!$A$7:$B$10,2,FALSE)</f>
        <v>Medium</v>
      </c>
      <c r="M544" t="str">
        <f>INDEX(products!$A$1:$G$49,MATCH(orders!$D544,products!$A$1:$A$49,0),MATCH(orders!M$1,products!$A$1:$G$1,0))</f>
        <v>Ara</v>
      </c>
      <c r="N544" t="str">
        <f>INDEX(products!$A$1:$G$49,MATCH(orders!$D544,products!$A$1:$A$49,0),MATCH(orders!N$1,products!$A$1:$G$1,0))</f>
        <v>M</v>
      </c>
      <c r="O544" s="10">
        <f>INDEX(products!$A$1:$G$49,MATCH(orders!$D544,products!$A$1:$A$49,0),MATCH(orders!O$1,products!$A$1:$G$1,0))</f>
        <v>2.5</v>
      </c>
      <c r="P544" s="5">
        <f>INDEX(products!$A$1:$G$49,MATCH(orders!$D544,products!$A$1:$A$49,0),MATCH(orders!P$1,products!$A$1:$G$1,0))</f>
        <v>25.874999999999996</v>
      </c>
      <c r="Q544" s="5">
        <f>INDEX(products!$A$1:$G$49,MATCH(orders!$D544,products!$A$1:$A$49,0),MATCH(orders!Q$1,products!$A$1:$G$1,0))</f>
        <v>2.3287499999999994</v>
      </c>
      <c r="R544" s="12">
        <f t="shared" si="17"/>
        <v>103.49999999999999</v>
      </c>
      <c r="S544" s="12">
        <f t="shared" si="16"/>
        <v>9.3149999999999977</v>
      </c>
      <c r="T544" t="str">
        <f>_xlfn.XLOOKUP(C544,customers!A543:A1543,customers!I543:I1543,FALSE)</f>
        <v>No</v>
      </c>
    </row>
    <row r="545" spans="1:20" x14ac:dyDescent="0.2">
      <c r="A545" s="2" t="s">
        <v>3559</v>
      </c>
      <c r="B545" s="3">
        <v>44380</v>
      </c>
      <c r="C545" s="2" t="s">
        <v>3560</v>
      </c>
      <c r="D545" t="s">
        <v>6142</v>
      </c>
      <c r="E545" s="2">
        <v>2</v>
      </c>
      <c r="F545" s="2" t="str">
        <f>_xlfn.XLOOKUP(C545,customers!$A$1:$A$1001,customers!$B$1:$B$1001,0)</f>
        <v>Ilaire Sprakes</v>
      </c>
      <c r="G545" s="2" t="str">
        <f>IF(_xlfn.XLOOKUP(C545,customers!$A$1:$A$1001,customers!$C$1:$C$1001,0) = 0, "NONE", _xlfn.XLOOKUP(C545,customers!$A$1:$A$1001,customers!$C$1:$C$1001,0) )</f>
        <v>isprakesf3@spiegel.de</v>
      </c>
      <c r="H545" s="2" t="str">
        <f>_xlfn.XLOOKUP(C545,customers!$A$1:$A$1001,customers!$G$1:$G$1001,0)</f>
        <v>United States</v>
      </c>
      <c r="I545" s="2" t="e" vm="8">
        <v>#VALUE!</v>
      </c>
      <c r="J545" s="2" t="str">
        <f>_xlfn.XLOOKUP(Table1[[#This Row],[Customer ID]],customers!A544:A1544,customers!F544:F1544,FALSE)</f>
        <v>San Jose</v>
      </c>
      <c r="K545" s="2" t="str">
        <f>VLOOKUP(M545,'coffee (more)'!$A$1:$B$5,2,FALSE)</f>
        <v>Robusta</v>
      </c>
      <c r="L545" s="2" t="str">
        <f>VLOOKUP(N545,'coffee (more)'!$A$7:$B$10,2,FALSE)</f>
        <v>Light</v>
      </c>
      <c r="M545" t="str">
        <f>INDEX(products!$A$1:$G$49,MATCH(orders!$D545,products!$A$1:$A$49,0),MATCH(orders!M$1,products!$A$1:$G$1,0))</f>
        <v>Rob</v>
      </c>
      <c r="N545" t="str">
        <f>INDEX(products!$A$1:$G$49,MATCH(orders!$D545,products!$A$1:$A$49,0),MATCH(orders!N$1,products!$A$1:$G$1,0))</f>
        <v>L</v>
      </c>
      <c r="O545" s="10">
        <f>INDEX(products!$A$1:$G$49,MATCH(orders!$D545,products!$A$1:$A$49,0),MATCH(orders!O$1,products!$A$1:$G$1,0))</f>
        <v>2.5</v>
      </c>
      <c r="P545" s="5">
        <f>INDEX(products!$A$1:$G$49,MATCH(orders!$D545,products!$A$1:$A$49,0),MATCH(orders!P$1,products!$A$1:$G$1,0))</f>
        <v>27.484999999999996</v>
      </c>
      <c r="Q545" s="5">
        <f>INDEX(products!$A$1:$G$49,MATCH(orders!$D545,products!$A$1:$A$49,0),MATCH(orders!Q$1,products!$A$1:$G$1,0))</f>
        <v>1.6490999999999998</v>
      </c>
      <c r="R545" s="12">
        <f t="shared" si="17"/>
        <v>54.969999999999992</v>
      </c>
      <c r="S545" s="12">
        <f t="shared" si="16"/>
        <v>3.2981999999999996</v>
      </c>
      <c r="T545" t="str">
        <f>_xlfn.XLOOKUP(C545,customers!A544:A1544,customers!I544:I1544,FALSE)</f>
        <v>No</v>
      </c>
    </row>
    <row r="546" spans="1:20" x14ac:dyDescent="0.2">
      <c r="A546" s="2" t="s">
        <v>3565</v>
      </c>
      <c r="B546" s="3">
        <v>43869</v>
      </c>
      <c r="C546" s="2" t="s">
        <v>3566</v>
      </c>
      <c r="D546" t="s">
        <v>6180</v>
      </c>
      <c r="E546" s="2">
        <v>2</v>
      </c>
      <c r="F546" s="2" t="str">
        <f>_xlfn.XLOOKUP(C546,customers!$A$1:$A$1001,customers!$B$1:$B$1001,0)</f>
        <v>Heda Fromant</v>
      </c>
      <c r="G546" s="2" t="str">
        <f>IF(_xlfn.XLOOKUP(C546,customers!$A$1:$A$1001,customers!$C$1:$C$1001,0) = 0, "NONE", _xlfn.XLOOKUP(C546,customers!$A$1:$A$1001,customers!$C$1:$C$1001,0) )</f>
        <v>hfromantf4@ucsd.edu</v>
      </c>
      <c r="H546" s="2" t="str">
        <f>_xlfn.XLOOKUP(C546,customers!$A$1:$A$1001,customers!$G$1:$G$1001,0)</f>
        <v>United States</v>
      </c>
      <c r="I546" s="2" t="e" vm="11">
        <v>#VALUE!</v>
      </c>
      <c r="J546" s="2" t="str">
        <f>_xlfn.XLOOKUP(Table1[[#This Row],[Customer ID]],customers!A545:A1545,customers!F545:F1545,FALSE)</f>
        <v>Philadelphia</v>
      </c>
      <c r="K546" s="2" t="str">
        <f>VLOOKUP(M546,'coffee (more)'!$A$1:$B$5,2,FALSE)</f>
        <v>Arbica</v>
      </c>
      <c r="L546" s="2" t="str">
        <f>VLOOKUP(N546,'coffee (more)'!$A$7:$B$10,2,FALSE)</f>
        <v>Light</v>
      </c>
      <c r="M546" t="str">
        <f>INDEX(products!$A$1:$G$49,MATCH(orders!$D546,products!$A$1:$A$49,0),MATCH(orders!M$1,products!$A$1:$G$1,0))</f>
        <v>Ara</v>
      </c>
      <c r="N546" t="str">
        <f>INDEX(products!$A$1:$G$49,MATCH(orders!$D546,products!$A$1:$A$49,0),MATCH(orders!N$1,products!$A$1:$G$1,0))</f>
        <v>L</v>
      </c>
      <c r="O546" s="10">
        <f>INDEX(products!$A$1:$G$49,MATCH(orders!$D546,products!$A$1:$A$49,0),MATCH(orders!O$1,products!$A$1:$G$1,0))</f>
        <v>0.5</v>
      </c>
      <c r="P546" s="5">
        <f>INDEX(products!$A$1:$G$49,MATCH(orders!$D546,products!$A$1:$A$49,0),MATCH(orders!P$1,products!$A$1:$G$1,0))</f>
        <v>7.77</v>
      </c>
      <c r="Q546" s="5">
        <f>INDEX(products!$A$1:$G$49,MATCH(orders!$D546,products!$A$1:$A$49,0),MATCH(orders!Q$1,products!$A$1:$G$1,0))</f>
        <v>0.69929999999999992</v>
      </c>
      <c r="R546" s="12">
        <f t="shared" si="17"/>
        <v>15.54</v>
      </c>
      <c r="S546" s="12">
        <f t="shared" si="16"/>
        <v>1.3985999999999998</v>
      </c>
      <c r="T546" t="str">
        <f>_xlfn.XLOOKUP(C546,customers!A545:A1545,customers!I545:I1545,FALSE)</f>
        <v>No</v>
      </c>
    </row>
    <row r="547" spans="1:20" x14ac:dyDescent="0.2">
      <c r="A547" s="2" t="s">
        <v>3571</v>
      </c>
      <c r="B547" s="3">
        <v>44120</v>
      </c>
      <c r="C547" s="2" t="s">
        <v>3572</v>
      </c>
      <c r="D547" t="s">
        <v>6150</v>
      </c>
      <c r="E547" s="2">
        <v>4</v>
      </c>
      <c r="F547" s="2" t="str">
        <f>_xlfn.XLOOKUP(C547,customers!$A$1:$A$1001,customers!$B$1:$B$1001,0)</f>
        <v>Rufus Flear</v>
      </c>
      <c r="G547" s="2" t="str">
        <f>IF(_xlfn.XLOOKUP(C547,customers!$A$1:$A$1001,customers!$C$1:$C$1001,0) = 0, "NONE", _xlfn.XLOOKUP(C547,customers!$A$1:$A$1001,customers!$C$1:$C$1001,0) )</f>
        <v>rflearf5@artisteer.com</v>
      </c>
      <c r="H547" s="2" t="str">
        <f>_xlfn.XLOOKUP(C547,customers!$A$1:$A$1001,customers!$G$1:$G$1001,0)</f>
        <v>United Kingdom</v>
      </c>
      <c r="I547" s="2" t="e" vm="165">
        <v>#VALUE!</v>
      </c>
      <c r="J547" s="2" t="str">
        <f>_xlfn.XLOOKUP(Table1[[#This Row],[Customer ID]],customers!A546:A1546,customers!F546:F1546,FALSE)</f>
        <v>Sheffield</v>
      </c>
      <c r="K547" s="2" t="str">
        <f>VLOOKUP(M547,'coffee (more)'!$A$1:$B$5,2,FALSE)</f>
        <v>Liberica</v>
      </c>
      <c r="L547" s="2" t="str">
        <f>VLOOKUP(N547,'coffee (more)'!$A$7:$B$10,2,FALSE)</f>
        <v>Dark</v>
      </c>
      <c r="M547" t="str">
        <f>INDEX(products!$A$1:$G$49,MATCH(orders!$D547,products!$A$1:$A$49,0),MATCH(orders!M$1,products!$A$1:$G$1,0))</f>
        <v>Lib</v>
      </c>
      <c r="N547" t="str">
        <f>INDEX(products!$A$1:$G$49,MATCH(orders!$D547,products!$A$1:$A$49,0),MATCH(orders!N$1,products!$A$1:$G$1,0))</f>
        <v>D</v>
      </c>
      <c r="O547" s="10">
        <f>INDEX(products!$A$1:$G$49,MATCH(orders!$D547,products!$A$1:$A$49,0),MATCH(orders!O$1,products!$A$1:$G$1,0))</f>
        <v>0.2</v>
      </c>
      <c r="P547" s="5">
        <f>INDEX(products!$A$1:$G$49,MATCH(orders!$D547,products!$A$1:$A$49,0),MATCH(orders!P$1,products!$A$1:$G$1,0))</f>
        <v>3.8849999999999998</v>
      </c>
      <c r="Q547" s="5">
        <f>INDEX(products!$A$1:$G$49,MATCH(orders!$D547,products!$A$1:$A$49,0),MATCH(orders!Q$1,products!$A$1:$G$1,0))</f>
        <v>0.50505</v>
      </c>
      <c r="R547" s="12">
        <f t="shared" si="17"/>
        <v>15.54</v>
      </c>
      <c r="S547" s="12">
        <f t="shared" si="16"/>
        <v>2.0202</v>
      </c>
      <c r="T547" t="str">
        <f>_xlfn.XLOOKUP(C547,customers!A546:A1546,customers!I546:I1546,FALSE)</f>
        <v>No</v>
      </c>
    </row>
    <row r="548" spans="1:20" x14ac:dyDescent="0.2">
      <c r="A548" s="2" t="s">
        <v>3577</v>
      </c>
      <c r="B548" s="3">
        <v>44127</v>
      </c>
      <c r="C548" s="2" t="s">
        <v>3578</v>
      </c>
      <c r="D548" t="s">
        <v>6185</v>
      </c>
      <c r="E548" s="2">
        <v>3</v>
      </c>
      <c r="F548" s="2" t="str">
        <f>_xlfn.XLOOKUP(C548,customers!$A$1:$A$1001,customers!$B$1:$B$1001,0)</f>
        <v>Dom Milella</v>
      </c>
      <c r="G548" s="2" t="str">
        <f>IF(_xlfn.XLOOKUP(C548,customers!$A$1:$A$1001,customers!$C$1:$C$1001,0) = 0, "NONE", _xlfn.XLOOKUP(C548,customers!$A$1:$A$1001,customers!$C$1:$C$1001,0) )</f>
        <v>NONE</v>
      </c>
      <c r="H548" s="2" t="str">
        <f>_xlfn.XLOOKUP(C548,customers!$A$1:$A$1001,customers!$G$1:$G$1001,0)</f>
        <v>Ireland</v>
      </c>
      <c r="I548" s="2" t="e" vm="259">
        <v>#VALUE!</v>
      </c>
      <c r="J548" s="2" t="str">
        <f>_xlfn.XLOOKUP(Table1[[#This Row],[Customer ID]],customers!A547:A1547,customers!F547:F1547,FALSE)</f>
        <v>Manorhamilton</v>
      </c>
      <c r="K548" s="2" t="str">
        <f>VLOOKUP(M548,'coffee (more)'!$A$1:$B$5,2,FALSE)</f>
        <v>Excelsa</v>
      </c>
      <c r="L548" s="2" t="str">
        <f>VLOOKUP(N548,'coffee (more)'!$A$7:$B$10,2,FALSE)</f>
        <v>Dark</v>
      </c>
      <c r="M548" t="str">
        <f>INDEX(products!$A$1:$G$49,MATCH(orders!$D548,products!$A$1:$A$49,0),MATCH(orders!M$1,products!$A$1:$G$1,0))</f>
        <v>Exc</v>
      </c>
      <c r="N548" t="str">
        <f>INDEX(products!$A$1:$G$49,MATCH(orders!$D548,products!$A$1:$A$49,0),MATCH(orders!N$1,products!$A$1:$G$1,0))</f>
        <v>D</v>
      </c>
      <c r="O548" s="10">
        <f>INDEX(products!$A$1:$G$49,MATCH(orders!$D548,products!$A$1:$A$49,0),MATCH(orders!O$1,products!$A$1:$G$1,0))</f>
        <v>2.5</v>
      </c>
      <c r="P548" s="5">
        <f>INDEX(products!$A$1:$G$49,MATCH(orders!$D548,products!$A$1:$A$49,0),MATCH(orders!P$1,products!$A$1:$G$1,0))</f>
        <v>27.945</v>
      </c>
      <c r="Q548" s="5">
        <f>INDEX(products!$A$1:$G$49,MATCH(orders!$D548,products!$A$1:$A$49,0),MATCH(orders!Q$1,products!$A$1:$G$1,0))</f>
        <v>3.07395</v>
      </c>
      <c r="R548" s="12">
        <f t="shared" si="17"/>
        <v>83.835000000000008</v>
      </c>
      <c r="S548" s="12">
        <f t="shared" si="16"/>
        <v>9.2218499999999999</v>
      </c>
      <c r="T548" t="str">
        <f>_xlfn.XLOOKUP(C548,customers!A547:A1547,customers!I547:I1547,FALSE)</f>
        <v>No</v>
      </c>
    </row>
    <row r="549" spans="1:20"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 = 0, "NONE", _xlfn.XLOOKUP(C549,customers!$A$1:$A$1001,customers!$C$1:$C$1001,0) )</f>
        <v>wlightollersf9@baidu.com</v>
      </c>
      <c r="H549" s="2" t="str">
        <f>_xlfn.XLOOKUP(C549,customers!$A$1:$A$1001,customers!$G$1:$G$1001,0)</f>
        <v>United States</v>
      </c>
      <c r="I549" s="2" t="e" vm="15">
        <v>#VALUE!</v>
      </c>
      <c r="J549" s="2" t="str">
        <f>_xlfn.XLOOKUP(Table1[[#This Row],[Customer ID]],customers!A548:A1548,customers!F548:F1548,FALSE)</f>
        <v>New York City</v>
      </c>
      <c r="K549" s="2" t="str">
        <f>VLOOKUP(M549,'coffee (more)'!$A$1:$B$5,2,FALSE)</f>
        <v>Robusta</v>
      </c>
      <c r="L549" s="2" t="str">
        <f>VLOOKUP(N549,'coffee (more)'!$A$7:$B$10,2,FALSE)</f>
        <v>Light</v>
      </c>
      <c r="M549" t="str">
        <f>INDEX(products!$A$1:$G$49,MATCH(orders!$D549,products!$A$1:$A$49,0),MATCH(orders!M$1,products!$A$1:$G$1,0))</f>
        <v>Rob</v>
      </c>
      <c r="N549" t="str">
        <f>INDEX(products!$A$1:$G$49,MATCH(orders!$D549,products!$A$1:$A$49,0),MATCH(orders!N$1,products!$A$1:$G$1,0))</f>
        <v>L</v>
      </c>
      <c r="O549" s="10">
        <f>INDEX(products!$A$1:$G$49,MATCH(orders!$D549,products!$A$1:$A$49,0),MATCH(orders!O$1,products!$A$1:$G$1,0))</f>
        <v>0.2</v>
      </c>
      <c r="P549" s="5">
        <f>INDEX(products!$A$1:$G$49,MATCH(orders!$D549,products!$A$1:$A$49,0),MATCH(orders!P$1,products!$A$1:$G$1,0))</f>
        <v>3.5849999999999995</v>
      </c>
      <c r="Q549" s="5">
        <f>INDEX(products!$A$1:$G$49,MATCH(orders!$D549,products!$A$1:$A$49,0),MATCH(orders!Q$1,products!$A$1:$G$1,0))</f>
        <v>0.21509999999999996</v>
      </c>
      <c r="R549" s="12">
        <f t="shared" si="17"/>
        <v>10.754999999999999</v>
      </c>
      <c r="S549" s="12">
        <f t="shared" si="16"/>
        <v>0.64529999999999987</v>
      </c>
      <c r="T549" t="str">
        <f>_xlfn.XLOOKUP(C549,customers!A548:A1548,customers!I548:I1548,FALSE)</f>
        <v>Yes</v>
      </c>
    </row>
    <row r="550" spans="1:20" x14ac:dyDescent="0.2">
      <c r="A550" s="2" t="s">
        <v>3587</v>
      </c>
      <c r="B550" s="3">
        <v>44384</v>
      </c>
      <c r="C550" s="2" t="s">
        <v>3588</v>
      </c>
      <c r="D550" t="s">
        <v>6184</v>
      </c>
      <c r="E550" s="2">
        <v>3</v>
      </c>
      <c r="F550" s="2" t="str">
        <f>_xlfn.XLOOKUP(C550,customers!$A$1:$A$1001,customers!$B$1:$B$1001,0)</f>
        <v>Bette-ann Munden</v>
      </c>
      <c r="G550" s="2" t="str">
        <f>IF(_xlfn.XLOOKUP(C550,customers!$A$1:$A$1001,customers!$C$1:$C$1001,0) = 0, "NONE", _xlfn.XLOOKUP(C550,customers!$A$1:$A$1001,customers!$C$1:$C$1001,0) )</f>
        <v>bmundenf8@elpais.com</v>
      </c>
      <c r="H550" s="2" t="str">
        <f>_xlfn.XLOOKUP(C550,customers!$A$1:$A$1001,customers!$G$1:$G$1001,0)</f>
        <v>United States</v>
      </c>
      <c r="I550" s="2" t="e" vm="111">
        <v>#VALUE!</v>
      </c>
      <c r="J550" s="2" t="str">
        <f>_xlfn.XLOOKUP(Table1[[#This Row],[Customer ID]],customers!A549:A1549,customers!F549:F1549,FALSE)</f>
        <v>Oklahoma City</v>
      </c>
      <c r="K550" s="2" t="str">
        <f>VLOOKUP(M550,'coffee (more)'!$A$1:$B$5,2,FALSE)</f>
        <v>Excelsa</v>
      </c>
      <c r="L550" s="2" t="str">
        <f>VLOOKUP(N550,'coffee (more)'!$A$7:$B$10,2,FALSE)</f>
        <v>Light</v>
      </c>
      <c r="M550" t="str">
        <f>INDEX(products!$A$1:$G$49,MATCH(orders!$D550,products!$A$1:$A$49,0),MATCH(orders!M$1,products!$A$1:$G$1,0))</f>
        <v>Exc</v>
      </c>
      <c r="N550" t="str">
        <f>INDEX(products!$A$1:$G$49,MATCH(orders!$D550,products!$A$1:$A$49,0),MATCH(orders!N$1,products!$A$1:$G$1,0))</f>
        <v>L</v>
      </c>
      <c r="O550" s="10">
        <f>INDEX(products!$A$1:$G$49,MATCH(orders!$D550,products!$A$1:$A$49,0),MATCH(orders!O$1,products!$A$1:$G$1,0))</f>
        <v>0.2</v>
      </c>
      <c r="P550" s="5">
        <f>INDEX(products!$A$1:$G$49,MATCH(orders!$D550,products!$A$1:$A$49,0),MATCH(orders!P$1,products!$A$1:$G$1,0))</f>
        <v>4.4550000000000001</v>
      </c>
      <c r="Q550" s="5">
        <f>INDEX(products!$A$1:$G$49,MATCH(orders!$D550,products!$A$1:$A$49,0),MATCH(orders!Q$1,products!$A$1:$G$1,0))</f>
        <v>0.49004999999999999</v>
      </c>
      <c r="R550" s="12">
        <f t="shared" si="17"/>
        <v>13.365</v>
      </c>
      <c r="S550" s="12">
        <f t="shared" si="16"/>
        <v>1.4701499999999998</v>
      </c>
      <c r="T550" t="str">
        <f>_xlfn.XLOOKUP(C550,customers!A549:A1549,customers!I549:I1549,FALSE)</f>
        <v>Yes</v>
      </c>
    </row>
    <row r="551" spans="1:20"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 = 0, "NONE", _xlfn.XLOOKUP(C551,customers!$A$1:$A$1001,customers!$C$1:$C$1001,0) )</f>
        <v>wlightollersf9@baidu.com</v>
      </c>
      <c r="H551" s="2" t="str">
        <f>_xlfn.XLOOKUP(C551,customers!$A$1:$A$1001,customers!$G$1:$G$1001,0)</f>
        <v>United States</v>
      </c>
      <c r="I551" s="2" t="e" vm="15">
        <v>#VALUE!</v>
      </c>
      <c r="J551" s="2" t="str">
        <f>_xlfn.XLOOKUP(Table1[[#This Row],[Customer ID]],customers!A550:A1550,customers!F550:F1550,FALSE)</f>
        <v>New York City</v>
      </c>
      <c r="K551" s="2" t="str">
        <f>VLOOKUP(M551,'coffee (more)'!$A$1:$B$5,2,FALSE)</f>
        <v>Excelsa</v>
      </c>
      <c r="L551" s="2" t="str">
        <f>VLOOKUP(N551,'coffee (more)'!$A$7:$B$10,2,FALSE)</f>
        <v>Light</v>
      </c>
      <c r="M551" t="str">
        <f>INDEX(products!$A$1:$G$49,MATCH(orders!$D551,products!$A$1:$A$49,0),MATCH(orders!M$1,products!$A$1:$G$1,0))</f>
        <v>Exc</v>
      </c>
      <c r="N551" t="str">
        <f>INDEX(products!$A$1:$G$49,MATCH(orders!$D551,products!$A$1:$A$49,0),MATCH(orders!N$1,products!$A$1:$G$1,0))</f>
        <v>L</v>
      </c>
      <c r="O551" s="10">
        <f>INDEX(products!$A$1:$G$49,MATCH(orders!$D551,products!$A$1:$A$49,0),MATCH(orders!O$1,products!$A$1:$G$1,0))</f>
        <v>0.2</v>
      </c>
      <c r="P551" s="5">
        <f>INDEX(products!$A$1:$G$49,MATCH(orders!$D551,products!$A$1:$A$49,0),MATCH(orders!P$1,products!$A$1:$G$1,0))</f>
        <v>4.4550000000000001</v>
      </c>
      <c r="Q551" s="5">
        <f>INDEX(products!$A$1:$G$49,MATCH(orders!$D551,products!$A$1:$A$49,0),MATCH(orders!Q$1,products!$A$1:$G$1,0))</f>
        <v>0.49004999999999999</v>
      </c>
      <c r="R551" s="12">
        <f t="shared" si="17"/>
        <v>17.82</v>
      </c>
      <c r="S551" s="12">
        <f t="shared" si="16"/>
        <v>1.9601999999999999</v>
      </c>
      <c r="T551" t="str">
        <f>_xlfn.XLOOKUP(C551,customers!A550:A1550,customers!I550:I1550,FALSE)</f>
        <v>Yes</v>
      </c>
    </row>
    <row r="552" spans="1:20" x14ac:dyDescent="0.2">
      <c r="A552" s="2" t="s">
        <v>3599</v>
      </c>
      <c r="B552" s="3">
        <v>44176</v>
      </c>
      <c r="C552" s="2" t="s">
        <v>3600</v>
      </c>
      <c r="D552" t="s">
        <v>6150</v>
      </c>
      <c r="E552" s="2">
        <v>6</v>
      </c>
      <c r="F552" s="2" t="str">
        <f>_xlfn.XLOOKUP(C552,customers!$A$1:$A$1001,customers!$B$1:$B$1001,0)</f>
        <v>Nick Brakespear</v>
      </c>
      <c r="G552" s="2" t="str">
        <f>IF(_xlfn.XLOOKUP(C552,customers!$A$1:$A$1001,customers!$C$1:$C$1001,0) = 0, "NONE", _xlfn.XLOOKUP(C552,customers!$A$1:$A$1001,customers!$C$1:$C$1001,0) )</f>
        <v>nbrakespearfa@rediff.com</v>
      </c>
      <c r="H552" s="2" t="str">
        <f>_xlfn.XLOOKUP(C552,customers!$A$1:$A$1001,customers!$G$1:$G$1001,0)</f>
        <v>United States</v>
      </c>
      <c r="I552" s="2" t="e" vm="52">
        <v>#VALUE!</v>
      </c>
      <c r="J552" s="2" t="str">
        <f>_xlfn.XLOOKUP(Table1[[#This Row],[Customer ID]],customers!A551:A1551,customers!F551:F1551,FALSE)</f>
        <v>Newark</v>
      </c>
      <c r="K552" s="2" t="str">
        <f>VLOOKUP(M552,'coffee (more)'!$A$1:$B$5,2,FALSE)</f>
        <v>Liberica</v>
      </c>
      <c r="L552" s="2" t="str">
        <f>VLOOKUP(N552,'coffee (more)'!$A$7:$B$10,2,FALSE)</f>
        <v>Dark</v>
      </c>
      <c r="M552" t="str">
        <f>INDEX(products!$A$1:$G$49,MATCH(orders!$D552,products!$A$1:$A$49,0),MATCH(orders!M$1,products!$A$1:$G$1,0))</f>
        <v>Lib</v>
      </c>
      <c r="N552" t="str">
        <f>INDEX(products!$A$1:$G$49,MATCH(orders!$D552,products!$A$1:$A$49,0),MATCH(orders!N$1,products!$A$1:$G$1,0))</f>
        <v>D</v>
      </c>
      <c r="O552" s="10">
        <f>INDEX(products!$A$1:$G$49,MATCH(orders!$D552,products!$A$1:$A$49,0),MATCH(orders!O$1,products!$A$1:$G$1,0))</f>
        <v>0.2</v>
      </c>
      <c r="P552" s="5">
        <f>INDEX(products!$A$1:$G$49,MATCH(orders!$D552,products!$A$1:$A$49,0),MATCH(orders!P$1,products!$A$1:$G$1,0))</f>
        <v>3.8849999999999998</v>
      </c>
      <c r="Q552" s="5">
        <f>INDEX(products!$A$1:$G$49,MATCH(orders!$D552,products!$A$1:$A$49,0),MATCH(orders!Q$1,products!$A$1:$G$1,0))</f>
        <v>0.50505</v>
      </c>
      <c r="R552" s="12">
        <f t="shared" si="17"/>
        <v>23.31</v>
      </c>
      <c r="S552" s="12">
        <f t="shared" si="16"/>
        <v>3.0303</v>
      </c>
      <c r="T552" t="str">
        <f>_xlfn.XLOOKUP(C552,customers!A551:A1551,customers!I551:I1551,FALSE)</f>
        <v>Yes</v>
      </c>
    </row>
    <row r="553" spans="1:20" x14ac:dyDescent="0.2">
      <c r="A553" s="2" t="s">
        <v>3605</v>
      </c>
      <c r="B553" s="3">
        <v>44694</v>
      </c>
      <c r="C553" s="2" t="s">
        <v>3606</v>
      </c>
      <c r="D553" t="s">
        <v>6153</v>
      </c>
      <c r="E553" s="2">
        <v>2</v>
      </c>
      <c r="F553" s="2" t="str">
        <f>_xlfn.XLOOKUP(C553,customers!$A$1:$A$1001,customers!$B$1:$B$1001,0)</f>
        <v>Malynda Glawsop</v>
      </c>
      <c r="G553" s="2" t="str">
        <f>IF(_xlfn.XLOOKUP(C553,customers!$A$1:$A$1001,customers!$C$1:$C$1001,0) = 0, "NONE", _xlfn.XLOOKUP(C553,customers!$A$1:$A$1001,customers!$C$1:$C$1001,0) )</f>
        <v>mglawsopfb@reverbnation.com</v>
      </c>
      <c r="H553" s="2" t="str">
        <f>_xlfn.XLOOKUP(C553,customers!$A$1:$A$1001,customers!$G$1:$G$1001,0)</f>
        <v>United States</v>
      </c>
      <c r="I553" s="2" t="e" vm="213">
        <v>#VALUE!</v>
      </c>
      <c r="J553" s="2" t="str">
        <f>_xlfn.XLOOKUP(Table1[[#This Row],[Customer ID]],customers!A552:A1552,customers!F552:F1552,FALSE)</f>
        <v>New Haven</v>
      </c>
      <c r="K553" s="2" t="str">
        <f>VLOOKUP(M553,'coffee (more)'!$A$1:$B$5,2,FALSE)</f>
        <v>Excelsa</v>
      </c>
      <c r="L553" s="2" t="str">
        <f>VLOOKUP(N553,'coffee (more)'!$A$7:$B$10,2,FALSE)</f>
        <v>Dark</v>
      </c>
      <c r="M553" t="str">
        <f>INDEX(products!$A$1:$G$49,MATCH(orders!$D553,products!$A$1:$A$49,0),MATCH(orders!M$1,products!$A$1:$G$1,0))</f>
        <v>Exc</v>
      </c>
      <c r="N553" t="str">
        <f>INDEX(products!$A$1:$G$49,MATCH(orders!$D553,products!$A$1:$A$49,0),MATCH(orders!N$1,products!$A$1:$G$1,0))</f>
        <v>D</v>
      </c>
      <c r="O553" s="10">
        <f>INDEX(products!$A$1:$G$49,MATCH(orders!$D553,products!$A$1:$A$49,0),MATCH(orders!O$1,products!$A$1:$G$1,0))</f>
        <v>0.2</v>
      </c>
      <c r="P553" s="5">
        <f>INDEX(products!$A$1:$G$49,MATCH(orders!$D553,products!$A$1:$A$49,0),MATCH(orders!P$1,products!$A$1:$G$1,0))</f>
        <v>3.645</v>
      </c>
      <c r="Q553" s="5">
        <f>INDEX(products!$A$1:$G$49,MATCH(orders!$D553,products!$A$1:$A$49,0),MATCH(orders!Q$1,products!$A$1:$G$1,0))</f>
        <v>0.40095000000000003</v>
      </c>
      <c r="R553" s="12">
        <f t="shared" si="17"/>
        <v>7.29</v>
      </c>
      <c r="S553" s="12">
        <f t="shared" si="16"/>
        <v>0.80190000000000006</v>
      </c>
      <c r="T553" t="str">
        <f>_xlfn.XLOOKUP(C553,customers!A552:A1552,customers!I552:I1552,FALSE)</f>
        <v>No</v>
      </c>
    </row>
    <row r="554" spans="1:20"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 = 0, "NONE", _xlfn.XLOOKUP(C554,customers!$A$1:$A$1001,customers!$C$1:$C$1001,0) )</f>
        <v>galbertsfc@etsy.com</v>
      </c>
      <c r="H554" s="2" t="str">
        <f>_xlfn.XLOOKUP(C554,customers!$A$1:$A$1001,customers!$G$1:$G$1001,0)</f>
        <v>United Kingdom</v>
      </c>
      <c r="I554" s="2" t="e" vm="186">
        <v>#VALUE!</v>
      </c>
      <c r="J554" s="2" t="str">
        <f>_xlfn.XLOOKUP(Table1[[#This Row],[Customer ID]],customers!A553:A1553,customers!F553:F1553,FALSE)</f>
        <v>Belfast</v>
      </c>
      <c r="K554" s="2" t="str">
        <f>VLOOKUP(M554,'coffee (more)'!$A$1:$B$5,2,FALSE)</f>
        <v>Excelsa</v>
      </c>
      <c r="L554" s="2" t="str">
        <f>VLOOKUP(N554,'coffee (more)'!$A$7:$B$10,2,FALSE)</f>
        <v>Light</v>
      </c>
      <c r="M554" t="str">
        <f>INDEX(products!$A$1:$G$49,MATCH(orders!$D554,products!$A$1:$A$49,0),MATCH(orders!M$1,products!$A$1:$G$1,0))</f>
        <v>Exc</v>
      </c>
      <c r="N554" t="str">
        <f>INDEX(products!$A$1:$G$49,MATCH(orders!$D554,products!$A$1:$A$49,0),MATCH(orders!N$1,products!$A$1:$G$1,0))</f>
        <v>L</v>
      </c>
      <c r="O554" s="10">
        <f>INDEX(products!$A$1:$G$49,MATCH(orders!$D554,products!$A$1:$A$49,0),MATCH(orders!O$1,products!$A$1:$G$1,0))</f>
        <v>0.2</v>
      </c>
      <c r="P554" s="5">
        <f>INDEX(products!$A$1:$G$49,MATCH(orders!$D554,products!$A$1:$A$49,0),MATCH(orders!P$1,products!$A$1:$G$1,0))</f>
        <v>4.4550000000000001</v>
      </c>
      <c r="Q554" s="5">
        <f>INDEX(products!$A$1:$G$49,MATCH(orders!$D554,products!$A$1:$A$49,0),MATCH(orders!Q$1,products!$A$1:$G$1,0))</f>
        <v>0.49004999999999999</v>
      </c>
      <c r="R554" s="12">
        <f t="shared" si="17"/>
        <v>17.82</v>
      </c>
      <c r="S554" s="12">
        <f t="shared" si="16"/>
        <v>1.9601999999999999</v>
      </c>
      <c r="T554" t="str">
        <f>_xlfn.XLOOKUP(C554,customers!A553:A1553,customers!I553:I1553,FALSE)</f>
        <v>Yes</v>
      </c>
    </row>
    <row r="555" spans="1:20" x14ac:dyDescent="0.2">
      <c r="A555" s="2" t="s">
        <v>3617</v>
      </c>
      <c r="B555" s="3">
        <v>44085</v>
      </c>
      <c r="C555" s="2" t="s">
        <v>3618</v>
      </c>
      <c r="D555" t="s">
        <v>6141</v>
      </c>
      <c r="E555" s="2">
        <v>5</v>
      </c>
      <c r="F555" s="2" t="str">
        <f>_xlfn.XLOOKUP(C555,customers!$A$1:$A$1001,customers!$B$1:$B$1001,0)</f>
        <v>Vasily Polglase</v>
      </c>
      <c r="G555" s="2" t="str">
        <f>IF(_xlfn.XLOOKUP(C555,customers!$A$1:$A$1001,customers!$C$1:$C$1001,0) = 0, "NONE", _xlfn.XLOOKUP(C555,customers!$A$1:$A$1001,customers!$C$1:$C$1001,0) )</f>
        <v>vpolglasefd@about.me</v>
      </c>
      <c r="H555" s="2" t="str">
        <f>_xlfn.XLOOKUP(C555,customers!$A$1:$A$1001,customers!$G$1:$G$1001,0)</f>
        <v>United States</v>
      </c>
      <c r="I555" s="2" t="e" vm="43">
        <v>#VALUE!</v>
      </c>
      <c r="J555" s="2" t="str">
        <f>_xlfn.XLOOKUP(Table1[[#This Row],[Customer ID]],customers!A554:A1554,customers!F554:F1554,FALSE)</f>
        <v>Toledo</v>
      </c>
      <c r="K555" s="2" t="str">
        <f>VLOOKUP(M555,'coffee (more)'!$A$1:$B$5,2,FALSE)</f>
        <v>Excelsa</v>
      </c>
      <c r="L555" s="2" t="str">
        <f>VLOOKUP(N555,'coffee (more)'!$A$7:$B$10,2,FALSE)</f>
        <v>Medium</v>
      </c>
      <c r="M555" t="str">
        <f>INDEX(products!$A$1:$G$49,MATCH(orders!$D555,products!$A$1:$A$49,0),MATCH(orders!M$1,products!$A$1:$G$1,0))</f>
        <v>Exc</v>
      </c>
      <c r="N555" t="str">
        <f>INDEX(products!$A$1:$G$49,MATCH(orders!$D555,products!$A$1:$A$49,0),MATCH(orders!N$1,products!$A$1:$G$1,0))</f>
        <v>M</v>
      </c>
      <c r="O555" s="10">
        <f>INDEX(products!$A$1:$G$49,MATCH(orders!$D555,products!$A$1:$A$49,0),MATCH(orders!O$1,products!$A$1:$G$1,0))</f>
        <v>1</v>
      </c>
      <c r="P555" s="5">
        <f>INDEX(products!$A$1:$G$49,MATCH(orders!$D555,products!$A$1:$A$49,0),MATCH(orders!P$1,products!$A$1:$G$1,0))</f>
        <v>13.75</v>
      </c>
      <c r="Q555" s="5">
        <f>INDEX(products!$A$1:$G$49,MATCH(orders!$D555,products!$A$1:$A$49,0),MATCH(orders!Q$1,products!$A$1:$G$1,0))</f>
        <v>1.5125</v>
      </c>
      <c r="R555" s="12">
        <f t="shared" si="17"/>
        <v>68.75</v>
      </c>
      <c r="S555" s="12">
        <f t="shared" si="16"/>
        <v>7.5625</v>
      </c>
      <c r="T555" t="str">
        <f>_xlfn.XLOOKUP(C555,customers!A554:A1554,customers!I554:I1554,FALSE)</f>
        <v>No</v>
      </c>
    </row>
    <row r="556" spans="1:20"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 = 0, "NONE", _xlfn.XLOOKUP(C556,customers!$A$1:$A$1001,customers!$C$1:$C$1001,0) )</f>
        <v>NONE</v>
      </c>
      <c r="H556" s="2" t="str">
        <f>_xlfn.XLOOKUP(C556,customers!$A$1:$A$1001,customers!$G$1:$G$1001,0)</f>
        <v>United Kingdom</v>
      </c>
      <c r="I556" s="2" t="s">
        <v>280</v>
      </c>
      <c r="J556" s="2" t="str">
        <f>_xlfn.XLOOKUP(Table1[[#This Row],[Customer ID]],customers!A555:A1555,customers!F555:F1555,FALSE)</f>
        <v>Newton</v>
      </c>
      <c r="K556" s="2" t="str">
        <f>VLOOKUP(M556,'coffee (more)'!$A$1:$B$5,2,FALSE)</f>
        <v>Robusta</v>
      </c>
      <c r="L556" s="2" t="str">
        <f>VLOOKUP(N556,'coffee (more)'!$A$7:$B$10,2,FALSE)</f>
        <v>Light</v>
      </c>
      <c r="M556" t="str">
        <f>INDEX(products!$A$1:$G$49,MATCH(orders!$D556,products!$A$1:$A$49,0),MATCH(orders!M$1,products!$A$1:$G$1,0))</f>
        <v>Rob</v>
      </c>
      <c r="N556" t="str">
        <f>INDEX(products!$A$1:$G$49,MATCH(orders!$D556,products!$A$1:$A$49,0),MATCH(orders!N$1,products!$A$1:$G$1,0))</f>
        <v>L</v>
      </c>
      <c r="O556" s="10">
        <f>INDEX(products!$A$1:$G$49,MATCH(orders!$D556,products!$A$1:$A$49,0),MATCH(orders!O$1,products!$A$1:$G$1,0))</f>
        <v>2.5</v>
      </c>
      <c r="P556" s="5">
        <f>INDEX(products!$A$1:$G$49,MATCH(orders!$D556,products!$A$1:$A$49,0),MATCH(orders!P$1,products!$A$1:$G$1,0))</f>
        <v>27.484999999999996</v>
      </c>
      <c r="Q556" s="5">
        <f>INDEX(products!$A$1:$G$49,MATCH(orders!$D556,products!$A$1:$A$49,0),MATCH(orders!Q$1,products!$A$1:$G$1,0))</f>
        <v>1.6490999999999998</v>
      </c>
      <c r="R556" s="12">
        <f t="shared" si="17"/>
        <v>54.969999999999992</v>
      </c>
      <c r="S556" s="12">
        <f t="shared" si="16"/>
        <v>3.2981999999999996</v>
      </c>
      <c r="T556" t="str">
        <f>_xlfn.XLOOKUP(C556,customers!A555:A1555,customers!I555:I1555,FALSE)</f>
        <v>Yes</v>
      </c>
    </row>
    <row r="557" spans="1:20" x14ac:dyDescent="0.2">
      <c r="A557" s="2" t="s">
        <v>3627</v>
      </c>
      <c r="B557" s="3">
        <v>44258</v>
      </c>
      <c r="C557" s="2" t="s">
        <v>3628</v>
      </c>
      <c r="D557" t="s">
        <v>6141</v>
      </c>
      <c r="E557" s="2">
        <v>6</v>
      </c>
      <c r="F557" s="2" t="str">
        <f>_xlfn.XLOOKUP(C557,customers!$A$1:$A$1001,customers!$B$1:$B$1001,0)</f>
        <v>Sigfrid Busch</v>
      </c>
      <c r="G557" s="2" t="str">
        <f>IF(_xlfn.XLOOKUP(C557,customers!$A$1:$A$1001,customers!$C$1:$C$1001,0) = 0, "NONE", _xlfn.XLOOKUP(C557,customers!$A$1:$A$1001,customers!$C$1:$C$1001,0) )</f>
        <v>sbuschff@so-net.ne.jp</v>
      </c>
      <c r="H557" s="2" t="str">
        <f>_xlfn.XLOOKUP(C557,customers!$A$1:$A$1001,customers!$G$1:$G$1001,0)</f>
        <v>Ireland</v>
      </c>
      <c r="I557" s="2" t="e" vm="260">
        <v>#VALUE!</v>
      </c>
      <c r="J557" s="2" t="str">
        <f>_xlfn.XLOOKUP(Table1[[#This Row],[Customer ID]],customers!A556:A1556,customers!F556:F1556,FALSE)</f>
        <v>Bantry</v>
      </c>
      <c r="K557" s="2" t="str">
        <f>VLOOKUP(M557,'coffee (more)'!$A$1:$B$5,2,FALSE)</f>
        <v>Excelsa</v>
      </c>
      <c r="L557" s="2" t="str">
        <f>VLOOKUP(N557,'coffee (more)'!$A$7:$B$10,2,FALSE)</f>
        <v>Medium</v>
      </c>
      <c r="M557" t="str">
        <f>INDEX(products!$A$1:$G$49,MATCH(orders!$D557,products!$A$1:$A$49,0),MATCH(orders!M$1,products!$A$1:$G$1,0))</f>
        <v>Exc</v>
      </c>
      <c r="N557" t="str">
        <f>INDEX(products!$A$1:$G$49,MATCH(orders!$D557,products!$A$1:$A$49,0),MATCH(orders!N$1,products!$A$1:$G$1,0))</f>
        <v>M</v>
      </c>
      <c r="O557" s="10">
        <f>INDEX(products!$A$1:$G$49,MATCH(orders!$D557,products!$A$1:$A$49,0),MATCH(orders!O$1,products!$A$1:$G$1,0))</f>
        <v>1</v>
      </c>
      <c r="P557" s="5">
        <f>INDEX(products!$A$1:$G$49,MATCH(orders!$D557,products!$A$1:$A$49,0),MATCH(orders!P$1,products!$A$1:$G$1,0))</f>
        <v>13.75</v>
      </c>
      <c r="Q557" s="5">
        <f>INDEX(products!$A$1:$G$49,MATCH(orders!$D557,products!$A$1:$A$49,0),MATCH(orders!Q$1,products!$A$1:$G$1,0))</f>
        <v>1.5125</v>
      </c>
      <c r="R557" s="12">
        <f t="shared" si="17"/>
        <v>82.5</v>
      </c>
      <c r="S557" s="12">
        <f t="shared" si="16"/>
        <v>9.0749999999999993</v>
      </c>
      <c r="T557" t="str">
        <f>_xlfn.XLOOKUP(C557,customers!A556:A1556,customers!I556:I1556,FALSE)</f>
        <v>No</v>
      </c>
    </row>
    <row r="558" spans="1:20" x14ac:dyDescent="0.2">
      <c r="A558" s="2" t="s">
        <v>3633</v>
      </c>
      <c r="B558" s="3">
        <v>44523</v>
      </c>
      <c r="C558" s="2" t="s">
        <v>3634</v>
      </c>
      <c r="D558" t="s">
        <v>6159</v>
      </c>
      <c r="E558" s="2">
        <v>2</v>
      </c>
      <c r="F558" s="2" t="str">
        <f>_xlfn.XLOOKUP(C558,customers!$A$1:$A$1001,customers!$B$1:$B$1001,0)</f>
        <v>Cissiee Raisbeck</v>
      </c>
      <c r="G558" s="2" t="str">
        <f>IF(_xlfn.XLOOKUP(C558,customers!$A$1:$A$1001,customers!$C$1:$C$1001,0) = 0, "NONE", _xlfn.XLOOKUP(C558,customers!$A$1:$A$1001,customers!$C$1:$C$1001,0) )</f>
        <v>craisbeckfg@webnode.com</v>
      </c>
      <c r="H558" s="2" t="str">
        <f>_xlfn.XLOOKUP(C558,customers!$A$1:$A$1001,customers!$G$1:$G$1001,0)</f>
        <v>United States</v>
      </c>
      <c r="I558" s="2" t="e" vm="201">
        <v>#VALUE!</v>
      </c>
      <c r="J558" s="2" t="str">
        <f>_xlfn.XLOOKUP(Table1[[#This Row],[Customer ID]],customers!A557:A1557,customers!F557:F1557,FALSE)</f>
        <v>Shreveport</v>
      </c>
      <c r="K558" s="2" t="str">
        <f>VLOOKUP(M558,'coffee (more)'!$A$1:$B$5,2,FALSE)</f>
        <v>Liberica</v>
      </c>
      <c r="L558" s="2" t="str">
        <f>VLOOKUP(N558,'coffee (more)'!$A$7:$B$10,2,FALSE)</f>
        <v>Medium</v>
      </c>
      <c r="M558" t="str">
        <f>INDEX(products!$A$1:$G$49,MATCH(orders!$D558,products!$A$1:$A$49,0),MATCH(orders!M$1,products!$A$1:$G$1,0))</f>
        <v>Lib</v>
      </c>
      <c r="N558" t="str">
        <f>INDEX(products!$A$1:$G$49,MATCH(orders!$D558,products!$A$1:$A$49,0),MATCH(orders!N$1,products!$A$1:$G$1,0))</f>
        <v>M</v>
      </c>
      <c r="O558" s="10">
        <f>INDEX(products!$A$1:$G$49,MATCH(orders!$D558,products!$A$1:$A$49,0),MATCH(orders!O$1,products!$A$1:$G$1,0))</f>
        <v>0.2</v>
      </c>
      <c r="P558" s="5">
        <f>INDEX(products!$A$1:$G$49,MATCH(orders!$D558,products!$A$1:$A$49,0),MATCH(orders!P$1,products!$A$1:$G$1,0))</f>
        <v>4.3650000000000002</v>
      </c>
      <c r="Q558" s="5">
        <f>INDEX(products!$A$1:$G$49,MATCH(orders!$D558,products!$A$1:$A$49,0),MATCH(orders!Q$1,products!$A$1:$G$1,0))</f>
        <v>0.56745000000000001</v>
      </c>
      <c r="R558" s="12">
        <f t="shared" si="17"/>
        <v>8.73</v>
      </c>
      <c r="S558" s="12">
        <f t="shared" si="16"/>
        <v>1.1349</v>
      </c>
      <c r="T558" t="str">
        <f>_xlfn.XLOOKUP(C558,customers!A557:A1557,customers!I557:I1557,FALSE)</f>
        <v>Yes</v>
      </c>
    </row>
    <row r="559" spans="1:20" x14ac:dyDescent="0.2">
      <c r="A559" s="2" t="s">
        <v>3638</v>
      </c>
      <c r="B559" s="3">
        <v>44506</v>
      </c>
      <c r="C559" s="2" t="s">
        <v>3368</v>
      </c>
      <c r="D559" t="s">
        <v>6171</v>
      </c>
      <c r="E559" s="2">
        <v>4</v>
      </c>
      <c r="F559" s="2" t="str">
        <f>_xlfn.XLOOKUP(C559,customers!$A$1:$A$1001,customers!$B$1:$B$1001,0)</f>
        <v>Marja Urion</v>
      </c>
      <c r="G559" s="2" t="str">
        <f>IF(_xlfn.XLOOKUP(C559,customers!$A$1:$A$1001,customers!$C$1:$C$1001,0) = 0, "NONE", _xlfn.XLOOKUP(C559,customers!$A$1:$A$1001,customers!$C$1:$C$1001,0) )</f>
        <v>murione5@alexa.com</v>
      </c>
      <c r="H559" s="2" t="str">
        <f>_xlfn.XLOOKUP(C559,customers!$A$1:$A$1001,customers!$G$1:$G$1001,0)</f>
        <v>Ireland</v>
      </c>
      <c r="I559" s="2" t="b">
        <v>0</v>
      </c>
      <c r="J559" s="2" t="b">
        <f>_xlfn.XLOOKUP(Table1[[#This Row],[Customer ID]],customers!A558:A1558,customers!F558:F1558,FALSE)</f>
        <v>0</v>
      </c>
      <c r="K559" s="2" t="str">
        <f>VLOOKUP(M559,'coffee (more)'!$A$1:$B$5,2,FALSE)</f>
        <v>Excelsa</v>
      </c>
      <c r="L559" s="2" t="str">
        <f>VLOOKUP(N559,'coffee (more)'!$A$7:$B$10,2,FALSE)</f>
        <v>Light</v>
      </c>
      <c r="M559" t="str">
        <f>INDEX(products!$A$1:$G$49,MATCH(orders!$D559,products!$A$1:$A$49,0),MATCH(orders!M$1,products!$A$1:$G$1,0))</f>
        <v>Exc</v>
      </c>
      <c r="N559" t="str">
        <f>INDEX(products!$A$1:$G$49,MATCH(orders!$D559,products!$A$1:$A$49,0),MATCH(orders!N$1,products!$A$1:$G$1,0))</f>
        <v>L</v>
      </c>
      <c r="O559" s="10">
        <f>INDEX(products!$A$1:$G$49,MATCH(orders!$D559,products!$A$1:$A$49,0),MATCH(orders!O$1,products!$A$1:$G$1,0))</f>
        <v>1</v>
      </c>
      <c r="P559" s="5">
        <f>INDEX(products!$A$1:$G$49,MATCH(orders!$D559,products!$A$1:$A$49,0),MATCH(orders!P$1,products!$A$1:$G$1,0))</f>
        <v>14.85</v>
      </c>
      <c r="Q559" s="5">
        <f>INDEX(products!$A$1:$G$49,MATCH(orders!$D559,products!$A$1:$A$49,0),MATCH(orders!Q$1,products!$A$1:$G$1,0))</f>
        <v>1.6335</v>
      </c>
      <c r="R559" s="12">
        <f t="shared" si="17"/>
        <v>59.4</v>
      </c>
      <c r="S559" s="12">
        <f t="shared" si="16"/>
        <v>6.5339999999999998</v>
      </c>
      <c r="T559" t="b">
        <f>_xlfn.XLOOKUP(C559,customers!A558:A1558,customers!I558:I1558,FALSE)</f>
        <v>0</v>
      </c>
    </row>
    <row r="560" spans="1:20" x14ac:dyDescent="0.2">
      <c r="A560" s="2" t="s">
        <v>3643</v>
      </c>
      <c r="B560" s="3">
        <v>44225</v>
      </c>
      <c r="C560" s="2" t="s">
        <v>3644</v>
      </c>
      <c r="D560" t="s">
        <v>6150</v>
      </c>
      <c r="E560" s="2">
        <v>4</v>
      </c>
      <c r="F560" s="2" t="str">
        <f>_xlfn.XLOOKUP(C560,customers!$A$1:$A$1001,customers!$B$1:$B$1001,0)</f>
        <v>Kenton Wetherick</v>
      </c>
      <c r="G560" s="2" t="str">
        <f>IF(_xlfn.XLOOKUP(C560,customers!$A$1:$A$1001,customers!$C$1:$C$1001,0) = 0, "NONE", _xlfn.XLOOKUP(C560,customers!$A$1:$A$1001,customers!$C$1:$C$1001,0) )</f>
        <v>NONE</v>
      </c>
      <c r="H560" s="2" t="str">
        <f>_xlfn.XLOOKUP(C560,customers!$A$1:$A$1001,customers!$G$1:$G$1001,0)</f>
        <v>United States</v>
      </c>
      <c r="I560" s="2" t="e" vm="183">
        <v>#VALUE!</v>
      </c>
      <c r="J560" s="2" t="str">
        <f>_xlfn.XLOOKUP(Table1[[#This Row],[Customer ID]],customers!A559:A1559,customers!F559:F1559,FALSE)</f>
        <v>Lexington</v>
      </c>
      <c r="K560" s="2" t="str">
        <f>VLOOKUP(M560,'coffee (more)'!$A$1:$B$5,2,FALSE)</f>
        <v>Liberica</v>
      </c>
      <c r="L560" s="2" t="str">
        <f>VLOOKUP(N560,'coffee (more)'!$A$7:$B$10,2,FALSE)</f>
        <v>Dark</v>
      </c>
      <c r="M560" t="str">
        <f>INDEX(products!$A$1:$G$49,MATCH(orders!$D560,products!$A$1:$A$49,0),MATCH(orders!M$1,products!$A$1:$G$1,0))</f>
        <v>Lib</v>
      </c>
      <c r="N560" t="str">
        <f>INDEX(products!$A$1:$G$49,MATCH(orders!$D560,products!$A$1:$A$49,0),MATCH(orders!N$1,products!$A$1:$G$1,0))</f>
        <v>D</v>
      </c>
      <c r="O560" s="10">
        <f>INDEX(products!$A$1:$G$49,MATCH(orders!$D560,products!$A$1:$A$49,0),MATCH(orders!O$1,products!$A$1:$G$1,0))</f>
        <v>0.2</v>
      </c>
      <c r="P560" s="5">
        <f>INDEX(products!$A$1:$G$49,MATCH(orders!$D560,products!$A$1:$A$49,0),MATCH(orders!P$1,products!$A$1:$G$1,0))</f>
        <v>3.8849999999999998</v>
      </c>
      <c r="Q560" s="5">
        <f>INDEX(products!$A$1:$G$49,MATCH(orders!$D560,products!$A$1:$A$49,0),MATCH(orders!Q$1,products!$A$1:$G$1,0))</f>
        <v>0.50505</v>
      </c>
      <c r="R560" s="12">
        <f t="shared" si="17"/>
        <v>15.54</v>
      </c>
      <c r="S560" s="12">
        <f t="shared" si="16"/>
        <v>2.0202</v>
      </c>
      <c r="T560" t="str">
        <f>_xlfn.XLOOKUP(C560,customers!A559:A1559,customers!I559:I1559,FALSE)</f>
        <v>Yes</v>
      </c>
    </row>
    <row r="561" spans="1:20" x14ac:dyDescent="0.2">
      <c r="A561" s="2" t="s">
        <v>3648</v>
      </c>
      <c r="B561" s="3">
        <v>44667</v>
      </c>
      <c r="C561" s="2" t="s">
        <v>3649</v>
      </c>
      <c r="D561" t="s">
        <v>6140</v>
      </c>
      <c r="E561" s="2">
        <v>3</v>
      </c>
      <c r="F561" s="2" t="str">
        <f>_xlfn.XLOOKUP(C561,customers!$A$1:$A$1001,customers!$B$1:$B$1001,0)</f>
        <v>Reamonn Aynold</v>
      </c>
      <c r="G561" s="2" t="str">
        <f>IF(_xlfn.XLOOKUP(C561,customers!$A$1:$A$1001,customers!$C$1:$C$1001,0) = 0, "NONE", _xlfn.XLOOKUP(C561,customers!$A$1:$A$1001,customers!$C$1:$C$1001,0) )</f>
        <v>raynoldfj@ustream.tv</v>
      </c>
      <c r="H561" s="2" t="str">
        <f>_xlfn.XLOOKUP(C561,customers!$A$1:$A$1001,customers!$G$1:$G$1001,0)</f>
        <v>United States</v>
      </c>
      <c r="I561" s="2" t="e" vm="159">
        <v>#VALUE!</v>
      </c>
      <c r="J561" s="2" t="str">
        <f>_xlfn.XLOOKUP(Table1[[#This Row],[Customer ID]],customers!A560:A1560,customers!F560:F1560,FALSE)</f>
        <v>Milwaukee</v>
      </c>
      <c r="K561" s="2" t="str">
        <f>VLOOKUP(M561,'coffee (more)'!$A$1:$B$5,2,FALSE)</f>
        <v>Arbica</v>
      </c>
      <c r="L561" s="2" t="str">
        <f>VLOOKUP(N561,'coffee (more)'!$A$7:$B$10,2,FALSE)</f>
        <v>Light</v>
      </c>
      <c r="M561" t="str">
        <f>INDEX(products!$A$1:$G$49,MATCH(orders!$D561,products!$A$1:$A$49,0),MATCH(orders!M$1,products!$A$1:$G$1,0))</f>
        <v>Ara</v>
      </c>
      <c r="N561" t="str">
        <f>INDEX(products!$A$1:$G$49,MATCH(orders!$D561,products!$A$1:$A$49,0),MATCH(orders!N$1,products!$A$1:$G$1,0))</f>
        <v>L</v>
      </c>
      <c r="O561" s="10">
        <f>INDEX(products!$A$1:$G$49,MATCH(orders!$D561,products!$A$1:$A$49,0),MATCH(orders!O$1,products!$A$1:$G$1,0))</f>
        <v>1</v>
      </c>
      <c r="P561" s="5">
        <f>INDEX(products!$A$1:$G$49,MATCH(orders!$D561,products!$A$1:$A$49,0),MATCH(orders!P$1,products!$A$1:$G$1,0))</f>
        <v>12.95</v>
      </c>
      <c r="Q561" s="5">
        <f>INDEX(products!$A$1:$G$49,MATCH(orders!$D561,products!$A$1:$A$49,0),MATCH(orders!Q$1,products!$A$1:$G$1,0))</f>
        <v>1.1655</v>
      </c>
      <c r="R561" s="12">
        <f t="shared" si="17"/>
        <v>38.849999999999994</v>
      </c>
      <c r="S561" s="12">
        <f t="shared" si="16"/>
        <v>3.4965000000000002</v>
      </c>
      <c r="T561" t="str">
        <f>_xlfn.XLOOKUP(C561,customers!A560:A1560,customers!I560:I1560,FALSE)</f>
        <v>Yes</v>
      </c>
    </row>
    <row r="562" spans="1:20" x14ac:dyDescent="0.2">
      <c r="A562" s="2" t="s">
        <v>3654</v>
      </c>
      <c r="B562" s="3">
        <v>44401</v>
      </c>
      <c r="C562" s="2" t="s">
        <v>3655</v>
      </c>
      <c r="D562" t="s">
        <v>6166</v>
      </c>
      <c r="E562" s="2">
        <v>6</v>
      </c>
      <c r="F562" s="2" t="str">
        <f>_xlfn.XLOOKUP(C562,customers!$A$1:$A$1001,customers!$B$1:$B$1001,0)</f>
        <v>Hatty Dovydenas</v>
      </c>
      <c r="G562" s="2" t="str">
        <f>IF(_xlfn.XLOOKUP(C562,customers!$A$1:$A$1001,customers!$C$1:$C$1001,0) = 0, "NONE", _xlfn.XLOOKUP(C562,customers!$A$1:$A$1001,customers!$C$1:$C$1001,0) )</f>
        <v>NONE</v>
      </c>
      <c r="H562" s="2" t="str">
        <f>_xlfn.XLOOKUP(C562,customers!$A$1:$A$1001,customers!$G$1:$G$1001,0)</f>
        <v>United States</v>
      </c>
      <c r="I562" s="2" t="e" vm="261">
        <v>#VALUE!</v>
      </c>
      <c r="J562" s="2" t="str">
        <f>_xlfn.XLOOKUP(Table1[[#This Row],[Customer ID]],customers!A561:A1561,customers!F561:F1561,FALSE)</f>
        <v>Amarillo</v>
      </c>
      <c r="K562" s="2" t="str">
        <f>VLOOKUP(M562,'coffee (more)'!$A$1:$B$5,2,FALSE)</f>
        <v>Excelsa</v>
      </c>
      <c r="L562" s="2" t="str">
        <f>VLOOKUP(N562,'coffee (more)'!$A$7:$B$10,2,FALSE)</f>
        <v>Medium</v>
      </c>
      <c r="M562" t="str">
        <f>INDEX(products!$A$1:$G$49,MATCH(orders!$D562,products!$A$1:$A$49,0),MATCH(orders!M$1,products!$A$1:$G$1,0))</f>
        <v>Exc</v>
      </c>
      <c r="N562" t="str">
        <f>INDEX(products!$A$1:$G$49,MATCH(orders!$D562,products!$A$1:$A$49,0),MATCH(orders!N$1,products!$A$1:$G$1,0))</f>
        <v>M</v>
      </c>
      <c r="O562" s="10">
        <f>INDEX(products!$A$1:$G$49,MATCH(orders!$D562,products!$A$1:$A$49,0),MATCH(orders!O$1,products!$A$1:$G$1,0))</f>
        <v>2.5</v>
      </c>
      <c r="P562" s="5">
        <f>INDEX(products!$A$1:$G$49,MATCH(orders!$D562,products!$A$1:$A$49,0),MATCH(orders!P$1,products!$A$1:$G$1,0))</f>
        <v>31.624999999999996</v>
      </c>
      <c r="Q562" s="5">
        <f>INDEX(products!$A$1:$G$49,MATCH(orders!$D562,products!$A$1:$A$49,0),MATCH(orders!Q$1,products!$A$1:$G$1,0))</f>
        <v>3.4787499999999998</v>
      </c>
      <c r="R562" s="12">
        <f t="shared" si="17"/>
        <v>189.74999999999997</v>
      </c>
      <c r="S562" s="12">
        <f t="shared" si="16"/>
        <v>20.872499999999999</v>
      </c>
      <c r="T562" t="str">
        <f>_xlfn.XLOOKUP(C562,customers!A561:A1561,customers!I561:I1561,FALSE)</f>
        <v>Yes</v>
      </c>
    </row>
    <row r="563" spans="1:20"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 = 0, "NONE", _xlfn.XLOOKUP(C563,customers!$A$1:$A$1001,customers!$C$1:$C$1001,0) )</f>
        <v>NONE</v>
      </c>
      <c r="H563" s="2" t="str">
        <f>_xlfn.XLOOKUP(C563,customers!$A$1:$A$1001,customers!$G$1:$G$1001,0)</f>
        <v>Ireland</v>
      </c>
      <c r="I563" s="2" t="e" vm="262">
        <v>#VALUE!</v>
      </c>
      <c r="J563" s="2" t="str">
        <f>_xlfn.XLOOKUP(Table1[[#This Row],[Customer ID]],customers!A562:A1562,customers!F562:F1562,FALSE)</f>
        <v>Daingean</v>
      </c>
      <c r="K563" s="2" t="str">
        <f>VLOOKUP(M563,'coffee (more)'!$A$1:$B$5,2,FALSE)</f>
        <v>Arbica</v>
      </c>
      <c r="L563" s="2" t="str">
        <f>VLOOKUP(N563,'coffee (more)'!$A$7:$B$10,2,FALSE)</f>
        <v>Dark</v>
      </c>
      <c r="M563" t="str">
        <f>INDEX(products!$A$1:$G$49,MATCH(orders!$D563,products!$A$1:$A$49,0),MATCH(orders!M$1,products!$A$1:$G$1,0))</f>
        <v>Ara</v>
      </c>
      <c r="N563" t="str">
        <f>INDEX(products!$A$1:$G$49,MATCH(orders!$D563,products!$A$1:$A$49,0),MATCH(orders!N$1,products!$A$1:$G$1,0))</f>
        <v>D</v>
      </c>
      <c r="O563" s="10">
        <f>INDEX(products!$A$1:$G$49,MATCH(orders!$D563,products!$A$1:$A$49,0),MATCH(orders!O$1,products!$A$1:$G$1,0))</f>
        <v>0.2</v>
      </c>
      <c r="P563" s="5">
        <f>INDEX(products!$A$1:$G$49,MATCH(orders!$D563,products!$A$1:$A$49,0),MATCH(orders!P$1,products!$A$1:$G$1,0))</f>
        <v>2.9849999999999999</v>
      </c>
      <c r="Q563" s="5">
        <f>INDEX(products!$A$1:$G$49,MATCH(orders!$D563,products!$A$1:$A$49,0),MATCH(orders!Q$1,products!$A$1:$G$1,0))</f>
        <v>0.26865</v>
      </c>
      <c r="R563" s="12">
        <f t="shared" si="17"/>
        <v>17.91</v>
      </c>
      <c r="S563" s="12">
        <f t="shared" si="16"/>
        <v>1.6118999999999999</v>
      </c>
      <c r="T563" t="str">
        <f>_xlfn.XLOOKUP(C563,customers!A562:A1562,customers!I562:I1562,FALSE)</f>
        <v>Yes</v>
      </c>
    </row>
    <row r="564" spans="1:20" x14ac:dyDescent="0.2">
      <c r="A564" s="2" t="s">
        <v>3665</v>
      </c>
      <c r="B564" s="3">
        <v>43669</v>
      </c>
      <c r="C564" s="2" t="s">
        <v>3666</v>
      </c>
      <c r="D564" t="s">
        <v>6145</v>
      </c>
      <c r="E564" s="2">
        <v>6</v>
      </c>
      <c r="F564" s="2" t="str">
        <f>_xlfn.XLOOKUP(C564,customers!$A$1:$A$1001,customers!$B$1:$B$1001,0)</f>
        <v>Brendan Grece</v>
      </c>
      <c r="G564" s="2" t="str">
        <f>IF(_xlfn.XLOOKUP(C564,customers!$A$1:$A$1001,customers!$C$1:$C$1001,0) = 0, "NONE", _xlfn.XLOOKUP(C564,customers!$A$1:$A$1001,customers!$C$1:$C$1001,0) )</f>
        <v>bgrecefm@naver.com</v>
      </c>
      <c r="H564" s="2" t="str">
        <f>_xlfn.XLOOKUP(C564,customers!$A$1:$A$1001,customers!$G$1:$G$1001,0)</f>
        <v>United Kingdom</v>
      </c>
      <c r="I564" s="2" t="s">
        <v>159</v>
      </c>
      <c r="J564" s="2" t="str">
        <f>_xlfn.XLOOKUP(Table1[[#This Row],[Customer ID]],customers!A563:A1563,customers!F563:F1563,FALSE)</f>
        <v>Halton</v>
      </c>
      <c r="K564" s="2" t="str">
        <f>VLOOKUP(M564,'coffee (more)'!$A$1:$B$5,2,FALSE)</f>
        <v>Liberica</v>
      </c>
      <c r="L564" s="2" t="str">
        <f>VLOOKUP(N564,'coffee (more)'!$A$7:$B$10,2,FALSE)</f>
        <v>Light</v>
      </c>
      <c r="M564" t="str">
        <f>INDEX(products!$A$1:$G$49,MATCH(orders!$D564,products!$A$1:$A$49,0),MATCH(orders!M$1,products!$A$1:$G$1,0))</f>
        <v>Lib</v>
      </c>
      <c r="N564" t="str">
        <f>INDEX(products!$A$1:$G$49,MATCH(orders!$D564,products!$A$1:$A$49,0),MATCH(orders!N$1,products!$A$1:$G$1,0))</f>
        <v>L</v>
      </c>
      <c r="O564" s="10">
        <f>INDEX(products!$A$1:$G$49,MATCH(orders!$D564,products!$A$1:$A$49,0),MATCH(orders!O$1,products!$A$1:$G$1,0))</f>
        <v>0.2</v>
      </c>
      <c r="P564" s="5">
        <f>INDEX(products!$A$1:$G$49,MATCH(orders!$D564,products!$A$1:$A$49,0),MATCH(orders!P$1,products!$A$1:$G$1,0))</f>
        <v>4.7549999999999999</v>
      </c>
      <c r="Q564" s="5">
        <f>INDEX(products!$A$1:$G$49,MATCH(orders!$D564,products!$A$1:$A$49,0),MATCH(orders!Q$1,products!$A$1:$G$1,0))</f>
        <v>0.61814999999999998</v>
      </c>
      <c r="R564" s="12">
        <f t="shared" si="17"/>
        <v>28.53</v>
      </c>
      <c r="S564" s="12">
        <f t="shared" si="16"/>
        <v>3.7088999999999999</v>
      </c>
      <c r="T564" t="str">
        <f>_xlfn.XLOOKUP(C564,customers!A563:A1563,customers!I563:I1563,FALSE)</f>
        <v>No</v>
      </c>
    </row>
    <row r="565" spans="1:20" x14ac:dyDescent="0.2">
      <c r="A565" s="2" t="s">
        <v>3671</v>
      </c>
      <c r="B565" s="3">
        <v>43991</v>
      </c>
      <c r="C565" s="2" t="s">
        <v>3752</v>
      </c>
      <c r="D565" t="s">
        <v>6141</v>
      </c>
      <c r="E565" s="2">
        <v>6</v>
      </c>
      <c r="F565" s="2" t="str">
        <f>_xlfn.XLOOKUP(C565,customers!$A$1:$A$1001,customers!$B$1:$B$1001,0)</f>
        <v>Don Flintiff</v>
      </c>
      <c r="G565" s="2" t="str">
        <f>IF(_xlfn.XLOOKUP(C565,customers!$A$1:$A$1001,customers!$C$1:$C$1001,0) = 0, "NONE", _xlfn.XLOOKUP(C565,customers!$A$1:$A$1001,customers!$C$1:$C$1001,0) )</f>
        <v>dflintiffg1@e-recht24.de</v>
      </c>
      <c r="H565" s="2" t="str">
        <f>_xlfn.XLOOKUP(C565,customers!$A$1:$A$1001,customers!$G$1:$G$1001,0)</f>
        <v>United Kingdom</v>
      </c>
      <c r="I565" s="2" t="e" vm="263">
        <v>#VALUE!</v>
      </c>
      <c r="J565" s="2" t="str">
        <f>_xlfn.XLOOKUP(Table1[[#This Row],[Customer ID]],customers!A564:A1564,customers!F564:F1564,FALSE)</f>
        <v>London</v>
      </c>
      <c r="K565" s="2" t="str">
        <f>VLOOKUP(M565,'coffee (more)'!$A$1:$B$5,2,FALSE)</f>
        <v>Excelsa</v>
      </c>
      <c r="L565" s="2" t="str">
        <f>VLOOKUP(N565,'coffee (more)'!$A$7:$B$10,2,FALSE)</f>
        <v>Medium</v>
      </c>
      <c r="M565" t="str">
        <f>INDEX(products!$A$1:$G$49,MATCH(orders!$D565,products!$A$1:$A$49,0),MATCH(orders!M$1,products!$A$1:$G$1,0))</f>
        <v>Exc</v>
      </c>
      <c r="N565" t="str">
        <f>INDEX(products!$A$1:$G$49,MATCH(orders!$D565,products!$A$1:$A$49,0),MATCH(orders!N$1,products!$A$1:$G$1,0))</f>
        <v>M</v>
      </c>
      <c r="O565" s="10">
        <f>INDEX(products!$A$1:$G$49,MATCH(orders!$D565,products!$A$1:$A$49,0),MATCH(orders!O$1,products!$A$1:$G$1,0))</f>
        <v>1</v>
      </c>
      <c r="P565" s="5">
        <f>INDEX(products!$A$1:$G$49,MATCH(orders!$D565,products!$A$1:$A$49,0),MATCH(orders!P$1,products!$A$1:$G$1,0))</f>
        <v>13.75</v>
      </c>
      <c r="Q565" s="5">
        <f>INDEX(products!$A$1:$G$49,MATCH(orders!$D565,products!$A$1:$A$49,0),MATCH(orders!Q$1,products!$A$1:$G$1,0))</f>
        <v>1.5125</v>
      </c>
      <c r="R565" s="12">
        <f t="shared" si="17"/>
        <v>82.5</v>
      </c>
      <c r="S565" s="12">
        <f t="shared" si="16"/>
        <v>9.0749999999999993</v>
      </c>
      <c r="T565" t="str">
        <f>_xlfn.XLOOKUP(C565,customers!A564:A1564,customers!I564:I1564,FALSE)</f>
        <v>No</v>
      </c>
    </row>
    <row r="566" spans="1:20" x14ac:dyDescent="0.2">
      <c r="A566" s="2" t="s">
        <v>3677</v>
      </c>
      <c r="B566" s="3">
        <v>43883</v>
      </c>
      <c r="C566" s="2" t="s">
        <v>3678</v>
      </c>
      <c r="D566" t="s">
        <v>6173</v>
      </c>
      <c r="E566" s="2">
        <v>2</v>
      </c>
      <c r="F566" s="2" t="str">
        <f>_xlfn.XLOOKUP(C566,customers!$A$1:$A$1001,customers!$B$1:$B$1001,0)</f>
        <v>Abbe Thys</v>
      </c>
      <c r="G566" s="2" t="str">
        <f>IF(_xlfn.XLOOKUP(C566,customers!$A$1:$A$1001,customers!$C$1:$C$1001,0) = 0, "NONE", _xlfn.XLOOKUP(C566,customers!$A$1:$A$1001,customers!$C$1:$C$1001,0) )</f>
        <v>athysfo@cdc.gov</v>
      </c>
      <c r="H566" s="2" t="str">
        <f>_xlfn.XLOOKUP(C566,customers!$A$1:$A$1001,customers!$G$1:$G$1001,0)</f>
        <v>United States</v>
      </c>
      <c r="I566" s="2" t="e" vm="192">
        <v>#VALUE!</v>
      </c>
      <c r="J566" s="2" t="str">
        <f>_xlfn.XLOOKUP(Table1[[#This Row],[Customer ID]],customers!A565:A1565,customers!F565:F1565,FALSE)</f>
        <v>Knoxville</v>
      </c>
      <c r="K566" s="2" t="str">
        <f>VLOOKUP(M566,'coffee (more)'!$A$1:$B$5,2,FALSE)</f>
        <v>Robusta</v>
      </c>
      <c r="L566" s="2" t="str">
        <f>VLOOKUP(N566,'coffee (more)'!$A$7:$B$10,2,FALSE)</f>
        <v>Light</v>
      </c>
      <c r="M566" t="str">
        <f>INDEX(products!$A$1:$G$49,MATCH(orders!$D566,products!$A$1:$A$49,0),MATCH(orders!M$1,products!$A$1:$G$1,0))</f>
        <v>Rob</v>
      </c>
      <c r="N566" t="str">
        <f>INDEX(products!$A$1:$G$49,MATCH(orders!$D566,products!$A$1:$A$49,0),MATCH(orders!N$1,products!$A$1:$G$1,0))</f>
        <v>L</v>
      </c>
      <c r="O566" s="10">
        <f>INDEX(products!$A$1:$G$49,MATCH(orders!$D566,products!$A$1:$A$49,0),MATCH(orders!O$1,products!$A$1:$G$1,0))</f>
        <v>0.5</v>
      </c>
      <c r="P566" s="5">
        <f>INDEX(products!$A$1:$G$49,MATCH(orders!$D566,products!$A$1:$A$49,0),MATCH(orders!P$1,products!$A$1:$G$1,0))</f>
        <v>7.169999999999999</v>
      </c>
      <c r="Q566" s="5">
        <f>INDEX(products!$A$1:$G$49,MATCH(orders!$D566,products!$A$1:$A$49,0),MATCH(orders!Q$1,products!$A$1:$G$1,0))</f>
        <v>0.43019999999999992</v>
      </c>
      <c r="R566" s="12">
        <f t="shared" si="17"/>
        <v>14.339999999999998</v>
      </c>
      <c r="S566" s="12">
        <f t="shared" si="16"/>
        <v>0.86039999999999983</v>
      </c>
      <c r="T566" t="str">
        <f>_xlfn.XLOOKUP(C566,customers!A565:A1565,customers!I565:I1565,FALSE)</f>
        <v>No</v>
      </c>
    </row>
    <row r="567" spans="1:20" x14ac:dyDescent="0.2">
      <c r="A567" s="2" t="s">
        <v>3683</v>
      </c>
      <c r="B567" s="3">
        <v>44031</v>
      </c>
      <c r="C567" s="2" t="s">
        <v>3684</v>
      </c>
      <c r="D567" t="s">
        <v>6149</v>
      </c>
      <c r="E567" s="2">
        <v>4</v>
      </c>
      <c r="F567" s="2" t="str">
        <f>_xlfn.XLOOKUP(C567,customers!$A$1:$A$1001,customers!$B$1:$B$1001,0)</f>
        <v>Jackquelin Chugg</v>
      </c>
      <c r="G567" s="2" t="str">
        <f>IF(_xlfn.XLOOKUP(C567,customers!$A$1:$A$1001,customers!$C$1:$C$1001,0) = 0, "NONE", _xlfn.XLOOKUP(C567,customers!$A$1:$A$1001,customers!$C$1:$C$1001,0) )</f>
        <v>jchuggfp@about.me</v>
      </c>
      <c r="H567" s="2" t="str">
        <f>_xlfn.XLOOKUP(C567,customers!$A$1:$A$1001,customers!$G$1:$G$1001,0)</f>
        <v>United States</v>
      </c>
      <c r="I567" s="2" t="e" vm="148">
        <v>#VALUE!</v>
      </c>
      <c r="J567" s="2" t="str">
        <f>_xlfn.XLOOKUP(Table1[[#This Row],[Customer ID]],customers!A566:A1566,customers!F566:F1566,FALSE)</f>
        <v>Shawnee Mission</v>
      </c>
      <c r="K567" s="2" t="str">
        <f>VLOOKUP(M567,'coffee (more)'!$A$1:$B$5,2,FALSE)</f>
        <v>Robusta</v>
      </c>
      <c r="L567" s="2" t="str">
        <f>VLOOKUP(N567,'coffee (more)'!$A$7:$B$10,2,FALSE)</f>
        <v>Dark</v>
      </c>
      <c r="M567" t="str">
        <f>INDEX(products!$A$1:$G$49,MATCH(orders!$D567,products!$A$1:$A$49,0),MATCH(orders!M$1,products!$A$1:$G$1,0))</f>
        <v>Rob</v>
      </c>
      <c r="N567" t="str">
        <f>INDEX(products!$A$1:$G$49,MATCH(orders!$D567,products!$A$1:$A$49,0),MATCH(orders!N$1,products!$A$1:$G$1,0))</f>
        <v>D</v>
      </c>
      <c r="O567" s="10">
        <f>INDEX(products!$A$1:$G$49,MATCH(orders!$D567,products!$A$1:$A$49,0),MATCH(orders!O$1,products!$A$1:$G$1,0))</f>
        <v>2.5</v>
      </c>
      <c r="P567" s="5">
        <f>INDEX(products!$A$1:$G$49,MATCH(orders!$D567,products!$A$1:$A$49,0),MATCH(orders!P$1,products!$A$1:$G$1,0))</f>
        <v>20.584999999999997</v>
      </c>
      <c r="Q567" s="5">
        <f>INDEX(products!$A$1:$G$49,MATCH(orders!$D567,products!$A$1:$A$49,0),MATCH(orders!Q$1,products!$A$1:$G$1,0))</f>
        <v>1.2350999999999999</v>
      </c>
      <c r="R567" s="12">
        <f t="shared" si="17"/>
        <v>82.339999999999989</v>
      </c>
      <c r="S567" s="12">
        <f t="shared" si="16"/>
        <v>4.9403999999999995</v>
      </c>
      <c r="T567" t="str">
        <f>_xlfn.XLOOKUP(C567,customers!A566:A1566,customers!I566:I1566,FALSE)</f>
        <v>No</v>
      </c>
    </row>
    <row r="568" spans="1:20" x14ac:dyDescent="0.2">
      <c r="A568" s="2" t="s">
        <v>3689</v>
      </c>
      <c r="B568" s="3">
        <v>44459</v>
      </c>
      <c r="C568" s="2" t="s">
        <v>3690</v>
      </c>
      <c r="D568" t="s">
        <v>6152</v>
      </c>
      <c r="E568" s="2">
        <v>6</v>
      </c>
      <c r="F568" s="2" t="str">
        <f>_xlfn.XLOOKUP(C568,customers!$A$1:$A$1001,customers!$B$1:$B$1001,0)</f>
        <v>Audra Kelston</v>
      </c>
      <c r="G568" s="2" t="str">
        <f>IF(_xlfn.XLOOKUP(C568,customers!$A$1:$A$1001,customers!$C$1:$C$1001,0) = 0, "NONE", _xlfn.XLOOKUP(C568,customers!$A$1:$A$1001,customers!$C$1:$C$1001,0) )</f>
        <v>akelstonfq@sakura.ne.jp</v>
      </c>
      <c r="H568" s="2" t="str">
        <f>_xlfn.XLOOKUP(C568,customers!$A$1:$A$1001,customers!$G$1:$G$1001,0)</f>
        <v>United States</v>
      </c>
      <c r="I568" s="2" t="e" vm="40">
        <v>#VALUE!</v>
      </c>
      <c r="J568" s="2" t="str">
        <f>_xlfn.XLOOKUP(Table1[[#This Row],[Customer ID]],customers!A567:A1567,customers!F567:F1567,FALSE)</f>
        <v>Fort Lauderdale</v>
      </c>
      <c r="K568" s="2" t="str">
        <f>VLOOKUP(M568,'coffee (more)'!$A$1:$B$5,2,FALSE)</f>
        <v>Arbica</v>
      </c>
      <c r="L568" s="2" t="str">
        <f>VLOOKUP(N568,'coffee (more)'!$A$7:$B$10,2,FALSE)</f>
        <v>Medium</v>
      </c>
      <c r="M568" t="str">
        <f>INDEX(products!$A$1:$G$49,MATCH(orders!$D568,products!$A$1:$A$49,0),MATCH(orders!M$1,products!$A$1:$G$1,0))</f>
        <v>Ara</v>
      </c>
      <c r="N568" t="str">
        <f>INDEX(products!$A$1:$G$49,MATCH(orders!$D568,products!$A$1:$A$49,0),MATCH(orders!N$1,products!$A$1:$G$1,0))</f>
        <v>M</v>
      </c>
      <c r="O568" s="10">
        <f>INDEX(products!$A$1:$G$49,MATCH(orders!$D568,products!$A$1:$A$49,0),MATCH(orders!O$1,products!$A$1:$G$1,0))</f>
        <v>0.2</v>
      </c>
      <c r="P568" s="5">
        <f>INDEX(products!$A$1:$G$49,MATCH(orders!$D568,products!$A$1:$A$49,0),MATCH(orders!P$1,products!$A$1:$G$1,0))</f>
        <v>3.375</v>
      </c>
      <c r="Q568" s="5">
        <f>INDEX(products!$A$1:$G$49,MATCH(orders!$D568,products!$A$1:$A$49,0),MATCH(orders!Q$1,products!$A$1:$G$1,0))</f>
        <v>0.30374999999999996</v>
      </c>
      <c r="R568" s="12">
        <f t="shared" si="17"/>
        <v>20.25</v>
      </c>
      <c r="S568" s="12">
        <f t="shared" si="16"/>
        <v>1.8224999999999998</v>
      </c>
      <c r="T568" t="str">
        <f>_xlfn.XLOOKUP(C568,customers!A567:A1567,customers!I567:I1567,FALSE)</f>
        <v>Yes</v>
      </c>
    </row>
    <row r="569" spans="1:20" x14ac:dyDescent="0.2">
      <c r="A569" s="2" t="s">
        <v>3695</v>
      </c>
      <c r="B569" s="3">
        <v>44318</v>
      </c>
      <c r="C569" s="2" t="s">
        <v>3696</v>
      </c>
      <c r="D569" t="s">
        <v>6142</v>
      </c>
      <c r="E569" s="2">
        <v>6</v>
      </c>
      <c r="F569" s="2" t="str">
        <f>_xlfn.XLOOKUP(C569,customers!$A$1:$A$1001,customers!$B$1:$B$1001,0)</f>
        <v>Elvina Angel</v>
      </c>
      <c r="G569" s="2" t="str">
        <f>IF(_xlfn.XLOOKUP(C569,customers!$A$1:$A$1001,customers!$C$1:$C$1001,0) = 0, "NONE", _xlfn.XLOOKUP(C569,customers!$A$1:$A$1001,customers!$C$1:$C$1001,0) )</f>
        <v>NONE</v>
      </c>
      <c r="H569" s="2" t="str">
        <f>_xlfn.XLOOKUP(C569,customers!$A$1:$A$1001,customers!$G$1:$G$1001,0)</f>
        <v>Ireland</v>
      </c>
      <c r="I569" s="2" t="e" vm="21">
        <v>#VALUE!</v>
      </c>
      <c r="J569" s="2" t="str">
        <f>_xlfn.XLOOKUP(Table1[[#This Row],[Customer ID]],customers!A568:A1568,customers!F568:F1568,FALSE)</f>
        <v>Tralee</v>
      </c>
      <c r="K569" s="2" t="str">
        <f>VLOOKUP(M569,'coffee (more)'!$A$1:$B$5,2,FALSE)</f>
        <v>Robusta</v>
      </c>
      <c r="L569" s="2" t="str">
        <f>VLOOKUP(N569,'coffee (more)'!$A$7:$B$10,2,FALSE)</f>
        <v>Light</v>
      </c>
      <c r="M569" t="str">
        <f>INDEX(products!$A$1:$G$49,MATCH(orders!$D569,products!$A$1:$A$49,0),MATCH(orders!M$1,products!$A$1:$G$1,0))</f>
        <v>Rob</v>
      </c>
      <c r="N569" t="str">
        <f>INDEX(products!$A$1:$G$49,MATCH(orders!$D569,products!$A$1:$A$49,0),MATCH(orders!N$1,products!$A$1:$G$1,0))</f>
        <v>L</v>
      </c>
      <c r="O569" s="10">
        <f>INDEX(products!$A$1:$G$49,MATCH(orders!$D569,products!$A$1:$A$49,0),MATCH(orders!O$1,products!$A$1:$G$1,0))</f>
        <v>2.5</v>
      </c>
      <c r="P569" s="5">
        <f>INDEX(products!$A$1:$G$49,MATCH(orders!$D569,products!$A$1:$A$49,0),MATCH(orders!P$1,products!$A$1:$G$1,0))</f>
        <v>27.484999999999996</v>
      </c>
      <c r="Q569" s="5">
        <f>INDEX(products!$A$1:$G$49,MATCH(orders!$D569,products!$A$1:$A$49,0),MATCH(orders!Q$1,products!$A$1:$G$1,0))</f>
        <v>1.6490999999999998</v>
      </c>
      <c r="R569" s="12">
        <f t="shared" si="17"/>
        <v>164.90999999999997</v>
      </c>
      <c r="S569" s="12">
        <f t="shared" si="16"/>
        <v>9.8945999999999987</v>
      </c>
      <c r="T569" t="str">
        <f>_xlfn.XLOOKUP(C569,customers!A568:A1568,customers!I568:I1568,FALSE)</f>
        <v>No</v>
      </c>
    </row>
    <row r="570" spans="1:20"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 = 0, "NONE", _xlfn.XLOOKUP(C570,customers!$A$1:$A$1001,customers!$C$1:$C$1001,0) )</f>
        <v>cmottramfs@harvard.edu</v>
      </c>
      <c r="H570" s="2" t="str">
        <f>_xlfn.XLOOKUP(C570,customers!$A$1:$A$1001,customers!$G$1:$G$1001,0)</f>
        <v>United States</v>
      </c>
      <c r="I570" s="2" t="e" vm="76">
        <v>#VALUE!</v>
      </c>
      <c r="J570" s="2" t="str">
        <f>_xlfn.XLOOKUP(Table1[[#This Row],[Customer ID]],customers!A569:A1569,customers!F569:F1569,FALSE)</f>
        <v>Austin</v>
      </c>
      <c r="K570" s="2" t="str">
        <f>VLOOKUP(M570,'coffee (more)'!$A$1:$B$5,2,FALSE)</f>
        <v>Liberica</v>
      </c>
      <c r="L570" s="2" t="str">
        <f>VLOOKUP(N570,'coffee (more)'!$A$7:$B$10,2,FALSE)</f>
        <v>Light</v>
      </c>
      <c r="M570" t="str">
        <f>INDEX(products!$A$1:$G$49,MATCH(orders!$D570,products!$A$1:$A$49,0),MATCH(orders!M$1,products!$A$1:$G$1,0))</f>
        <v>Lib</v>
      </c>
      <c r="N570" t="str">
        <f>INDEX(products!$A$1:$G$49,MATCH(orders!$D570,products!$A$1:$A$49,0),MATCH(orders!N$1,products!$A$1:$G$1,0))</f>
        <v>L</v>
      </c>
      <c r="O570" s="10">
        <f>INDEX(products!$A$1:$G$49,MATCH(orders!$D570,products!$A$1:$A$49,0),MATCH(orders!O$1,products!$A$1:$G$1,0))</f>
        <v>0.2</v>
      </c>
      <c r="P570" s="5">
        <f>INDEX(products!$A$1:$G$49,MATCH(orders!$D570,products!$A$1:$A$49,0),MATCH(orders!P$1,products!$A$1:$G$1,0))</f>
        <v>4.7549999999999999</v>
      </c>
      <c r="Q570" s="5">
        <f>INDEX(products!$A$1:$G$49,MATCH(orders!$D570,products!$A$1:$A$49,0),MATCH(orders!Q$1,products!$A$1:$G$1,0))</f>
        <v>0.61814999999999998</v>
      </c>
      <c r="R570" s="12">
        <f t="shared" si="17"/>
        <v>19.02</v>
      </c>
      <c r="S570" s="12">
        <f t="shared" si="16"/>
        <v>2.4725999999999999</v>
      </c>
      <c r="T570" t="str">
        <f>_xlfn.XLOOKUP(C570,customers!A569:A1569,customers!I569:I1569,FALSE)</f>
        <v>Yes</v>
      </c>
    </row>
    <row r="571" spans="1:20" x14ac:dyDescent="0.2">
      <c r="A571" s="2" t="s">
        <v>3706</v>
      </c>
      <c r="B571" s="3">
        <v>43879</v>
      </c>
      <c r="C571" s="2" t="s">
        <v>3752</v>
      </c>
      <c r="D571" t="s">
        <v>6168</v>
      </c>
      <c r="E571" s="2">
        <v>6</v>
      </c>
      <c r="F571" s="2" t="str">
        <f>_xlfn.XLOOKUP(C571,customers!$A$1:$A$1001,customers!$B$1:$B$1001,0)</f>
        <v>Don Flintiff</v>
      </c>
      <c r="G571" s="2" t="str">
        <f>IF(_xlfn.XLOOKUP(C571,customers!$A$1:$A$1001,customers!$C$1:$C$1001,0) = 0, "NONE", _xlfn.XLOOKUP(C571,customers!$A$1:$A$1001,customers!$C$1:$C$1001,0) )</f>
        <v>dflintiffg1@e-recht24.de</v>
      </c>
      <c r="H571" s="2" t="str">
        <f>_xlfn.XLOOKUP(C571,customers!$A$1:$A$1001,customers!$G$1:$G$1001,0)</f>
        <v>United Kingdom</v>
      </c>
      <c r="I571" s="2" t="e" vm="263">
        <v>#VALUE!</v>
      </c>
      <c r="J571" s="2" t="str">
        <f>_xlfn.XLOOKUP(Table1[[#This Row],[Customer ID]],customers!A570:A1570,customers!F570:F1570,FALSE)</f>
        <v>London</v>
      </c>
      <c r="K571" s="2" t="str">
        <f>VLOOKUP(M571,'coffee (more)'!$A$1:$B$5,2,FALSE)</f>
        <v>Arbica</v>
      </c>
      <c r="L571" s="2" t="str">
        <f>VLOOKUP(N571,'coffee (more)'!$A$7:$B$10,2,FALSE)</f>
        <v>Dark</v>
      </c>
      <c r="M571" t="str">
        <f>INDEX(products!$A$1:$G$49,MATCH(orders!$D571,products!$A$1:$A$49,0),MATCH(orders!M$1,products!$A$1:$G$1,0))</f>
        <v>Ara</v>
      </c>
      <c r="N571" t="str">
        <f>INDEX(products!$A$1:$G$49,MATCH(orders!$D571,products!$A$1:$A$49,0),MATCH(orders!N$1,products!$A$1:$G$1,0))</f>
        <v>D</v>
      </c>
      <c r="O571" s="10">
        <f>INDEX(products!$A$1:$G$49,MATCH(orders!$D571,products!$A$1:$A$49,0),MATCH(orders!O$1,products!$A$1:$G$1,0))</f>
        <v>2.5</v>
      </c>
      <c r="P571" s="5">
        <f>INDEX(products!$A$1:$G$49,MATCH(orders!$D571,products!$A$1:$A$49,0),MATCH(orders!P$1,products!$A$1:$G$1,0))</f>
        <v>22.884999999999998</v>
      </c>
      <c r="Q571" s="5">
        <f>INDEX(products!$A$1:$G$49,MATCH(orders!$D571,products!$A$1:$A$49,0),MATCH(orders!Q$1,products!$A$1:$G$1,0))</f>
        <v>2.0596499999999995</v>
      </c>
      <c r="R571" s="12">
        <f t="shared" si="17"/>
        <v>137.31</v>
      </c>
      <c r="S571" s="12">
        <f t="shared" si="16"/>
        <v>12.357899999999997</v>
      </c>
      <c r="T571" t="str">
        <f>_xlfn.XLOOKUP(C571,customers!A570:A1570,customers!I570:I1570,FALSE)</f>
        <v>No</v>
      </c>
    </row>
    <row r="572" spans="1:20" x14ac:dyDescent="0.2">
      <c r="A572" s="2" t="s">
        <v>3712</v>
      </c>
      <c r="B572" s="3">
        <v>43928</v>
      </c>
      <c r="C572" s="2" t="s">
        <v>3713</v>
      </c>
      <c r="D572" t="s">
        <v>6157</v>
      </c>
      <c r="E572" s="2">
        <v>4</v>
      </c>
      <c r="F572" s="2" t="str">
        <f>_xlfn.XLOOKUP(C572,customers!$A$1:$A$1001,customers!$B$1:$B$1001,0)</f>
        <v>Donalt Sangwin</v>
      </c>
      <c r="G572" s="2" t="str">
        <f>IF(_xlfn.XLOOKUP(C572,customers!$A$1:$A$1001,customers!$C$1:$C$1001,0) = 0, "NONE", _xlfn.XLOOKUP(C572,customers!$A$1:$A$1001,customers!$C$1:$C$1001,0) )</f>
        <v>dsangwinfu@weebly.com</v>
      </c>
      <c r="H572" s="2" t="str">
        <f>_xlfn.XLOOKUP(C572,customers!$A$1:$A$1001,customers!$G$1:$G$1001,0)</f>
        <v>United States</v>
      </c>
      <c r="I572" s="2" t="e" vm="264">
        <v>#VALUE!</v>
      </c>
      <c r="J572" s="2" t="str">
        <f>_xlfn.XLOOKUP(Table1[[#This Row],[Customer ID]],customers!A571:A1571,customers!F571:F1571,FALSE)</f>
        <v>Hyattsville</v>
      </c>
      <c r="K572" s="2" t="str">
        <f>VLOOKUP(M572,'coffee (more)'!$A$1:$B$5,2,FALSE)</f>
        <v>Arbica</v>
      </c>
      <c r="L572" s="2" t="str">
        <f>VLOOKUP(N572,'coffee (more)'!$A$7:$B$10,2,FALSE)</f>
        <v>Medium</v>
      </c>
      <c r="M572" t="str">
        <f>INDEX(products!$A$1:$G$49,MATCH(orders!$D572,products!$A$1:$A$49,0),MATCH(orders!M$1,products!$A$1:$G$1,0))</f>
        <v>Ara</v>
      </c>
      <c r="N572" t="str">
        <f>INDEX(products!$A$1:$G$49,MATCH(orders!$D572,products!$A$1:$A$49,0),MATCH(orders!N$1,products!$A$1:$G$1,0))</f>
        <v>M</v>
      </c>
      <c r="O572" s="10">
        <f>INDEX(products!$A$1:$G$49,MATCH(orders!$D572,products!$A$1:$A$49,0),MATCH(orders!O$1,products!$A$1:$G$1,0))</f>
        <v>0.5</v>
      </c>
      <c r="P572" s="5">
        <f>INDEX(products!$A$1:$G$49,MATCH(orders!$D572,products!$A$1:$A$49,0),MATCH(orders!P$1,products!$A$1:$G$1,0))</f>
        <v>6.75</v>
      </c>
      <c r="Q572" s="5">
        <f>INDEX(products!$A$1:$G$49,MATCH(orders!$D572,products!$A$1:$A$49,0),MATCH(orders!Q$1,products!$A$1:$G$1,0))</f>
        <v>0.60749999999999993</v>
      </c>
      <c r="R572" s="12">
        <f t="shared" si="17"/>
        <v>27</v>
      </c>
      <c r="S572" s="12">
        <f t="shared" si="16"/>
        <v>2.4299999999999997</v>
      </c>
      <c r="T572" t="str">
        <f>_xlfn.XLOOKUP(C572,customers!A571:A1571,customers!I571:I1571,FALSE)</f>
        <v>No</v>
      </c>
    </row>
    <row r="573" spans="1:20"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 = 0, "NONE", _xlfn.XLOOKUP(C573,customers!$A$1:$A$1001,customers!$C$1:$C$1001,0) )</f>
        <v>eaizikowitzfv@virginia.edu</v>
      </c>
      <c r="H573" s="2" t="str">
        <f>_xlfn.XLOOKUP(C573,customers!$A$1:$A$1001,customers!$G$1:$G$1001,0)</f>
        <v>United Kingdom</v>
      </c>
      <c r="I573" s="2" t="s">
        <v>244</v>
      </c>
      <c r="J573" s="2" t="str">
        <f>_xlfn.XLOOKUP(Table1[[#This Row],[Customer ID]],customers!A572:A1572,customers!F572:F1572,FALSE)</f>
        <v>Ashley</v>
      </c>
      <c r="K573" s="2" t="str">
        <f>VLOOKUP(M573,'coffee (more)'!$A$1:$B$5,2,FALSE)</f>
        <v>Excelsa</v>
      </c>
      <c r="L573" s="2" t="str">
        <f>VLOOKUP(N573,'coffee (more)'!$A$7:$B$10,2,FALSE)</f>
        <v>Light</v>
      </c>
      <c r="M573" t="str">
        <f>INDEX(products!$A$1:$G$49,MATCH(orders!$D573,products!$A$1:$A$49,0),MATCH(orders!M$1,products!$A$1:$G$1,0))</f>
        <v>Exc</v>
      </c>
      <c r="N573" t="str">
        <f>INDEX(products!$A$1:$G$49,MATCH(orders!$D573,products!$A$1:$A$49,0),MATCH(orders!N$1,products!$A$1:$G$1,0))</f>
        <v>L</v>
      </c>
      <c r="O573" s="10">
        <f>INDEX(products!$A$1:$G$49,MATCH(orders!$D573,products!$A$1:$A$49,0),MATCH(orders!O$1,products!$A$1:$G$1,0))</f>
        <v>0.5</v>
      </c>
      <c r="P573" s="5">
        <f>INDEX(products!$A$1:$G$49,MATCH(orders!$D573,products!$A$1:$A$49,0),MATCH(orders!P$1,products!$A$1:$G$1,0))</f>
        <v>8.91</v>
      </c>
      <c r="Q573" s="5">
        <f>INDEX(products!$A$1:$G$49,MATCH(orders!$D573,products!$A$1:$A$49,0),MATCH(orders!Q$1,products!$A$1:$G$1,0))</f>
        <v>0.98009999999999997</v>
      </c>
      <c r="R573" s="12">
        <f t="shared" si="17"/>
        <v>35.64</v>
      </c>
      <c r="S573" s="12">
        <f t="shared" si="16"/>
        <v>3.9203999999999999</v>
      </c>
      <c r="T573" t="str">
        <f>_xlfn.XLOOKUP(C573,customers!A572:A1572,customers!I572:I1572,FALSE)</f>
        <v>No</v>
      </c>
    </row>
    <row r="574" spans="1:20" x14ac:dyDescent="0.2">
      <c r="A574" s="2" t="s">
        <v>3724</v>
      </c>
      <c r="B574" s="3">
        <v>43515</v>
      </c>
      <c r="C574" s="2" t="s">
        <v>3725</v>
      </c>
      <c r="D574" t="s">
        <v>6154</v>
      </c>
      <c r="E574" s="2">
        <v>2</v>
      </c>
      <c r="F574" s="2" t="str">
        <f>_xlfn.XLOOKUP(C574,customers!$A$1:$A$1001,customers!$B$1:$B$1001,0)</f>
        <v>Herbie Peppard</v>
      </c>
      <c r="G574" s="2" t="str">
        <f>IF(_xlfn.XLOOKUP(C574,customers!$A$1:$A$1001,customers!$C$1:$C$1001,0) = 0, "NONE", _xlfn.XLOOKUP(C574,customers!$A$1:$A$1001,customers!$C$1:$C$1001,0) )</f>
        <v>NONE</v>
      </c>
      <c r="H574" s="2" t="str">
        <f>_xlfn.XLOOKUP(C574,customers!$A$1:$A$1001,customers!$G$1:$G$1001,0)</f>
        <v>United States</v>
      </c>
      <c r="I574" s="2" t="e" vm="143">
        <v>#VALUE!</v>
      </c>
      <c r="J574" s="2" t="str">
        <f>_xlfn.XLOOKUP(Table1[[#This Row],[Customer ID]],customers!A573:A1573,customers!F573:F1573,FALSE)</f>
        <v>Pasadena</v>
      </c>
      <c r="K574" s="2" t="str">
        <f>VLOOKUP(M574,'coffee (more)'!$A$1:$B$5,2,FALSE)</f>
        <v>Arbica</v>
      </c>
      <c r="L574" s="2" t="str">
        <f>VLOOKUP(N574,'coffee (more)'!$A$7:$B$10,2,FALSE)</f>
        <v>Dark</v>
      </c>
      <c r="M574" t="str">
        <f>INDEX(products!$A$1:$G$49,MATCH(orders!$D574,products!$A$1:$A$49,0),MATCH(orders!M$1,products!$A$1:$G$1,0))</f>
        <v>Ara</v>
      </c>
      <c r="N574" t="str">
        <f>INDEX(products!$A$1:$G$49,MATCH(orders!$D574,products!$A$1:$A$49,0),MATCH(orders!N$1,products!$A$1:$G$1,0))</f>
        <v>D</v>
      </c>
      <c r="O574" s="10">
        <f>INDEX(products!$A$1:$G$49,MATCH(orders!$D574,products!$A$1:$A$49,0),MATCH(orders!O$1,products!$A$1:$G$1,0))</f>
        <v>0.2</v>
      </c>
      <c r="P574" s="5">
        <f>INDEX(products!$A$1:$G$49,MATCH(orders!$D574,products!$A$1:$A$49,0),MATCH(orders!P$1,products!$A$1:$G$1,0))</f>
        <v>2.9849999999999999</v>
      </c>
      <c r="Q574" s="5">
        <f>INDEX(products!$A$1:$G$49,MATCH(orders!$D574,products!$A$1:$A$49,0),MATCH(orders!Q$1,products!$A$1:$G$1,0))</f>
        <v>0.26865</v>
      </c>
      <c r="R574" s="12">
        <f t="shared" si="17"/>
        <v>5.97</v>
      </c>
      <c r="S574" s="12">
        <f t="shared" si="16"/>
        <v>0.5373</v>
      </c>
      <c r="T574" t="str">
        <f>_xlfn.XLOOKUP(C574,customers!A573:A1573,customers!I573:I1573,FALSE)</f>
        <v>Yes</v>
      </c>
    </row>
    <row r="575" spans="1:20" x14ac:dyDescent="0.2">
      <c r="A575" s="2" t="s">
        <v>3728</v>
      </c>
      <c r="B575" s="3">
        <v>43781</v>
      </c>
      <c r="C575" s="2" t="s">
        <v>3729</v>
      </c>
      <c r="D575" t="s">
        <v>6155</v>
      </c>
      <c r="E575" s="2">
        <v>6</v>
      </c>
      <c r="F575" s="2" t="str">
        <f>_xlfn.XLOOKUP(C575,customers!$A$1:$A$1001,customers!$B$1:$B$1001,0)</f>
        <v>Cornie Venour</v>
      </c>
      <c r="G575" s="2" t="str">
        <f>IF(_xlfn.XLOOKUP(C575,customers!$A$1:$A$1001,customers!$C$1:$C$1001,0) = 0, "NONE", _xlfn.XLOOKUP(C575,customers!$A$1:$A$1001,customers!$C$1:$C$1001,0) )</f>
        <v>cvenourfx@ask.com</v>
      </c>
      <c r="H575" s="2" t="str">
        <f>_xlfn.XLOOKUP(C575,customers!$A$1:$A$1001,customers!$G$1:$G$1001,0)</f>
        <v>United States</v>
      </c>
      <c r="I575" s="2" t="e" vm="201">
        <v>#VALUE!</v>
      </c>
      <c r="J575" s="2" t="str">
        <f>_xlfn.XLOOKUP(Table1[[#This Row],[Customer ID]],customers!A574:A1574,customers!F574:F1574,FALSE)</f>
        <v>Shreveport</v>
      </c>
      <c r="K575" s="2" t="str">
        <f>VLOOKUP(M575,'coffee (more)'!$A$1:$B$5,2,FALSE)</f>
        <v>Arbica</v>
      </c>
      <c r="L575" s="2" t="str">
        <f>VLOOKUP(N575,'coffee (more)'!$A$7:$B$10,2,FALSE)</f>
        <v>Medium</v>
      </c>
      <c r="M575" t="str">
        <f>INDEX(products!$A$1:$G$49,MATCH(orders!$D575,products!$A$1:$A$49,0),MATCH(orders!M$1,products!$A$1:$G$1,0))</f>
        <v>Ara</v>
      </c>
      <c r="N575" t="str">
        <f>INDEX(products!$A$1:$G$49,MATCH(orders!$D575,products!$A$1:$A$49,0),MATCH(orders!N$1,products!$A$1:$G$1,0))</f>
        <v>M</v>
      </c>
      <c r="O575" s="10">
        <f>INDEX(products!$A$1:$G$49,MATCH(orders!$D575,products!$A$1:$A$49,0),MATCH(orders!O$1,products!$A$1:$G$1,0))</f>
        <v>1</v>
      </c>
      <c r="P575" s="5">
        <f>INDEX(products!$A$1:$G$49,MATCH(orders!$D575,products!$A$1:$A$49,0),MATCH(orders!P$1,products!$A$1:$G$1,0))</f>
        <v>11.25</v>
      </c>
      <c r="Q575" s="5">
        <f>INDEX(products!$A$1:$G$49,MATCH(orders!$D575,products!$A$1:$A$49,0),MATCH(orders!Q$1,products!$A$1:$G$1,0))</f>
        <v>1.0125</v>
      </c>
      <c r="R575" s="12">
        <f t="shared" si="17"/>
        <v>67.5</v>
      </c>
      <c r="S575" s="12">
        <f t="shared" si="16"/>
        <v>6.0749999999999993</v>
      </c>
      <c r="T575" t="str">
        <f>_xlfn.XLOOKUP(C575,customers!A574:A1574,customers!I574:I1574,FALSE)</f>
        <v>No</v>
      </c>
    </row>
    <row r="576" spans="1:20" x14ac:dyDescent="0.2">
      <c r="A576" s="2" t="s">
        <v>3734</v>
      </c>
      <c r="B576" s="3">
        <v>44697</v>
      </c>
      <c r="C576" s="2" t="s">
        <v>3735</v>
      </c>
      <c r="D576" t="s">
        <v>6178</v>
      </c>
      <c r="E576" s="2">
        <v>6</v>
      </c>
      <c r="F576" s="2" t="str">
        <f>_xlfn.XLOOKUP(C576,customers!$A$1:$A$1001,customers!$B$1:$B$1001,0)</f>
        <v>Maggy Harby</v>
      </c>
      <c r="G576" s="2" t="str">
        <f>IF(_xlfn.XLOOKUP(C576,customers!$A$1:$A$1001,customers!$C$1:$C$1001,0) = 0, "NONE", _xlfn.XLOOKUP(C576,customers!$A$1:$A$1001,customers!$C$1:$C$1001,0) )</f>
        <v>mharbyfy@163.com</v>
      </c>
      <c r="H576" s="2" t="str">
        <f>_xlfn.XLOOKUP(C576,customers!$A$1:$A$1001,customers!$G$1:$G$1001,0)</f>
        <v>United States</v>
      </c>
      <c r="I576" s="2" t="e" vm="46">
        <v>#VALUE!</v>
      </c>
      <c r="J576" s="2" t="str">
        <f>_xlfn.XLOOKUP(Table1[[#This Row],[Customer ID]],customers!A575:A1575,customers!F575:F1575,FALSE)</f>
        <v>Pensacola</v>
      </c>
      <c r="K576" s="2" t="str">
        <f>VLOOKUP(M576,'coffee (more)'!$A$1:$B$5,2,FALSE)</f>
        <v>Robusta</v>
      </c>
      <c r="L576" s="2" t="str">
        <f>VLOOKUP(N576,'coffee (more)'!$A$7:$B$10,2,FALSE)</f>
        <v>Light</v>
      </c>
      <c r="M576" t="str">
        <f>INDEX(products!$A$1:$G$49,MATCH(orders!$D576,products!$A$1:$A$49,0),MATCH(orders!M$1,products!$A$1:$G$1,0))</f>
        <v>Rob</v>
      </c>
      <c r="N576" t="str">
        <f>INDEX(products!$A$1:$G$49,MATCH(orders!$D576,products!$A$1:$A$49,0),MATCH(orders!N$1,products!$A$1:$G$1,0))</f>
        <v>L</v>
      </c>
      <c r="O576" s="10">
        <f>INDEX(products!$A$1:$G$49,MATCH(orders!$D576,products!$A$1:$A$49,0),MATCH(orders!O$1,products!$A$1:$G$1,0))</f>
        <v>0.2</v>
      </c>
      <c r="P576" s="5">
        <f>INDEX(products!$A$1:$G$49,MATCH(orders!$D576,products!$A$1:$A$49,0),MATCH(orders!P$1,products!$A$1:$G$1,0))</f>
        <v>3.5849999999999995</v>
      </c>
      <c r="Q576" s="5">
        <f>INDEX(products!$A$1:$G$49,MATCH(orders!$D576,products!$A$1:$A$49,0),MATCH(orders!Q$1,products!$A$1:$G$1,0))</f>
        <v>0.21509999999999996</v>
      </c>
      <c r="R576" s="12">
        <f t="shared" si="17"/>
        <v>21.509999999999998</v>
      </c>
      <c r="S576" s="12">
        <f t="shared" si="16"/>
        <v>1.2905999999999997</v>
      </c>
      <c r="T576" t="str">
        <f>_xlfn.XLOOKUP(C576,customers!A575:A1575,customers!I575:I1575,FALSE)</f>
        <v>Yes</v>
      </c>
    </row>
    <row r="577" spans="1:20"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 = 0, "NONE", _xlfn.XLOOKUP(C577,customers!$A$1:$A$1001,customers!$C$1:$C$1001,0) )</f>
        <v>rthickpennyfz@cafepress.com</v>
      </c>
      <c r="H577" s="2" t="str">
        <f>_xlfn.XLOOKUP(C577,customers!$A$1:$A$1001,customers!$G$1:$G$1001,0)</f>
        <v>United States</v>
      </c>
      <c r="I577" s="2" t="e" vm="7">
        <v>#VALUE!</v>
      </c>
      <c r="J577" s="2" t="str">
        <f>_xlfn.XLOOKUP(Table1[[#This Row],[Customer ID]],customers!A576:A1576,customers!F576:F1576,FALSE)</f>
        <v>Los Angeles</v>
      </c>
      <c r="K577" s="2" t="str">
        <f>VLOOKUP(M577,'coffee (more)'!$A$1:$B$5,2,FALSE)</f>
        <v>Liberica</v>
      </c>
      <c r="L577" s="2" t="str">
        <f>VLOOKUP(N577,'coffee (more)'!$A$7:$B$10,2,FALSE)</f>
        <v>Medium</v>
      </c>
      <c r="M577" t="str">
        <f>INDEX(products!$A$1:$G$49,MATCH(orders!$D577,products!$A$1:$A$49,0),MATCH(orders!M$1,products!$A$1:$G$1,0))</f>
        <v>Lib</v>
      </c>
      <c r="N577" t="str">
        <f>INDEX(products!$A$1:$G$49,MATCH(orders!$D577,products!$A$1:$A$49,0),MATCH(orders!N$1,products!$A$1:$G$1,0))</f>
        <v>M</v>
      </c>
      <c r="O577" s="10">
        <f>INDEX(products!$A$1:$G$49,MATCH(orders!$D577,products!$A$1:$A$49,0),MATCH(orders!O$1,products!$A$1:$G$1,0))</f>
        <v>2.5</v>
      </c>
      <c r="P577" s="5">
        <f>INDEX(products!$A$1:$G$49,MATCH(orders!$D577,products!$A$1:$A$49,0),MATCH(orders!P$1,products!$A$1:$G$1,0))</f>
        <v>33.464999999999996</v>
      </c>
      <c r="Q577" s="5">
        <f>INDEX(products!$A$1:$G$49,MATCH(orders!$D577,products!$A$1:$A$49,0),MATCH(orders!Q$1,products!$A$1:$G$1,0))</f>
        <v>4.3504499999999995</v>
      </c>
      <c r="R577" s="12">
        <f t="shared" si="17"/>
        <v>66.929999999999993</v>
      </c>
      <c r="S577" s="12">
        <f t="shared" si="16"/>
        <v>8.700899999999999</v>
      </c>
      <c r="T577" t="str">
        <f>_xlfn.XLOOKUP(C577,customers!A576:A1576,customers!I576:I1576,FALSE)</f>
        <v>No</v>
      </c>
    </row>
    <row r="578" spans="1:20" x14ac:dyDescent="0.2">
      <c r="A578" s="2" t="s">
        <v>3745</v>
      </c>
      <c r="B578" s="3">
        <v>44290</v>
      </c>
      <c r="C578" s="2" t="s">
        <v>3746</v>
      </c>
      <c r="D578" t="s">
        <v>6154</v>
      </c>
      <c r="E578" s="2">
        <v>6</v>
      </c>
      <c r="F578" s="2" t="str">
        <f>_xlfn.XLOOKUP(C578,customers!$A$1:$A$1001,customers!$B$1:$B$1001,0)</f>
        <v>Phyllys Ormerod</v>
      </c>
      <c r="G578" s="2" t="str">
        <f>IF(_xlfn.XLOOKUP(C578,customers!$A$1:$A$1001,customers!$C$1:$C$1001,0) = 0, "NONE", _xlfn.XLOOKUP(C578,customers!$A$1:$A$1001,customers!$C$1:$C$1001,0) )</f>
        <v>pormerodg0@redcross.org</v>
      </c>
      <c r="H578" s="2" t="str">
        <f>_xlfn.XLOOKUP(C578,customers!$A$1:$A$1001,customers!$G$1:$G$1001,0)</f>
        <v>United States</v>
      </c>
      <c r="I578" s="2" t="e" vm="265">
        <v>#VALUE!</v>
      </c>
      <c r="J578" s="2" t="str">
        <f>_xlfn.XLOOKUP(Table1[[#This Row],[Customer ID]],customers!A577:A1577,customers!F577:F1577,FALSE)</f>
        <v>Durham</v>
      </c>
      <c r="K578" s="2" t="str">
        <f>VLOOKUP(M578,'coffee (more)'!$A$1:$B$5,2,FALSE)</f>
        <v>Arbica</v>
      </c>
      <c r="L578" s="2" t="str">
        <f>VLOOKUP(N578,'coffee (more)'!$A$7:$B$10,2,FALSE)</f>
        <v>Dark</v>
      </c>
      <c r="M578" t="str">
        <f>INDEX(products!$A$1:$G$49,MATCH(orders!$D578,products!$A$1:$A$49,0),MATCH(orders!M$1,products!$A$1:$G$1,0))</f>
        <v>Ara</v>
      </c>
      <c r="N578" t="str">
        <f>INDEX(products!$A$1:$G$49,MATCH(orders!$D578,products!$A$1:$A$49,0),MATCH(orders!N$1,products!$A$1:$G$1,0))</f>
        <v>D</v>
      </c>
      <c r="O578" s="10">
        <f>INDEX(products!$A$1:$G$49,MATCH(orders!$D578,products!$A$1:$A$49,0),MATCH(orders!O$1,products!$A$1:$G$1,0))</f>
        <v>0.2</v>
      </c>
      <c r="P578" s="5">
        <f>INDEX(products!$A$1:$G$49,MATCH(orders!$D578,products!$A$1:$A$49,0),MATCH(orders!P$1,products!$A$1:$G$1,0))</f>
        <v>2.9849999999999999</v>
      </c>
      <c r="Q578" s="5">
        <f>INDEX(products!$A$1:$G$49,MATCH(orders!$D578,products!$A$1:$A$49,0),MATCH(orders!Q$1,products!$A$1:$G$1,0))</f>
        <v>0.26865</v>
      </c>
      <c r="R578" s="12">
        <f t="shared" si="17"/>
        <v>17.91</v>
      </c>
      <c r="S578" s="12">
        <f t="shared" ref="S578:S641" si="18" xml:space="preserve"> Q578*E578</f>
        <v>1.6118999999999999</v>
      </c>
      <c r="T578" t="str">
        <f>_xlfn.XLOOKUP(C578,customers!A577:A1577,customers!I577:I1577,FALSE)</f>
        <v>No</v>
      </c>
    </row>
    <row r="579" spans="1:20" x14ac:dyDescent="0.2">
      <c r="A579" s="2" t="s">
        <v>3751</v>
      </c>
      <c r="B579" s="3">
        <v>44410</v>
      </c>
      <c r="C579" s="2" t="s">
        <v>3752</v>
      </c>
      <c r="D579" t="s">
        <v>6162</v>
      </c>
      <c r="E579" s="2">
        <v>4</v>
      </c>
      <c r="F579" s="2" t="str">
        <f>_xlfn.XLOOKUP(C579,customers!$A$1:$A$1001,customers!$B$1:$B$1001,0)</f>
        <v>Don Flintiff</v>
      </c>
      <c r="G579" s="2" t="str">
        <f>IF(_xlfn.XLOOKUP(C579,customers!$A$1:$A$1001,customers!$C$1:$C$1001,0) = 0, "NONE", _xlfn.XLOOKUP(C579,customers!$A$1:$A$1001,customers!$C$1:$C$1001,0) )</f>
        <v>dflintiffg1@e-recht24.de</v>
      </c>
      <c r="H579" s="2" t="str">
        <f>_xlfn.XLOOKUP(C579,customers!$A$1:$A$1001,customers!$G$1:$G$1001,0)</f>
        <v>United Kingdom</v>
      </c>
      <c r="I579" s="2" t="e" vm="263">
        <v>#VALUE!</v>
      </c>
      <c r="J579" s="2" t="str">
        <f>_xlfn.XLOOKUP(Table1[[#This Row],[Customer ID]],customers!A578:A1578,customers!F578:F1578,FALSE)</f>
        <v>London</v>
      </c>
      <c r="K579" s="2" t="str">
        <f>VLOOKUP(M579,'coffee (more)'!$A$1:$B$5,2,FALSE)</f>
        <v>Liberica</v>
      </c>
      <c r="L579" s="2" t="str">
        <f>VLOOKUP(N579,'coffee (more)'!$A$7:$B$10,2,FALSE)</f>
        <v>Medium</v>
      </c>
      <c r="M579" t="str">
        <f>INDEX(products!$A$1:$G$49,MATCH(orders!$D579,products!$A$1:$A$49,0),MATCH(orders!M$1,products!$A$1:$G$1,0))</f>
        <v>Lib</v>
      </c>
      <c r="N579" t="str">
        <f>INDEX(products!$A$1:$G$49,MATCH(orders!$D579,products!$A$1:$A$49,0),MATCH(orders!N$1,products!$A$1:$G$1,0))</f>
        <v>M</v>
      </c>
      <c r="O579" s="10">
        <f>INDEX(products!$A$1:$G$49,MATCH(orders!$D579,products!$A$1:$A$49,0),MATCH(orders!O$1,products!$A$1:$G$1,0))</f>
        <v>1</v>
      </c>
      <c r="P579" s="5">
        <f>INDEX(products!$A$1:$G$49,MATCH(orders!$D579,products!$A$1:$A$49,0),MATCH(orders!P$1,products!$A$1:$G$1,0))</f>
        <v>14.55</v>
      </c>
      <c r="Q579" s="5">
        <f>INDEX(products!$A$1:$G$49,MATCH(orders!$D579,products!$A$1:$A$49,0),MATCH(orders!Q$1,products!$A$1:$G$1,0))</f>
        <v>1.8915000000000002</v>
      </c>
      <c r="R579" s="12">
        <f t="shared" ref="R579:R642" si="19">E579*P579</f>
        <v>58.2</v>
      </c>
      <c r="S579" s="12">
        <f t="shared" si="18"/>
        <v>7.5660000000000007</v>
      </c>
      <c r="T579" t="str">
        <f>_xlfn.XLOOKUP(C579,customers!A578:A1578,customers!I578:I1578,FALSE)</f>
        <v>No</v>
      </c>
    </row>
    <row r="580" spans="1:20" x14ac:dyDescent="0.2">
      <c r="A580" s="2" t="s">
        <v>3756</v>
      </c>
      <c r="B580" s="3">
        <v>44720</v>
      </c>
      <c r="C580" s="2" t="s">
        <v>3757</v>
      </c>
      <c r="D580" t="s">
        <v>6184</v>
      </c>
      <c r="E580" s="2">
        <v>3</v>
      </c>
      <c r="F580" s="2" t="str">
        <f>_xlfn.XLOOKUP(C580,customers!$A$1:$A$1001,customers!$B$1:$B$1001,0)</f>
        <v>Tymon Zanetti</v>
      </c>
      <c r="G580" s="2" t="str">
        <f>IF(_xlfn.XLOOKUP(C580,customers!$A$1:$A$1001,customers!$C$1:$C$1001,0) = 0, "NONE", _xlfn.XLOOKUP(C580,customers!$A$1:$A$1001,customers!$C$1:$C$1001,0) )</f>
        <v>tzanettig2@gravatar.com</v>
      </c>
      <c r="H580" s="2" t="str">
        <f>_xlfn.XLOOKUP(C580,customers!$A$1:$A$1001,customers!$G$1:$G$1001,0)</f>
        <v>Ireland</v>
      </c>
      <c r="I580" s="2" t="e" vm="266">
        <v>#VALUE!</v>
      </c>
      <c r="J580" s="2" t="str">
        <f>_xlfn.XLOOKUP(Table1[[#This Row],[Customer ID]],customers!A579:A1579,customers!F579:F1579,FALSE)</f>
        <v>Loughrea</v>
      </c>
      <c r="K580" s="2" t="str">
        <f>VLOOKUP(M580,'coffee (more)'!$A$1:$B$5,2,FALSE)</f>
        <v>Excelsa</v>
      </c>
      <c r="L580" s="2" t="str">
        <f>VLOOKUP(N580,'coffee (more)'!$A$7:$B$10,2,FALSE)</f>
        <v>Light</v>
      </c>
      <c r="M580" t="str">
        <f>INDEX(products!$A$1:$G$49,MATCH(orders!$D580,products!$A$1:$A$49,0),MATCH(orders!M$1,products!$A$1:$G$1,0))</f>
        <v>Exc</v>
      </c>
      <c r="N580" t="str">
        <f>INDEX(products!$A$1:$G$49,MATCH(orders!$D580,products!$A$1:$A$49,0),MATCH(orders!N$1,products!$A$1:$G$1,0))</f>
        <v>L</v>
      </c>
      <c r="O580" s="10">
        <f>INDEX(products!$A$1:$G$49,MATCH(orders!$D580,products!$A$1:$A$49,0),MATCH(orders!O$1,products!$A$1:$G$1,0))</f>
        <v>0.2</v>
      </c>
      <c r="P580" s="5">
        <f>INDEX(products!$A$1:$G$49,MATCH(orders!$D580,products!$A$1:$A$49,0),MATCH(orders!P$1,products!$A$1:$G$1,0))</f>
        <v>4.4550000000000001</v>
      </c>
      <c r="Q580" s="5">
        <f>INDEX(products!$A$1:$G$49,MATCH(orders!$D580,products!$A$1:$A$49,0),MATCH(orders!Q$1,products!$A$1:$G$1,0))</f>
        <v>0.49004999999999999</v>
      </c>
      <c r="R580" s="12">
        <f t="shared" si="19"/>
        <v>13.365</v>
      </c>
      <c r="S580" s="12">
        <f t="shared" si="18"/>
        <v>1.4701499999999998</v>
      </c>
      <c r="T580" t="str">
        <f>_xlfn.XLOOKUP(C580,customers!A579:A1579,customers!I579:I1579,FALSE)</f>
        <v>No</v>
      </c>
    </row>
    <row r="581" spans="1:20" x14ac:dyDescent="0.2">
      <c r="A581" s="2" t="s">
        <v>3756</v>
      </c>
      <c r="B581" s="3">
        <v>44720</v>
      </c>
      <c r="C581" s="2" t="s">
        <v>3757</v>
      </c>
      <c r="D581" t="s">
        <v>6157</v>
      </c>
      <c r="E581" s="2">
        <v>5</v>
      </c>
      <c r="F581" s="2" t="str">
        <f>_xlfn.XLOOKUP(C581,customers!$A$1:$A$1001,customers!$B$1:$B$1001,0)</f>
        <v>Tymon Zanetti</v>
      </c>
      <c r="G581" s="2" t="str">
        <f>IF(_xlfn.XLOOKUP(C581,customers!$A$1:$A$1001,customers!$C$1:$C$1001,0) = 0, "NONE", _xlfn.XLOOKUP(C581,customers!$A$1:$A$1001,customers!$C$1:$C$1001,0) )</f>
        <v>tzanettig2@gravatar.com</v>
      </c>
      <c r="H581" s="2" t="str">
        <f>_xlfn.XLOOKUP(C581,customers!$A$1:$A$1001,customers!$G$1:$G$1001,0)</f>
        <v>Ireland</v>
      </c>
      <c r="I581" s="2" t="e" vm="266">
        <v>#VALUE!</v>
      </c>
      <c r="J581" s="2" t="str">
        <f>_xlfn.XLOOKUP(Table1[[#This Row],[Customer ID]],customers!A580:A1580,customers!F580:F1580,FALSE)</f>
        <v>Loughrea</v>
      </c>
      <c r="K581" s="2" t="str">
        <f>VLOOKUP(M581,'coffee (more)'!$A$1:$B$5,2,FALSE)</f>
        <v>Arbica</v>
      </c>
      <c r="L581" s="2" t="str">
        <f>VLOOKUP(N581,'coffee (more)'!$A$7:$B$10,2,FALSE)</f>
        <v>Medium</v>
      </c>
      <c r="M581" t="str">
        <f>INDEX(products!$A$1:$G$49,MATCH(orders!$D581,products!$A$1:$A$49,0),MATCH(orders!M$1,products!$A$1:$G$1,0))</f>
        <v>Ara</v>
      </c>
      <c r="N581" t="str">
        <f>INDEX(products!$A$1:$G$49,MATCH(orders!$D581,products!$A$1:$A$49,0),MATCH(orders!N$1,products!$A$1:$G$1,0))</f>
        <v>M</v>
      </c>
      <c r="O581" s="10">
        <f>INDEX(products!$A$1:$G$49,MATCH(orders!$D581,products!$A$1:$A$49,0),MATCH(orders!O$1,products!$A$1:$G$1,0))</f>
        <v>0.5</v>
      </c>
      <c r="P581" s="5">
        <f>INDEX(products!$A$1:$G$49,MATCH(orders!$D581,products!$A$1:$A$49,0),MATCH(orders!P$1,products!$A$1:$G$1,0))</f>
        <v>6.75</v>
      </c>
      <c r="Q581" s="5">
        <f>INDEX(products!$A$1:$G$49,MATCH(orders!$D581,products!$A$1:$A$49,0),MATCH(orders!Q$1,products!$A$1:$G$1,0))</f>
        <v>0.60749999999999993</v>
      </c>
      <c r="R581" s="12">
        <f t="shared" si="19"/>
        <v>33.75</v>
      </c>
      <c r="S581" s="12">
        <f t="shared" si="18"/>
        <v>3.0374999999999996</v>
      </c>
      <c r="T581" t="str">
        <f>_xlfn.XLOOKUP(C581,customers!A580:A1580,customers!I580:I1580,FALSE)</f>
        <v>No</v>
      </c>
    </row>
    <row r="582" spans="1:20"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 = 0, "NONE", _xlfn.XLOOKUP(C582,customers!$A$1:$A$1001,customers!$C$1:$C$1001,0) )</f>
        <v>rkirtleyg4@hatena.ne.jp</v>
      </c>
      <c r="H582" s="2" t="str">
        <f>_xlfn.XLOOKUP(C582,customers!$A$1:$A$1001,customers!$G$1:$G$1001,0)</f>
        <v>United States</v>
      </c>
      <c r="I582" s="2" t="e" vm="123">
        <v>#VALUE!</v>
      </c>
      <c r="J582" s="2" t="str">
        <f>_xlfn.XLOOKUP(Table1[[#This Row],[Customer ID]],customers!A581:A1581,customers!F581:F1581,FALSE)</f>
        <v>Whittier</v>
      </c>
      <c r="K582" s="2" t="str">
        <f>VLOOKUP(M582,'coffee (more)'!$A$1:$B$5,2,FALSE)</f>
        <v>Excelsa</v>
      </c>
      <c r="L582" s="2" t="str">
        <f>VLOOKUP(N582,'coffee (more)'!$A$7:$B$10,2,FALSE)</f>
        <v>Light</v>
      </c>
      <c r="M582" t="str">
        <f>INDEX(products!$A$1:$G$49,MATCH(orders!$D582,products!$A$1:$A$49,0),MATCH(orders!M$1,products!$A$1:$G$1,0))</f>
        <v>Exc</v>
      </c>
      <c r="N582" t="str">
        <f>INDEX(products!$A$1:$G$49,MATCH(orders!$D582,products!$A$1:$A$49,0),MATCH(orders!N$1,products!$A$1:$G$1,0))</f>
        <v>L</v>
      </c>
      <c r="O582" s="10">
        <f>INDEX(products!$A$1:$G$49,MATCH(orders!$D582,products!$A$1:$A$49,0),MATCH(orders!O$1,products!$A$1:$G$1,0))</f>
        <v>1</v>
      </c>
      <c r="P582" s="5">
        <f>INDEX(products!$A$1:$G$49,MATCH(orders!$D582,products!$A$1:$A$49,0),MATCH(orders!P$1,products!$A$1:$G$1,0))</f>
        <v>14.85</v>
      </c>
      <c r="Q582" s="5">
        <f>INDEX(products!$A$1:$G$49,MATCH(orders!$D582,products!$A$1:$A$49,0),MATCH(orders!Q$1,products!$A$1:$G$1,0))</f>
        <v>1.6335</v>
      </c>
      <c r="R582" s="12">
        <f t="shared" si="19"/>
        <v>44.55</v>
      </c>
      <c r="S582" s="12">
        <f t="shared" si="18"/>
        <v>4.9005000000000001</v>
      </c>
      <c r="T582" t="str">
        <f>_xlfn.XLOOKUP(C582,customers!A581:A1581,customers!I581:I1581,FALSE)</f>
        <v>Yes</v>
      </c>
    </row>
    <row r="583" spans="1:20" x14ac:dyDescent="0.2">
      <c r="A583" s="2" t="s">
        <v>3773</v>
      </c>
      <c r="B583" s="3">
        <v>44190</v>
      </c>
      <c r="C583" s="2" t="s">
        <v>3774</v>
      </c>
      <c r="D583" t="s">
        <v>6176</v>
      </c>
      <c r="E583" s="2">
        <v>5</v>
      </c>
      <c r="F583" s="2" t="str">
        <f>_xlfn.XLOOKUP(C583,customers!$A$1:$A$1001,customers!$B$1:$B$1001,0)</f>
        <v>Carney Clemencet</v>
      </c>
      <c r="G583" s="2" t="str">
        <f>IF(_xlfn.XLOOKUP(C583,customers!$A$1:$A$1001,customers!$C$1:$C$1001,0) = 0, "NONE", _xlfn.XLOOKUP(C583,customers!$A$1:$A$1001,customers!$C$1:$C$1001,0) )</f>
        <v>cclemencetg5@weather.com</v>
      </c>
      <c r="H583" s="2" t="str">
        <f>_xlfn.XLOOKUP(C583,customers!$A$1:$A$1001,customers!$G$1:$G$1001,0)</f>
        <v>United Kingdom</v>
      </c>
      <c r="I583" s="2" t="e" vm="36">
        <v>#VALUE!</v>
      </c>
      <c r="J583" s="2" t="str">
        <f>_xlfn.XLOOKUP(Table1[[#This Row],[Customer ID]],customers!A582:A1582,customers!F582:F1582,FALSE)</f>
        <v>Birmingham</v>
      </c>
      <c r="K583" s="2" t="str">
        <f>VLOOKUP(M583,'coffee (more)'!$A$1:$B$5,2,FALSE)</f>
        <v>Excelsa</v>
      </c>
      <c r="L583" s="2" t="str">
        <f>VLOOKUP(N583,'coffee (more)'!$A$7:$B$10,2,FALSE)</f>
        <v>Light</v>
      </c>
      <c r="M583" t="str">
        <f>INDEX(products!$A$1:$G$49,MATCH(orders!$D583,products!$A$1:$A$49,0),MATCH(orders!M$1,products!$A$1:$G$1,0))</f>
        <v>Exc</v>
      </c>
      <c r="N583" t="str">
        <f>INDEX(products!$A$1:$G$49,MATCH(orders!$D583,products!$A$1:$A$49,0),MATCH(orders!N$1,products!$A$1:$G$1,0))</f>
        <v>L</v>
      </c>
      <c r="O583" s="10">
        <f>INDEX(products!$A$1:$G$49,MATCH(orders!$D583,products!$A$1:$A$49,0),MATCH(orders!O$1,products!$A$1:$G$1,0))</f>
        <v>0.5</v>
      </c>
      <c r="P583" s="5">
        <f>INDEX(products!$A$1:$G$49,MATCH(orders!$D583,products!$A$1:$A$49,0),MATCH(orders!P$1,products!$A$1:$G$1,0))</f>
        <v>8.91</v>
      </c>
      <c r="Q583" s="5">
        <f>INDEX(products!$A$1:$G$49,MATCH(orders!$D583,products!$A$1:$A$49,0),MATCH(orders!Q$1,products!$A$1:$G$1,0))</f>
        <v>0.98009999999999997</v>
      </c>
      <c r="R583" s="12">
        <f t="shared" si="19"/>
        <v>44.55</v>
      </c>
      <c r="S583" s="12">
        <f t="shared" si="18"/>
        <v>4.9005000000000001</v>
      </c>
      <c r="T583" t="str">
        <f>_xlfn.XLOOKUP(C583,customers!A582:A1582,customers!I582:I1582,FALSE)</f>
        <v>Yes</v>
      </c>
    </row>
    <row r="584" spans="1:20" x14ac:dyDescent="0.2">
      <c r="A584" s="2" t="s">
        <v>3778</v>
      </c>
      <c r="B584" s="3">
        <v>44382</v>
      </c>
      <c r="C584" s="2" t="s">
        <v>3779</v>
      </c>
      <c r="D584" t="s">
        <v>6183</v>
      </c>
      <c r="E584" s="2">
        <v>5</v>
      </c>
      <c r="F584" s="2" t="str">
        <f>_xlfn.XLOOKUP(C584,customers!$A$1:$A$1001,customers!$B$1:$B$1001,0)</f>
        <v>Russell Donet</v>
      </c>
      <c r="G584" s="2" t="str">
        <f>IF(_xlfn.XLOOKUP(C584,customers!$A$1:$A$1001,customers!$C$1:$C$1001,0) = 0, "NONE", _xlfn.XLOOKUP(C584,customers!$A$1:$A$1001,customers!$C$1:$C$1001,0) )</f>
        <v>rdonetg6@oakley.com</v>
      </c>
      <c r="H584" s="2" t="str">
        <f>_xlfn.XLOOKUP(C584,customers!$A$1:$A$1001,customers!$G$1:$G$1001,0)</f>
        <v>United States</v>
      </c>
      <c r="I584" s="2" t="e" vm="9">
        <v>#VALUE!</v>
      </c>
      <c r="J584" s="2" t="str">
        <f>_xlfn.XLOOKUP(Table1[[#This Row],[Customer ID]],customers!A583:A1583,customers!F583:F1583,FALSE)</f>
        <v>Richmond</v>
      </c>
      <c r="K584" s="2" t="str">
        <f>VLOOKUP(M584,'coffee (more)'!$A$1:$B$5,2,FALSE)</f>
        <v>Excelsa</v>
      </c>
      <c r="L584" s="2" t="str">
        <f>VLOOKUP(N584,'coffee (more)'!$A$7:$B$10,2,FALSE)</f>
        <v>Dark</v>
      </c>
      <c r="M584" t="str">
        <f>INDEX(products!$A$1:$G$49,MATCH(orders!$D584,products!$A$1:$A$49,0),MATCH(orders!M$1,products!$A$1:$G$1,0))</f>
        <v>Exc</v>
      </c>
      <c r="N584" t="str">
        <f>INDEX(products!$A$1:$G$49,MATCH(orders!$D584,products!$A$1:$A$49,0),MATCH(orders!N$1,products!$A$1:$G$1,0))</f>
        <v>D</v>
      </c>
      <c r="O584" s="10">
        <f>INDEX(products!$A$1:$G$49,MATCH(orders!$D584,products!$A$1:$A$49,0),MATCH(orders!O$1,products!$A$1:$G$1,0))</f>
        <v>1</v>
      </c>
      <c r="P584" s="5">
        <f>INDEX(products!$A$1:$G$49,MATCH(orders!$D584,products!$A$1:$A$49,0),MATCH(orders!P$1,products!$A$1:$G$1,0))</f>
        <v>12.15</v>
      </c>
      <c r="Q584" s="5">
        <f>INDEX(products!$A$1:$G$49,MATCH(orders!$D584,products!$A$1:$A$49,0),MATCH(orders!Q$1,products!$A$1:$G$1,0))</f>
        <v>1.3365</v>
      </c>
      <c r="R584" s="12">
        <f t="shared" si="19"/>
        <v>60.75</v>
      </c>
      <c r="S584" s="12">
        <f t="shared" si="18"/>
        <v>6.6825000000000001</v>
      </c>
      <c r="T584" t="str">
        <f>_xlfn.XLOOKUP(C584,customers!A583:A1583,customers!I583:I1583,FALSE)</f>
        <v>No</v>
      </c>
    </row>
    <row r="585" spans="1:20" x14ac:dyDescent="0.2">
      <c r="A585" s="2" t="s">
        <v>3784</v>
      </c>
      <c r="B585" s="3">
        <v>43538</v>
      </c>
      <c r="C585" s="2" t="s">
        <v>3785</v>
      </c>
      <c r="D585" t="s">
        <v>6178</v>
      </c>
      <c r="E585" s="2">
        <v>1</v>
      </c>
      <c r="F585" s="2" t="str">
        <f>_xlfn.XLOOKUP(C585,customers!$A$1:$A$1001,customers!$B$1:$B$1001,0)</f>
        <v>Sidney Gawen</v>
      </c>
      <c r="G585" s="2" t="str">
        <f>IF(_xlfn.XLOOKUP(C585,customers!$A$1:$A$1001,customers!$C$1:$C$1001,0) = 0, "NONE", _xlfn.XLOOKUP(C585,customers!$A$1:$A$1001,customers!$C$1:$C$1001,0) )</f>
        <v>sgaweng7@creativecommons.org</v>
      </c>
      <c r="H585" s="2" t="str">
        <f>_xlfn.XLOOKUP(C585,customers!$A$1:$A$1001,customers!$G$1:$G$1001,0)</f>
        <v>United States</v>
      </c>
      <c r="I585" s="2" t="s">
        <v>34</v>
      </c>
      <c r="J585" s="2" t="str">
        <f>_xlfn.XLOOKUP(Table1[[#This Row],[Customer ID]],customers!A584:A1584,customers!F584:F1584,FALSE)</f>
        <v>Sterling</v>
      </c>
      <c r="K585" s="2" t="str">
        <f>VLOOKUP(M585,'coffee (more)'!$A$1:$B$5,2,FALSE)</f>
        <v>Robusta</v>
      </c>
      <c r="L585" s="2" t="str">
        <f>VLOOKUP(N585,'coffee (more)'!$A$7:$B$10,2,FALSE)</f>
        <v>Light</v>
      </c>
      <c r="M585" t="str">
        <f>INDEX(products!$A$1:$G$49,MATCH(orders!$D585,products!$A$1:$A$49,0),MATCH(orders!M$1,products!$A$1:$G$1,0))</f>
        <v>Rob</v>
      </c>
      <c r="N585" t="str">
        <f>INDEX(products!$A$1:$G$49,MATCH(orders!$D585,products!$A$1:$A$49,0),MATCH(orders!N$1,products!$A$1:$G$1,0))</f>
        <v>L</v>
      </c>
      <c r="O585" s="10">
        <f>INDEX(products!$A$1:$G$49,MATCH(orders!$D585,products!$A$1:$A$49,0),MATCH(orders!O$1,products!$A$1:$G$1,0))</f>
        <v>0.2</v>
      </c>
      <c r="P585" s="5">
        <f>INDEX(products!$A$1:$G$49,MATCH(orders!$D585,products!$A$1:$A$49,0),MATCH(orders!P$1,products!$A$1:$G$1,0))</f>
        <v>3.5849999999999995</v>
      </c>
      <c r="Q585" s="5">
        <f>INDEX(products!$A$1:$G$49,MATCH(orders!$D585,products!$A$1:$A$49,0),MATCH(orders!Q$1,products!$A$1:$G$1,0))</f>
        <v>0.21509999999999996</v>
      </c>
      <c r="R585" s="12">
        <f t="shared" si="19"/>
        <v>3.5849999999999995</v>
      </c>
      <c r="S585" s="12">
        <f t="shared" si="18"/>
        <v>0.21509999999999996</v>
      </c>
      <c r="T585" t="str">
        <f>_xlfn.XLOOKUP(C585,customers!A584:A1584,customers!I584:I1584,FALSE)</f>
        <v>Yes</v>
      </c>
    </row>
    <row r="586" spans="1:20" x14ac:dyDescent="0.2">
      <c r="A586" s="2" t="s">
        <v>3790</v>
      </c>
      <c r="B586" s="3">
        <v>44262</v>
      </c>
      <c r="C586" s="2" t="s">
        <v>3791</v>
      </c>
      <c r="D586" t="s">
        <v>6178</v>
      </c>
      <c r="E586" s="2">
        <v>6</v>
      </c>
      <c r="F586" s="2" t="str">
        <f>_xlfn.XLOOKUP(C586,customers!$A$1:$A$1001,customers!$B$1:$B$1001,0)</f>
        <v>Rickey Readie</v>
      </c>
      <c r="G586" s="2" t="str">
        <f>IF(_xlfn.XLOOKUP(C586,customers!$A$1:$A$1001,customers!$C$1:$C$1001,0) = 0, "NONE", _xlfn.XLOOKUP(C586,customers!$A$1:$A$1001,customers!$C$1:$C$1001,0) )</f>
        <v>rreadieg8@guardian.co.uk</v>
      </c>
      <c r="H586" s="2" t="str">
        <f>_xlfn.XLOOKUP(C586,customers!$A$1:$A$1001,customers!$G$1:$G$1001,0)</f>
        <v>United States</v>
      </c>
      <c r="I586" s="2" t="e" vm="102">
        <v>#VALUE!</v>
      </c>
      <c r="J586" s="2" t="str">
        <f>_xlfn.XLOOKUP(Table1[[#This Row],[Customer ID]],customers!A585:A1585,customers!F585:F1585,FALSE)</f>
        <v>Carson City</v>
      </c>
      <c r="K586" s="2" t="str">
        <f>VLOOKUP(M586,'coffee (more)'!$A$1:$B$5,2,FALSE)</f>
        <v>Robusta</v>
      </c>
      <c r="L586" s="2" t="str">
        <f>VLOOKUP(N586,'coffee (more)'!$A$7:$B$10,2,FALSE)</f>
        <v>Light</v>
      </c>
      <c r="M586" t="str">
        <f>INDEX(products!$A$1:$G$49,MATCH(orders!$D586,products!$A$1:$A$49,0),MATCH(orders!M$1,products!$A$1:$G$1,0))</f>
        <v>Rob</v>
      </c>
      <c r="N586" t="str">
        <f>INDEX(products!$A$1:$G$49,MATCH(orders!$D586,products!$A$1:$A$49,0),MATCH(orders!N$1,products!$A$1:$G$1,0))</f>
        <v>L</v>
      </c>
      <c r="O586" s="10">
        <f>INDEX(products!$A$1:$G$49,MATCH(orders!$D586,products!$A$1:$A$49,0),MATCH(orders!O$1,products!$A$1:$G$1,0))</f>
        <v>0.2</v>
      </c>
      <c r="P586" s="5">
        <f>INDEX(products!$A$1:$G$49,MATCH(orders!$D586,products!$A$1:$A$49,0),MATCH(orders!P$1,products!$A$1:$G$1,0))</f>
        <v>3.5849999999999995</v>
      </c>
      <c r="Q586" s="5">
        <f>INDEX(products!$A$1:$G$49,MATCH(orders!$D586,products!$A$1:$A$49,0),MATCH(orders!Q$1,products!$A$1:$G$1,0))</f>
        <v>0.21509999999999996</v>
      </c>
      <c r="R586" s="12">
        <f t="shared" si="19"/>
        <v>21.509999999999998</v>
      </c>
      <c r="S586" s="12">
        <f t="shared" si="18"/>
        <v>1.2905999999999997</v>
      </c>
      <c r="T586" t="str">
        <f>_xlfn.XLOOKUP(C586,customers!A585:A1585,customers!I585:I1585,FALSE)</f>
        <v>No</v>
      </c>
    </row>
    <row r="587" spans="1:20" x14ac:dyDescent="0.2">
      <c r="A587" s="2" t="s">
        <v>3796</v>
      </c>
      <c r="B587" s="3">
        <v>44505</v>
      </c>
      <c r="C587" s="2" t="s">
        <v>3840</v>
      </c>
      <c r="D587" t="s">
        <v>6139</v>
      </c>
      <c r="E587" s="2">
        <v>2</v>
      </c>
      <c r="F587" s="2" t="str">
        <f>_xlfn.XLOOKUP(C587,customers!$A$1:$A$1001,customers!$B$1:$B$1001,0)</f>
        <v>Cody Verissimo</v>
      </c>
      <c r="G587" s="2" t="str">
        <f>IF(_xlfn.XLOOKUP(C587,customers!$A$1:$A$1001,customers!$C$1:$C$1001,0) = 0, "NONE", _xlfn.XLOOKUP(C587,customers!$A$1:$A$1001,customers!$C$1:$C$1001,0) )</f>
        <v>cverissimogh@theglobeandmail.com</v>
      </c>
      <c r="H587" s="2" t="str">
        <f>_xlfn.XLOOKUP(C587,customers!$A$1:$A$1001,customers!$G$1:$G$1001,0)</f>
        <v>United Kingdom</v>
      </c>
      <c r="I587" s="2" t="s">
        <v>81</v>
      </c>
      <c r="J587" s="2" t="str">
        <f>_xlfn.XLOOKUP(Table1[[#This Row],[Customer ID]],customers!A586:A1586,customers!F586:F1586,FALSE)</f>
        <v>Upton</v>
      </c>
      <c r="K587" s="2" t="str">
        <f>VLOOKUP(M587,'coffee (more)'!$A$1:$B$5,2,FALSE)</f>
        <v>Excelsa</v>
      </c>
      <c r="L587" s="2" t="str">
        <f>VLOOKUP(N587,'coffee (more)'!$A$7:$B$10,2,FALSE)</f>
        <v>Medium</v>
      </c>
      <c r="M587" t="str">
        <f>INDEX(products!$A$1:$G$49,MATCH(orders!$D587,products!$A$1:$A$49,0),MATCH(orders!M$1,products!$A$1:$G$1,0))</f>
        <v>Exc</v>
      </c>
      <c r="N587" t="str">
        <f>INDEX(products!$A$1:$G$49,MATCH(orders!$D587,products!$A$1:$A$49,0),MATCH(orders!N$1,products!$A$1:$G$1,0))</f>
        <v>M</v>
      </c>
      <c r="O587" s="10">
        <f>INDEX(products!$A$1:$G$49,MATCH(orders!$D587,products!$A$1:$A$49,0),MATCH(orders!O$1,products!$A$1:$G$1,0))</f>
        <v>0.5</v>
      </c>
      <c r="P587" s="5">
        <f>INDEX(products!$A$1:$G$49,MATCH(orders!$D587,products!$A$1:$A$49,0),MATCH(orders!P$1,products!$A$1:$G$1,0))</f>
        <v>8.25</v>
      </c>
      <c r="Q587" s="5">
        <f>INDEX(products!$A$1:$G$49,MATCH(orders!$D587,products!$A$1:$A$49,0),MATCH(orders!Q$1,products!$A$1:$G$1,0))</f>
        <v>0.90749999999999997</v>
      </c>
      <c r="R587" s="12">
        <f t="shared" si="19"/>
        <v>16.5</v>
      </c>
      <c r="S587" s="12">
        <f t="shared" si="18"/>
        <v>1.8149999999999999</v>
      </c>
      <c r="T587" t="str">
        <f>_xlfn.XLOOKUP(C587,customers!A586:A1586,customers!I586:I1586,FALSE)</f>
        <v>Yes</v>
      </c>
    </row>
    <row r="588" spans="1:20" x14ac:dyDescent="0.2">
      <c r="A588" s="2" t="s">
        <v>3802</v>
      </c>
      <c r="B588" s="3">
        <v>43867</v>
      </c>
      <c r="C588" s="2" t="s">
        <v>3803</v>
      </c>
      <c r="D588" t="s">
        <v>6142</v>
      </c>
      <c r="E588" s="2">
        <v>3</v>
      </c>
      <c r="F588" s="2" t="str">
        <f>_xlfn.XLOOKUP(C588,customers!$A$1:$A$1001,customers!$B$1:$B$1001,0)</f>
        <v>Zilvia Claisse</v>
      </c>
      <c r="G588" s="2" t="str">
        <f>IF(_xlfn.XLOOKUP(C588,customers!$A$1:$A$1001,customers!$C$1:$C$1001,0) = 0, "NONE", _xlfn.XLOOKUP(C588,customers!$A$1:$A$1001,customers!$C$1:$C$1001,0) )</f>
        <v>NONE</v>
      </c>
      <c r="H588" s="2" t="str">
        <f>_xlfn.XLOOKUP(C588,customers!$A$1:$A$1001,customers!$G$1:$G$1001,0)</f>
        <v>United States</v>
      </c>
      <c r="I588" s="2" t="e" vm="48">
        <v>#VALUE!</v>
      </c>
      <c r="J588" s="2" t="str">
        <f>_xlfn.XLOOKUP(Table1[[#This Row],[Customer ID]],customers!A587:A1587,customers!F587:F1587,FALSE)</f>
        <v>Saint Paul</v>
      </c>
      <c r="K588" s="2" t="str">
        <f>VLOOKUP(M588,'coffee (more)'!$A$1:$B$5,2,FALSE)</f>
        <v>Robusta</v>
      </c>
      <c r="L588" s="2" t="str">
        <f>VLOOKUP(N588,'coffee (more)'!$A$7:$B$10,2,FALSE)</f>
        <v>Light</v>
      </c>
      <c r="M588" t="str">
        <f>INDEX(products!$A$1:$G$49,MATCH(orders!$D588,products!$A$1:$A$49,0),MATCH(orders!M$1,products!$A$1:$G$1,0))</f>
        <v>Rob</v>
      </c>
      <c r="N588" t="str">
        <f>INDEX(products!$A$1:$G$49,MATCH(orders!$D588,products!$A$1:$A$49,0),MATCH(orders!N$1,products!$A$1:$G$1,0))</f>
        <v>L</v>
      </c>
      <c r="O588" s="10">
        <f>INDEX(products!$A$1:$G$49,MATCH(orders!$D588,products!$A$1:$A$49,0),MATCH(orders!O$1,products!$A$1:$G$1,0))</f>
        <v>2.5</v>
      </c>
      <c r="P588" s="5">
        <f>INDEX(products!$A$1:$G$49,MATCH(orders!$D588,products!$A$1:$A$49,0),MATCH(orders!P$1,products!$A$1:$G$1,0))</f>
        <v>27.484999999999996</v>
      </c>
      <c r="Q588" s="5">
        <f>INDEX(products!$A$1:$G$49,MATCH(orders!$D588,products!$A$1:$A$49,0),MATCH(orders!Q$1,products!$A$1:$G$1,0))</f>
        <v>1.6490999999999998</v>
      </c>
      <c r="R588" s="12">
        <f t="shared" si="19"/>
        <v>82.454999999999984</v>
      </c>
      <c r="S588" s="12">
        <f t="shared" si="18"/>
        <v>4.9472999999999994</v>
      </c>
      <c r="T588" t="str">
        <f>_xlfn.XLOOKUP(C588,customers!A587:A1587,customers!I587:I1587,FALSE)</f>
        <v>No</v>
      </c>
    </row>
    <row r="589" spans="1:20" x14ac:dyDescent="0.2">
      <c r="A589" s="2" t="s">
        <v>3807</v>
      </c>
      <c r="B589" s="3">
        <v>44267</v>
      </c>
      <c r="C589" s="2" t="s">
        <v>3808</v>
      </c>
      <c r="D589" t="s">
        <v>6169</v>
      </c>
      <c r="E589" s="2">
        <v>1</v>
      </c>
      <c r="F589" s="2" t="str">
        <f>_xlfn.XLOOKUP(C589,customers!$A$1:$A$1001,customers!$B$1:$B$1001,0)</f>
        <v>Bar O' Mahony</v>
      </c>
      <c r="G589" s="2" t="str">
        <f>IF(_xlfn.XLOOKUP(C589,customers!$A$1:$A$1001,customers!$C$1:$C$1001,0) = 0, "NONE", _xlfn.XLOOKUP(C589,customers!$A$1:$A$1001,customers!$C$1:$C$1001,0) )</f>
        <v>bogb@elpais.com</v>
      </c>
      <c r="H589" s="2" t="str">
        <f>_xlfn.XLOOKUP(C589,customers!$A$1:$A$1001,customers!$G$1:$G$1001,0)</f>
        <v>United States</v>
      </c>
      <c r="I589" s="2" t="e" vm="95">
        <v>#VALUE!</v>
      </c>
      <c r="J589" s="2" t="str">
        <f>_xlfn.XLOOKUP(Table1[[#This Row],[Customer ID]],customers!A588:A1588,customers!F588:F1588,FALSE)</f>
        <v>Huntsville</v>
      </c>
      <c r="K589" s="2" t="str">
        <f>VLOOKUP(M589,'coffee (more)'!$A$1:$B$5,2,FALSE)</f>
        <v>Liberica</v>
      </c>
      <c r="L589" s="2" t="str">
        <f>VLOOKUP(N589,'coffee (more)'!$A$7:$B$10,2,FALSE)</f>
        <v>Dark</v>
      </c>
      <c r="M589" t="str">
        <f>INDEX(products!$A$1:$G$49,MATCH(orders!$D589,products!$A$1:$A$49,0),MATCH(orders!M$1,products!$A$1:$G$1,0))</f>
        <v>Lib</v>
      </c>
      <c r="N589" t="str">
        <f>INDEX(products!$A$1:$G$49,MATCH(orders!$D589,products!$A$1:$A$49,0),MATCH(orders!N$1,products!$A$1:$G$1,0))</f>
        <v>D</v>
      </c>
      <c r="O589" s="10">
        <f>INDEX(products!$A$1:$G$49,MATCH(orders!$D589,products!$A$1:$A$49,0),MATCH(orders!O$1,products!$A$1:$G$1,0))</f>
        <v>0.5</v>
      </c>
      <c r="P589" s="5">
        <f>INDEX(products!$A$1:$G$49,MATCH(orders!$D589,products!$A$1:$A$49,0),MATCH(orders!P$1,products!$A$1:$G$1,0))</f>
        <v>7.77</v>
      </c>
      <c r="Q589" s="5">
        <f>INDEX(products!$A$1:$G$49,MATCH(orders!$D589,products!$A$1:$A$49,0),MATCH(orders!Q$1,products!$A$1:$G$1,0))</f>
        <v>1.0101</v>
      </c>
      <c r="R589" s="12">
        <f t="shared" si="19"/>
        <v>7.77</v>
      </c>
      <c r="S589" s="12">
        <f t="shared" si="18"/>
        <v>1.0101</v>
      </c>
      <c r="T589" t="str">
        <f>_xlfn.XLOOKUP(C589,customers!A588:A1588,customers!I588:I1588,FALSE)</f>
        <v>Yes</v>
      </c>
    </row>
    <row r="590" spans="1:20"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 = 0, "NONE", _xlfn.XLOOKUP(C590,customers!$A$1:$A$1001,customers!$C$1:$C$1001,0) )</f>
        <v>vstansburygc@unblog.fr</v>
      </c>
      <c r="H590" s="2" t="str">
        <f>_xlfn.XLOOKUP(C590,customers!$A$1:$A$1001,customers!$G$1:$G$1001,0)</f>
        <v>United States</v>
      </c>
      <c r="I590" s="2" t="e" vm="82">
        <v>#VALUE!</v>
      </c>
      <c r="J590" s="2" t="str">
        <f>_xlfn.XLOOKUP(Table1[[#This Row],[Customer ID]],customers!A589:A1589,customers!F589:F1589,FALSE)</f>
        <v>El Paso</v>
      </c>
      <c r="K590" s="2" t="str">
        <f>VLOOKUP(M590,'coffee (more)'!$A$1:$B$5,2,FALSE)</f>
        <v>Robusta</v>
      </c>
      <c r="L590" s="2" t="str">
        <f>VLOOKUP(N590,'coffee (more)'!$A$7:$B$10,2,FALSE)</f>
        <v>Medium</v>
      </c>
      <c r="M590" t="str">
        <f>INDEX(products!$A$1:$G$49,MATCH(orders!$D590,products!$A$1:$A$49,0),MATCH(orders!M$1,products!$A$1:$G$1,0))</f>
        <v>Rob</v>
      </c>
      <c r="N590" t="str">
        <f>INDEX(products!$A$1:$G$49,MATCH(orders!$D590,products!$A$1:$A$49,0),MATCH(orders!N$1,products!$A$1:$G$1,0))</f>
        <v>M</v>
      </c>
      <c r="O590" s="10">
        <f>INDEX(products!$A$1:$G$49,MATCH(orders!$D590,products!$A$1:$A$49,0),MATCH(orders!O$1,products!$A$1:$G$1,0))</f>
        <v>0.5</v>
      </c>
      <c r="P590" s="5">
        <f>INDEX(products!$A$1:$G$49,MATCH(orders!$D590,products!$A$1:$A$49,0),MATCH(orders!P$1,products!$A$1:$G$1,0))</f>
        <v>5.97</v>
      </c>
      <c r="Q590" s="5">
        <f>INDEX(products!$A$1:$G$49,MATCH(orders!$D590,products!$A$1:$A$49,0),MATCH(orders!Q$1,products!$A$1:$G$1,0))</f>
        <v>0.35819999999999996</v>
      </c>
      <c r="R590" s="12">
        <f t="shared" si="19"/>
        <v>11.94</v>
      </c>
      <c r="S590" s="12">
        <f t="shared" si="18"/>
        <v>0.71639999999999993</v>
      </c>
      <c r="T590" t="str">
        <f>_xlfn.XLOOKUP(C590,customers!A589:A1589,customers!I589:I1589,FALSE)</f>
        <v>Yes</v>
      </c>
    </row>
    <row r="591" spans="1:20" x14ac:dyDescent="0.2">
      <c r="A591" s="2" t="s">
        <v>3818</v>
      </c>
      <c r="B591" s="3">
        <v>43671</v>
      </c>
      <c r="C591" s="2" t="s">
        <v>3819</v>
      </c>
      <c r="D591" t="s">
        <v>6148</v>
      </c>
      <c r="E591" s="2">
        <v>6</v>
      </c>
      <c r="F591" s="2" t="str">
        <f>_xlfn.XLOOKUP(C591,customers!$A$1:$A$1001,customers!$B$1:$B$1001,0)</f>
        <v>Daniel Heinonen</v>
      </c>
      <c r="G591" s="2" t="str">
        <f>IF(_xlfn.XLOOKUP(C591,customers!$A$1:$A$1001,customers!$C$1:$C$1001,0) = 0, "NONE", _xlfn.XLOOKUP(C591,customers!$A$1:$A$1001,customers!$C$1:$C$1001,0) )</f>
        <v>dheinonengd@printfriendly.com</v>
      </c>
      <c r="H591" s="2" t="str">
        <f>_xlfn.XLOOKUP(C591,customers!$A$1:$A$1001,customers!$G$1:$G$1001,0)</f>
        <v>United States</v>
      </c>
      <c r="I591" s="2" t="e" vm="267">
        <v>#VALUE!</v>
      </c>
      <c r="J591" s="2" t="str">
        <f>_xlfn.XLOOKUP(Table1[[#This Row],[Customer ID]],customers!A590:A1590,customers!F590:F1590,FALSE)</f>
        <v>Decatur</v>
      </c>
      <c r="K591" s="2" t="str">
        <f>VLOOKUP(M591,'coffee (more)'!$A$1:$B$5,2,FALSE)</f>
        <v>Excelsa</v>
      </c>
      <c r="L591" s="2" t="str">
        <f>VLOOKUP(N591,'coffee (more)'!$A$7:$B$10,2,FALSE)</f>
        <v>Light</v>
      </c>
      <c r="M591" t="str">
        <f>INDEX(products!$A$1:$G$49,MATCH(orders!$D591,products!$A$1:$A$49,0),MATCH(orders!M$1,products!$A$1:$G$1,0))</f>
        <v>Exc</v>
      </c>
      <c r="N591" t="str">
        <f>INDEX(products!$A$1:$G$49,MATCH(orders!$D591,products!$A$1:$A$49,0),MATCH(orders!N$1,products!$A$1:$G$1,0))</f>
        <v>L</v>
      </c>
      <c r="O591" s="10">
        <f>INDEX(products!$A$1:$G$49,MATCH(orders!$D591,products!$A$1:$A$49,0),MATCH(orders!O$1,products!$A$1:$G$1,0))</f>
        <v>2.5</v>
      </c>
      <c r="P591" s="5">
        <f>INDEX(products!$A$1:$G$49,MATCH(orders!$D591,products!$A$1:$A$49,0),MATCH(orders!P$1,products!$A$1:$G$1,0))</f>
        <v>34.154999999999994</v>
      </c>
      <c r="Q591" s="5">
        <f>INDEX(products!$A$1:$G$49,MATCH(orders!$D591,products!$A$1:$A$49,0),MATCH(orders!Q$1,products!$A$1:$G$1,0))</f>
        <v>3.7570499999999996</v>
      </c>
      <c r="R591" s="12">
        <f t="shared" si="19"/>
        <v>204.92999999999995</v>
      </c>
      <c r="S591" s="12">
        <f t="shared" si="18"/>
        <v>22.542299999999997</v>
      </c>
      <c r="T591" t="str">
        <f>_xlfn.XLOOKUP(C591,customers!A590:A1590,customers!I590:I1590,FALSE)</f>
        <v>No</v>
      </c>
    </row>
    <row r="592" spans="1:20" x14ac:dyDescent="0.2">
      <c r="A592" s="2" t="s">
        <v>3823</v>
      </c>
      <c r="B592" s="3">
        <v>43950</v>
      </c>
      <c r="C592" s="2" t="s">
        <v>3824</v>
      </c>
      <c r="D592" t="s">
        <v>6166</v>
      </c>
      <c r="E592" s="2">
        <v>2</v>
      </c>
      <c r="F592" s="2" t="str">
        <f>_xlfn.XLOOKUP(C592,customers!$A$1:$A$1001,customers!$B$1:$B$1001,0)</f>
        <v>Jewelle Shenton</v>
      </c>
      <c r="G592" s="2" t="str">
        <f>IF(_xlfn.XLOOKUP(C592,customers!$A$1:$A$1001,customers!$C$1:$C$1001,0) = 0, "NONE", _xlfn.XLOOKUP(C592,customers!$A$1:$A$1001,customers!$C$1:$C$1001,0) )</f>
        <v>jshentonge@google.com.hk</v>
      </c>
      <c r="H592" s="2" t="str">
        <f>_xlfn.XLOOKUP(C592,customers!$A$1:$A$1001,customers!$G$1:$G$1001,0)</f>
        <v>United States</v>
      </c>
      <c r="I592" s="2" t="e" vm="101">
        <v>#VALUE!</v>
      </c>
      <c r="J592" s="2" t="str">
        <f>_xlfn.XLOOKUP(Table1[[#This Row],[Customer ID]],customers!A591:A1591,customers!F591:F1591,FALSE)</f>
        <v>Orange</v>
      </c>
      <c r="K592" s="2" t="str">
        <f>VLOOKUP(M592,'coffee (more)'!$A$1:$B$5,2,FALSE)</f>
        <v>Excelsa</v>
      </c>
      <c r="L592" s="2" t="str">
        <f>VLOOKUP(N592,'coffee (more)'!$A$7:$B$10,2,FALSE)</f>
        <v>Medium</v>
      </c>
      <c r="M592" t="str">
        <f>INDEX(products!$A$1:$G$49,MATCH(orders!$D592,products!$A$1:$A$49,0),MATCH(orders!M$1,products!$A$1:$G$1,0))</f>
        <v>Exc</v>
      </c>
      <c r="N592" t="str">
        <f>INDEX(products!$A$1:$G$49,MATCH(orders!$D592,products!$A$1:$A$49,0),MATCH(orders!N$1,products!$A$1:$G$1,0))</f>
        <v>M</v>
      </c>
      <c r="O592" s="10">
        <f>INDEX(products!$A$1:$G$49,MATCH(orders!$D592,products!$A$1:$A$49,0),MATCH(orders!O$1,products!$A$1:$G$1,0))</f>
        <v>2.5</v>
      </c>
      <c r="P592" s="5">
        <f>INDEX(products!$A$1:$G$49,MATCH(orders!$D592,products!$A$1:$A$49,0),MATCH(orders!P$1,products!$A$1:$G$1,0))</f>
        <v>31.624999999999996</v>
      </c>
      <c r="Q592" s="5">
        <f>INDEX(products!$A$1:$G$49,MATCH(orders!$D592,products!$A$1:$A$49,0),MATCH(orders!Q$1,products!$A$1:$G$1,0))</f>
        <v>3.4787499999999998</v>
      </c>
      <c r="R592" s="12">
        <f t="shared" si="19"/>
        <v>63.249999999999993</v>
      </c>
      <c r="S592" s="12">
        <f t="shared" si="18"/>
        <v>6.9574999999999996</v>
      </c>
      <c r="T592" t="str">
        <f>_xlfn.XLOOKUP(C592,customers!A591:A1591,customers!I591:I1591,FALSE)</f>
        <v>Yes</v>
      </c>
    </row>
    <row r="593" spans="1:20"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 = 0, "NONE", _xlfn.XLOOKUP(C593,customers!$A$1:$A$1001,customers!$C$1:$C$1001,0) )</f>
        <v>jwilkissongf@nba.com</v>
      </c>
      <c r="H593" s="2" t="str">
        <f>_xlfn.XLOOKUP(C593,customers!$A$1:$A$1001,customers!$G$1:$G$1001,0)</f>
        <v>United States</v>
      </c>
      <c r="I593" s="2" t="e" vm="268">
        <v>#VALUE!</v>
      </c>
      <c r="J593" s="2" t="str">
        <f>_xlfn.XLOOKUP(Table1[[#This Row],[Customer ID]],customers!A592:A1592,customers!F592:F1592,FALSE)</f>
        <v>Huntington Beach</v>
      </c>
      <c r="K593" s="2" t="str">
        <f>VLOOKUP(M593,'coffee (more)'!$A$1:$B$5,2,FALSE)</f>
        <v>Robusta</v>
      </c>
      <c r="L593" s="2" t="str">
        <f>VLOOKUP(N593,'coffee (more)'!$A$7:$B$10,2,FALSE)</f>
        <v>Dark</v>
      </c>
      <c r="M593" t="str">
        <f>INDEX(products!$A$1:$G$49,MATCH(orders!$D593,products!$A$1:$A$49,0),MATCH(orders!M$1,products!$A$1:$G$1,0))</f>
        <v>Rob</v>
      </c>
      <c r="N593" t="str">
        <f>INDEX(products!$A$1:$G$49,MATCH(orders!$D593,products!$A$1:$A$49,0),MATCH(orders!N$1,products!$A$1:$G$1,0))</f>
        <v>D</v>
      </c>
      <c r="O593" s="10">
        <f>INDEX(products!$A$1:$G$49,MATCH(orders!$D593,products!$A$1:$A$49,0),MATCH(orders!O$1,products!$A$1:$G$1,0))</f>
        <v>0.2</v>
      </c>
      <c r="P593" s="5">
        <f>INDEX(products!$A$1:$G$49,MATCH(orders!$D593,products!$A$1:$A$49,0),MATCH(orders!P$1,products!$A$1:$G$1,0))</f>
        <v>2.6849999999999996</v>
      </c>
      <c r="Q593" s="5">
        <f>INDEX(products!$A$1:$G$49,MATCH(orders!$D593,products!$A$1:$A$49,0),MATCH(orders!Q$1,products!$A$1:$G$1,0))</f>
        <v>0.16109999999999997</v>
      </c>
      <c r="R593" s="12">
        <f t="shared" si="19"/>
        <v>8.0549999999999997</v>
      </c>
      <c r="S593" s="12">
        <f t="shared" si="18"/>
        <v>0.4832999999999999</v>
      </c>
      <c r="T593" t="str">
        <f>_xlfn.XLOOKUP(C593,customers!A592:A1592,customers!I592:I1592,FALSE)</f>
        <v>Yes</v>
      </c>
    </row>
    <row r="594" spans="1:20" x14ac:dyDescent="0.2">
      <c r="A594" s="2" t="s">
        <v>3834</v>
      </c>
      <c r="B594" s="3">
        <v>44437</v>
      </c>
      <c r="C594" s="2" t="s">
        <v>3835</v>
      </c>
      <c r="D594" t="s">
        <v>6175</v>
      </c>
      <c r="E594" s="2">
        <v>2</v>
      </c>
      <c r="F594" s="2" t="str">
        <f>_xlfn.XLOOKUP(C594,customers!$A$1:$A$1001,customers!$B$1:$B$1001,0)</f>
        <v>Kylie Mowat</v>
      </c>
      <c r="G594" s="2" t="str">
        <f>IF(_xlfn.XLOOKUP(C594,customers!$A$1:$A$1001,customers!$C$1:$C$1001,0) = 0, "NONE", _xlfn.XLOOKUP(C594,customers!$A$1:$A$1001,customers!$C$1:$C$1001,0) )</f>
        <v>NONE</v>
      </c>
      <c r="H594" s="2" t="str">
        <f>_xlfn.XLOOKUP(C594,customers!$A$1:$A$1001,customers!$G$1:$G$1001,0)</f>
        <v>United States</v>
      </c>
      <c r="I594" s="2" t="e" vm="159">
        <v>#VALUE!</v>
      </c>
      <c r="J594" s="2" t="str">
        <f>_xlfn.XLOOKUP(Table1[[#This Row],[Customer ID]],customers!A593:A1593,customers!F593:F1593,FALSE)</f>
        <v>Milwaukee</v>
      </c>
      <c r="K594" s="2" t="str">
        <f>VLOOKUP(M594,'coffee (more)'!$A$1:$B$5,2,FALSE)</f>
        <v>Arbica</v>
      </c>
      <c r="L594" s="2" t="str">
        <f>VLOOKUP(N594,'coffee (more)'!$A$7:$B$10,2,FALSE)</f>
        <v>Medium</v>
      </c>
      <c r="M594" t="str">
        <f>INDEX(products!$A$1:$G$49,MATCH(orders!$D594,products!$A$1:$A$49,0),MATCH(orders!M$1,products!$A$1:$G$1,0))</f>
        <v>Ara</v>
      </c>
      <c r="N594" t="str">
        <f>INDEX(products!$A$1:$G$49,MATCH(orders!$D594,products!$A$1:$A$49,0),MATCH(orders!N$1,products!$A$1:$G$1,0))</f>
        <v>M</v>
      </c>
      <c r="O594" s="10">
        <f>INDEX(products!$A$1:$G$49,MATCH(orders!$D594,products!$A$1:$A$49,0),MATCH(orders!O$1,products!$A$1:$G$1,0))</f>
        <v>2.5</v>
      </c>
      <c r="P594" s="5">
        <f>INDEX(products!$A$1:$G$49,MATCH(orders!$D594,products!$A$1:$A$49,0),MATCH(orders!P$1,products!$A$1:$G$1,0))</f>
        <v>25.874999999999996</v>
      </c>
      <c r="Q594" s="5">
        <f>INDEX(products!$A$1:$G$49,MATCH(orders!$D594,products!$A$1:$A$49,0),MATCH(orders!Q$1,products!$A$1:$G$1,0))</f>
        <v>2.3287499999999994</v>
      </c>
      <c r="R594" s="12">
        <f t="shared" si="19"/>
        <v>51.749999999999993</v>
      </c>
      <c r="S594" s="12">
        <f t="shared" si="18"/>
        <v>4.6574999999999989</v>
      </c>
      <c r="T594" t="str">
        <f>_xlfn.XLOOKUP(C594,customers!A593:A1593,customers!I593:I1593,FALSE)</f>
        <v>No</v>
      </c>
    </row>
    <row r="595" spans="1:20" x14ac:dyDescent="0.2">
      <c r="A595" s="2" t="s">
        <v>3839</v>
      </c>
      <c r="B595" s="3">
        <v>43903</v>
      </c>
      <c r="C595" s="2" t="s">
        <v>3840</v>
      </c>
      <c r="D595" t="s">
        <v>6185</v>
      </c>
      <c r="E595" s="2">
        <v>1</v>
      </c>
      <c r="F595" s="2" t="str">
        <f>_xlfn.XLOOKUP(C595,customers!$A$1:$A$1001,customers!$B$1:$B$1001,0)</f>
        <v>Cody Verissimo</v>
      </c>
      <c r="G595" s="2" t="str">
        <f>IF(_xlfn.XLOOKUP(C595,customers!$A$1:$A$1001,customers!$C$1:$C$1001,0) = 0, "NONE", _xlfn.XLOOKUP(C595,customers!$A$1:$A$1001,customers!$C$1:$C$1001,0) )</f>
        <v>cverissimogh@theglobeandmail.com</v>
      </c>
      <c r="H595" s="2" t="str">
        <f>_xlfn.XLOOKUP(C595,customers!$A$1:$A$1001,customers!$G$1:$G$1001,0)</f>
        <v>United Kingdom</v>
      </c>
      <c r="I595" s="2" t="s">
        <v>81</v>
      </c>
      <c r="J595" s="2" t="str">
        <f>_xlfn.XLOOKUP(Table1[[#This Row],[Customer ID]],customers!A594:A1594,customers!F594:F1594,FALSE)</f>
        <v>Upton</v>
      </c>
      <c r="K595" s="2" t="str">
        <f>VLOOKUP(M595,'coffee (more)'!$A$1:$B$5,2,FALSE)</f>
        <v>Excelsa</v>
      </c>
      <c r="L595" s="2" t="str">
        <f>VLOOKUP(N595,'coffee (more)'!$A$7:$B$10,2,FALSE)</f>
        <v>Dark</v>
      </c>
      <c r="M595" t="str">
        <f>INDEX(products!$A$1:$G$49,MATCH(orders!$D595,products!$A$1:$A$49,0),MATCH(orders!M$1,products!$A$1:$G$1,0))</f>
        <v>Exc</v>
      </c>
      <c r="N595" t="str">
        <f>INDEX(products!$A$1:$G$49,MATCH(orders!$D595,products!$A$1:$A$49,0),MATCH(orders!N$1,products!$A$1:$G$1,0))</f>
        <v>D</v>
      </c>
      <c r="O595" s="10">
        <f>INDEX(products!$A$1:$G$49,MATCH(orders!$D595,products!$A$1:$A$49,0),MATCH(orders!O$1,products!$A$1:$G$1,0))</f>
        <v>2.5</v>
      </c>
      <c r="P595" s="5">
        <f>INDEX(products!$A$1:$G$49,MATCH(orders!$D595,products!$A$1:$A$49,0),MATCH(orders!P$1,products!$A$1:$G$1,0))</f>
        <v>27.945</v>
      </c>
      <c r="Q595" s="5">
        <f>INDEX(products!$A$1:$G$49,MATCH(orders!$D595,products!$A$1:$A$49,0),MATCH(orders!Q$1,products!$A$1:$G$1,0))</f>
        <v>3.07395</v>
      </c>
      <c r="R595" s="12">
        <f t="shared" si="19"/>
        <v>27.945</v>
      </c>
      <c r="S595" s="12">
        <f t="shared" si="18"/>
        <v>3.07395</v>
      </c>
      <c r="T595" t="str">
        <f>_xlfn.XLOOKUP(C595,customers!A594:A1594,customers!I594:I1594,FALSE)</f>
        <v>Yes</v>
      </c>
    </row>
    <row r="596" spans="1:20" x14ac:dyDescent="0.2">
      <c r="A596" s="2" t="s">
        <v>3844</v>
      </c>
      <c r="B596" s="3">
        <v>43512</v>
      </c>
      <c r="C596" s="2" t="s">
        <v>3845</v>
      </c>
      <c r="D596" t="s">
        <v>6182</v>
      </c>
      <c r="E596" s="2">
        <v>2</v>
      </c>
      <c r="F596" s="2" t="str">
        <f>_xlfn.XLOOKUP(C596,customers!$A$1:$A$1001,customers!$B$1:$B$1001,0)</f>
        <v>Gabriel Starcks</v>
      </c>
      <c r="G596" s="2" t="str">
        <f>IF(_xlfn.XLOOKUP(C596,customers!$A$1:$A$1001,customers!$C$1:$C$1001,0) = 0, "NONE", _xlfn.XLOOKUP(C596,customers!$A$1:$A$1001,customers!$C$1:$C$1001,0) )</f>
        <v>gstarcksgi@abc.net.au</v>
      </c>
      <c r="H596" s="2" t="str">
        <f>_xlfn.XLOOKUP(C596,customers!$A$1:$A$1001,customers!$G$1:$G$1001,0)</f>
        <v>United States</v>
      </c>
      <c r="I596" s="2" t="e" vm="110">
        <v>#VALUE!</v>
      </c>
      <c r="J596" s="2" t="str">
        <f>_xlfn.XLOOKUP(Table1[[#This Row],[Customer ID]],customers!A595:A1595,customers!F595:F1595,FALSE)</f>
        <v>Chattanooga</v>
      </c>
      <c r="K596" s="2" t="str">
        <f>VLOOKUP(M596,'coffee (more)'!$A$1:$B$5,2,FALSE)</f>
        <v>Arbica</v>
      </c>
      <c r="L596" s="2" t="str">
        <f>VLOOKUP(N596,'coffee (more)'!$A$7:$B$10,2,FALSE)</f>
        <v>Light</v>
      </c>
      <c r="M596" t="str">
        <f>INDEX(products!$A$1:$G$49,MATCH(orders!$D596,products!$A$1:$A$49,0),MATCH(orders!M$1,products!$A$1:$G$1,0))</f>
        <v>Ara</v>
      </c>
      <c r="N596" t="str">
        <f>INDEX(products!$A$1:$G$49,MATCH(orders!$D596,products!$A$1:$A$49,0),MATCH(orders!N$1,products!$A$1:$G$1,0))</f>
        <v>L</v>
      </c>
      <c r="O596" s="10">
        <f>INDEX(products!$A$1:$G$49,MATCH(orders!$D596,products!$A$1:$A$49,0),MATCH(orders!O$1,products!$A$1:$G$1,0))</f>
        <v>2.5</v>
      </c>
      <c r="P596" s="5">
        <f>INDEX(products!$A$1:$G$49,MATCH(orders!$D596,products!$A$1:$A$49,0),MATCH(orders!P$1,products!$A$1:$G$1,0))</f>
        <v>29.784999999999997</v>
      </c>
      <c r="Q596" s="5">
        <f>INDEX(products!$A$1:$G$49,MATCH(orders!$D596,products!$A$1:$A$49,0),MATCH(orders!Q$1,products!$A$1:$G$1,0))</f>
        <v>2.6806499999999995</v>
      </c>
      <c r="R596" s="12">
        <f t="shared" si="19"/>
        <v>59.569999999999993</v>
      </c>
      <c r="S596" s="12">
        <f t="shared" si="18"/>
        <v>5.3612999999999991</v>
      </c>
      <c r="T596" t="str">
        <f>_xlfn.XLOOKUP(C596,customers!A595:A1595,customers!I595:I1595,FALSE)</f>
        <v>No</v>
      </c>
    </row>
    <row r="597" spans="1:20" x14ac:dyDescent="0.2">
      <c r="A597" s="2" t="s">
        <v>3850</v>
      </c>
      <c r="B597" s="3">
        <v>44527</v>
      </c>
      <c r="C597" s="2" t="s">
        <v>3851</v>
      </c>
      <c r="D597" t="s">
        <v>6171</v>
      </c>
      <c r="E597" s="2">
        <v>1</v>
      </c>
      <c r="F597" s="2" t="str">
        <f>_xlfn.XLOOKUP(C597,customers!$A$1:$A$1001,customers!$B$1:$B$1001,0)</f>
        <v>Darby Dummer</v>
      </c>
      <c r="G597" s="2" t="str">
        <f>IF(_xlfn.XLOOKUP(C597,customers!$A$1:$A$1001,customers!$C$1:$C$1001,0) = 0, "NONE", _xlfn.XLOOKUP(C597,customers!$A$1:$A$1001,customers!$C$1:$C$1001,0) )</f>
        <v>NONE</v>
      </c>
      <c r="H597" s="2" t="str">
        <f>_xlfn.XLOOKUP(C597,customers!$A$1:$A$1001,customers!$G$1:$G$1001,0)</f>
        <v>United Kingdom</v>
      </c>
      <c r="I597" s="2" t="e" vm="269">
        <v>#VALUE!</v>
      </c>
      <c r="J597" s="2" t="str">
        <f>_xlfn.XLOOKUP(Table1[[#This Row],[Customer ID]],customers!A596:A1596,customers!F596:F1596,FALSE)</f>
        <v>Manchester</v>
      </c>
      <c r="K597" s="2" t="str">
        <f>VLOOKUP(M597,'coffee (more)'!$A$1:$B$5,2,FALSE)</f>
        <v>Excelsa</v>
      </c>
      <c r="L597" s="2" t="str">
        <f>VLOOKUP(N597,'coffee (more)'!$A$7:$B$10,2,FALSE)</f>
        <v>Light</v>
      </c>
      <c r="M597" t="str">
        <f>INDEX(products!$A$1:$G$49,MATCH(orders!$D597,products!$A$1:$A$49,0),MATCH(orders!M$1,products!$A$1:$G$1,0))</f>
        <v>Exc</v>
      </c>
      <c r="N597" t="str">
        <f>INDEX(products!$A$1:$G$49,MATCH(orders!$D597,products!$A$1:$A$49,0),MATCH(orders!N$1,products!$A$1:$G$1,0))</f>
        <v>L</v>
      </c>
      <c r="O597" s="10">
        <f>INDEX(products!$A$1:$G$49,MATCH(orders!$D597,products!$A$1:$A$49,0),MATCH(orders!O$1,products!$A$1:$G$1,0))</f>
        <v>1</v>
      </c>
      <c r="P597" s="5">
        <f>INDEX(products!$A$1:$G$49,MATCH(orders!$D597,products!$A$1:$A$49,0),MATCH(orders!P$1,products!$A$1:$G$1,0))</f>
        <v>14.85</v>
      </c>
      <c r="Q597" s="5">
        <f>INDEX(products!$A$1:$G$49,MATCH(orders!$D597,products!$A$1:$A$49,0),MATCH(orders!Q$1,products!$A$1:$G$1,0))</f>
        <v>1.6335</v>
      </c>
      <c r="R597" s="12">
        <f t="shared" si="19"/>
        <v>14.85</v>
      </c>
      <c r="S597" s="12">
        <f t="shared" si="18"/>
        <v>1.6335</v>
      </c>
      <c r="T597" t="str">
        <f>_xlfn.XLOOKUP(C597,customers!A596:A1596,customers!I596:I1596,FALSE)</f>
        <v>No</v>
      </c>
    </row>
    <row r="598" spans="1:20" x14ac:dyDescent="0.2">
      <c r="A598" s="2" t="s">
        <v>3854</v>
      </c>
      <c r="B598" s="3">
        <v>44523</v>
      </c>
      <c r="C598" s="2" t="s">
        <v>3855</v>
      </c>
      <c r="D598" t="s">
        <v>6157</v>
      </c>
      <c r="E598" s="2">
        <v>5</v>
      </c>
      <c r="F598" s="2" t="str">
        <f>_xlfn.XLOOKUP(C598,customers!$A$1:$A$1001,customers!$B$1:$B$1001,0)</f>
        <v>Kienan Scholard</v>
      </c>
      <c r="G598" s="2" t="str">
        <f>IF(_xlfn.XLOOKUP(C598,customers!$A$1:$A$1001,customers!$C$1:$C$1001,0) = 0, "NONE", _xlfn.XLOOKUP(C598,customers!$A$1:$A$1001,customers!$C$1:$C$1001,0) )</f>
        <v>kscholardgk@sbwire.com</v>
      </c>
      <c r="H598" s="2" t="str">
        <f>_xlfn.XLOOKUP(C598,customers!$A$1:$A$1001,customers!$G$1:$G$1001,0)</f>
        <v>United States</v>
      </c>
      <c r="I598" s="2" t="e" vm="58">
        <v>#VALUE!</v>
      </c>
      <c r="J598" s="2" t="str">
        <f>_xlfn.XLOOKUP(Table1[[#This Row],[Customer ID]],customers!A597:A1597,customers!F597:F1597,FALSE)</f>
        <v>Columbus</v>
      </c>
      <c r="K598" s="2" t="str">
        <f>VLOOKUP(M598,'coffee (more)'!$A$1:$B$5,2,FALSE)</f>
        <v>Arbica</v>
      </c>
      <c r="L598" s="2" t="str">
        <f>VLOOKUP(N598,'coffee (more)'!$A$7:$B$10,2,FALSE)</f>
        <v>Medium</v>
      </c>
      <c r="M598" t="str">
        <f>INDEX(products!$A$1:$G$49,MATCH(orders!$D598,products!$A$1:$A$49,0),MATCH(orders!M$1,products!$A$1:$G$1,0))</f>
        <v>Ara</v>
      </c>
      <c r="N598" t="str">
        <f>INDEX(products!$A$1:$G$49,MATCH(orders!$D598,products!$A$1:$A$49,0),MATCH(orders!N$1,products!$A$1:$G$1,0))</f>
        <v>M</v>
      </c>
      <c r="O598" s="10">
        <f>INDEX(products!$A$1:$G$49,MATCH(orders!$D598,products!$A$1:$A$49,0),MATCH(orders!O$1,products!$A$1:$G$1,0))</f>
        <v>0.5</v>
      </c>
      <c r="P598" s="5">
        <f>INDEX(products!$A$1:$G$49,MATCH(orders!$D598,products!$A$1:$A$49,0),MATCH(orders!P$1,products!$A$1:$G$1,0))</f>
        <v>6.75</v>
      </c>
      <c r="Q598" s="5">
        <f>INDEX(products!$A$1:$G$49,MATCH(orders!$D598,products!$A$1:$A$49,0),MATCH(orders!Q$1,products!$A$1:$G$1,0))</f>
        <v>0.60749999999999993</v>
      </c>
      <c r="R598" s="12">
        <f t="shared" si="19"/>
        <v>33.75</v>
      </c>
      <c r="S598" s="12">
        <f t="shared" si="18"/>
        <v>3.0374999999999996</v>
      </c>
      <c r="T598" t="str">
        <f>_xlfn.XLOOKUP(C598,customers!A597:A1597,customers!I597:I1597,FALSE)</f>
        <v>No</v>
      </c>
    </row>
    <row r="599" spans="1:20" x14ac:dyDescent="0.2">
      <c r="A599" s="2" t="s">
        <v>3860</v>
      </c>
      <c r="B599" s="3">
        <v>44532</v>
      </c>
      <c r="C599" s="2" t="s">
        <v>3861</v>
      </c>
      <c r="D599" t="s">
        <v>6164</v>
      </c>
      <c r="E599" s="2">
        <v>4</v>
      </c>
      <c r="F599" s="2" t="str">
        <f>_xlfn.XLOOKUP(C599,customers!$A$1:$A$1001,customers!$B$1:$B$1001,0)</f>
        <v>Bo Kindley</v>
      </c>
      <c r="G599" s="2" t="str">
        <f>IF(_xlfn.XLOOKUP(C599,customers!$A$1:$A$1001,customers!$C$1:$C$1001,0) = 0, "NONE", _xlfn.XLOOKUP(C599,customers!$A$1:$A$1001,customers!$C$1:$C$1001,0) )</f>
        <v>bkindleygl@wikimedia.org</v>
      </c>
      <c r="H599" s="2" t="str">
        <f>_xlfn.XLOOKUP(C599,customers!$A$1:$A$1001,customers!$G$1:$G$1001,0)</f>
        <v>United States</v>
      </c>
      <c r="I599" s="2" t="e" vm="143">
        <v>#VALUE!</v>
      </c>
      <c r="J599" s="2" t="str">
        <f>_xlfn.XLOOKUP(Table1[[#This Row],[Customer ID]],customers!A598:A1598,customers!F598:F1598,FALSE)</f>
        <v>Pasadena</v>
      </c>
      <c r="K599" s="2" t="str">
        <f>VLOOKUP(M599,'coffee (more)'!$A$1:$B$5,2,FALSE)</f>
        <v>Liberica</v>
      </c>
      <c r="L599" s="2" t="str">
        <f>VLOOKUP(N599,'coffee (more)'!$A$7:$B$10,2,FALSE)</f>
        <v>Light</v>
      </c>
      <c r="M599" t="str">
        <f>INDEX(products!$A$1:$G$49,MATCH(orders!$D599,products!$A$1:$A$49,0),MATCH(orders!M$1,products!$A$1:$G$1,0))</f>
        <v>Lib</v>
      </c>
      <c r="N599" t="str">
        <f>INDEX(products!$A$1:$G$49,MATCH(orders!$D599,products!$A$1:$A$49,0),MATCH(orders!N$1,products!$A$1:$G$1,0))</f>
        <v>L</v>
      </c>
      <c r="O599" s="10">
        <f>INDEX(products!$A$1:$G$49,MATCH(orders!$D599,products!$A$1:$A$49,0),MATCH(orders!O$1,products!$A$1:$G$1,0))</f>
        <v>2.5</v>
      </c>
      <c r="P599" s="5">
        <f>INDEX(products!$A$1:$G$49,MATCH(orders!$D599,products!$A$1:$A$49,0),MATCH(orders!P$1,products!$A$1:$G$1,0))</f>
        <v>36.454999999999998</v>
      </c>
      <c r="Q599" s="5">
        <f>INDEX(products!$A$1:$G$49,MATCH(orders!$D599,products!$A$1:$A$49,0),MATCH(orders!Q$1,products!$A$1:$G$1,0))</f>
        <v>4.7391499999999995</v>
      </c>
      <c r="R599" s="12">
        <f t="shared" si="19"/>
        <v>145.82</v>
      </c>
      <c r="S599" s="12">
        <f t="shared" si="18"/>
        <v>18.956599999999998</v>
      </c>
      <c r="T599" t="str">
        <f>_xlfn.XLOOKUP(C599,customers!A598:A1598,customers!I598:I1598,FALSE)</f>
        <v>Yes</v>
      </c>
    </row>
    <row r="600" spans="1:20" x14ac:dyDescent="0.2">
      <c r="A600" s="2" t="s">
        <v>3866</v>
      </c>
      <c r="B600" s="3">
        <v>43471</v>
      </c>
      <c r="C600" s="2" t="s">
        <v>3867</v>
      </c>
      <c r="D600" t="s">
        <v>6174</v>
      </c>
      <c r="E600" s="2">
        <v>4</v>
      </c>
      <c r="F600" s="2" t="str">
        <f>_xlfn.XLOOKUP(C600,customers!$A$1:$A$1001,customers!$B$1:$B$1001,0)</f>
        <v>Krissie Hammett</v>
      </c>
      <c r="G600" s="2" t="str">
        <f>IF(_xlfn.XLOOKUP(C600,customers!$A$1:$A$1001,customers!$C$1:$C$1001,0) = 0, "NONE", _xlfn.XLOOKUP(C600,customers!$A$1:$A$1001,customers!$C$1:$C$1001,0) )</f>
        <v>khammettgm@dmoz.org</v>
      </c>
      <c r="H600" s="2" t="str">
        <f>_xlfn.XLOOKUP(C600,customers!$A$1:$A$1001,customers!$G$1:$G$1001,0)</f>
        <v>United States</v>
      </c>
      <c r="I600" s="2" t="e" vm="193">
        <v>#VALUE!</v>
      </c>
      <c r="J600" s="2" t="str">
        <f>_xlfn.XLOOKUP(Table1[[#This Row],[Customer ID]],customers!A599:A1599,customers!F599:F1599,FALSE)</f>
        <v>San Francisco</v>
      </c>
      <c r="K600" s="2" t="str">
        <f>VLOOKUP(M600,'coffee (more)'!$A$1:$B$5,2,FALSE)</f>
        <v>Robusta</v>
      </c>
      <c r="L600" s="2" t="str">
        <f>VLOOKUP(N600,'coffee (more)'!$A$7:$B$10,2,FALSE)</f>
        <v>Medium</v>
      </c>
      <c r="M600" t="str">
        <f>INDEX(products!$A$1:$G$49,MATCH(orders!$D600,products!$A$1:$A$49,0),MATCH(orders!M$1,products!$A$1:$G$1,0))</f>
        <v>Rob</v>
      </c>
      <c r="N600" t="str">
        <f>INDEX(products!$A$1:$G$49,MATCH(orders!$D600,products!$A$1:$A$49,0),MATCH(orders!N$1,products!$A$1:$G$1,0))</f>
        <v>M</v>
      </c>
      <c r="O600" s="10">
        <f>INDEX(products!$A$1:$G$49,MATCH(orders!$D600,products!$A$1:$A$49,0),MATCH(orders!O$1,products!$A$1:$G$1,0))</f>
        <v>0.2</v>
      </c>
      <c r="P600" s="5">
        <f>INDEX(products!$A$1:$G$49,MATCH(orders!$D600,products!$A$1:$A$49,0),MATCH(orders!P$1,products!$A$1:$G$1,0))</f>
        <v>2.9849999999999999</v>
      </c>
      <c r="Q600" s="5">
        <f>INDEX(products!$A$1:$G$49,MATCH(orders!$D600,products!$A$1:$A$49,0),MATCH(orders!Q$1,products!$A$1:$G$1,0))</f>
        <v>0.17909999999999998</v>
      </c>
      <c r="R600" s="12">
        <f t="shared" si="19"/>
        <v>11.94</v>
      </c>
      <c r="S600" s="12">
        <f t="shared" si="18"/>
        <v>0.71639999999999993</v>
      </c>
      <c r="T600" t="str">
        <f>_xlfn.XLOOKUP(C600,customers!A599:A1599,customers!I599:I1599,FALSE)</f>
        <v>Yes</v>
      </c>
    </row>
    <row r="601" spans="1:20" x14ac:dyDescent="0.2">
      <c r="A601" s="2" t="s">
        <v>3872</v>
      </c>
      <c r="B601" s="3">
        <v>44321</v>
      </c>
      <c r="C601" s="2" t="s">
        <v>3873</v>
      </c>
      <c r="D601" t="s">
        <v>6154</v>
      </c>
      <c r="E601" s="2">
        <v>4</v>
      </c>
      <c r="F601" s="2" t="str">
        <f>_xlfn.XLOOKUP(C601,customers!$A$1:$A$1001,customers!$B$1:$B$1001,0)</f>
        <v>Alisha Hulburt</v>
      </c>
      <c r="G601" s="2" t="str">
        <f>IF(_xlfn.XLOOKUP(C601,customers!$A$1:$A$1001,customers!$C$1:$C$1001,0) = 0, "NONE", _xlfn.XLOOKUP(C601,customers!$A$1:$A$1001,customers!$C$1:$C$1001,0) )</f>
        <v>ahulburtgn@fda.gov</v>
      </c>
      <c r="H601" s="2" t="str">
        <f>_xlfn.XLOOKUP(C601,customers!$A$1:$A$1001,customers!$G$1:$G$1001,0)</f>
        <v>United States</v>
      </c>
      <c r="I601" s="2" t="e" vm="201">
        <v>#VALUE!</v>
      </c>
      <c r="J601" s="2" t="str">
        <f>_xlfn.XLOOKUP(Table1[[#This Row],[Customer ID]],customers!A600:A1600,customers!F600:F1600,FALSE)</f>
        <v>Shreveport</v>
      </c>
      <c r="K601" s="2" t="str">
        <f>VLOOKUP(M601,'coffee (more)'!$A$1:$B$5,2,FALSE)</f>
        <v>Arbica</v>
      </c>
      <c r="L601" s="2" t="str">
        <f>VLOOKUP(N601,'coffee (more)'!$A$7:$B$10,2,FALSE)</f>
        <v>Dark</v>
      </c>
      <c r="M601" t="str">
        <f>INDEX(products!$A$1:$G$49,MATCH(orders!$D601,products!$A$1:$A$49,0),MATCH(orders!M$1,products!$A$1:$G$1,0))</f>
        <v>Ara</v>
      </c>
      <c r="N601" t="str">
        <f>INDEX(products!$A$1:$G$49,MATCH(orders!$D601,products!$A$1:$A$49,0),MATCH(orders!N$1,products!$A$1:$G$1,0))</f>
        <v>D</v>
      </c>
      <c r="O601" s="10">
        <f>INDEX(products!$A$1:$G$49,MATCH(orders!$D601,products!$A$1:$A$49,0),MATCH(orders!O$1,products!$A$1:$G$1,0))</f>
        <v>0.2</v>
      </c>
      <c r="P601" s="5">
        <f>INDEX(products!$A$1:$G$49,MATCH(orders!$D601,products!$A$1:$A$49,0),MATCH(orders!P$1,products!$A$1:$G$1,0))</f>
        <v>2.9849999999999999</v>
      </c>
      <c r="Q601" s="5">
        <f>INDEX(products!$A$1:$G$49,MATCH(orders!$D601,products!$A$1:$A$49,0),MATCH(orders!Q$1,products!$A$1:$G$1,0))</f>
        <v>0.26865</v>
      </c>
      <c r="R601" s="12">
        <f t="shared" si="19"/>
        <v>11.94</v>
      </c>
      <c r="S601" s="12">
        <f t="shared" si="18"/>
        <v>1.0746</v>
      </c>
      <c r="T601" t="str">
        <f>_xlfn.XLOOKUP(C601,customers!A600:A1600,customers!I600:I1600,FALSE)</f>
        <v>Yes</v>
      </c>
    </row>
    <row r="602" spans="1:20" x14ac:dyDescent="0.2">
      <c r="A602" s="2" t="s">
        <v>3877</v>
      </c>
      <c r="B602" s="3">
        <v>44492</v>
      </c>
      <c r="C602" s="2" t="s">
        <v>3878</v>
      </c>
      <c r="D602" t="s">
        <v>6169</v>
      </c>
      <c r="E602" s="2">
        <v>1</v>
      </c>
      <c r="F602" s="2" t="str">
        <f>_xlfn.XLOOKUP(C602,customers!$A$1:$A$1001,customers!$B$1:$B$1001,0)</f>
        <v>Peyter Lauritzen</v>
      </c>
      <c r="G602" s="2" t="str">
        <f>IF(_xlfn.XLOOKUP(C602,customers!$A$1:$A$1001,customers!$C$1:$C$1001,0) = 0, "NONE", _xlfn.XLOOKUP(C602,customers!$A$1:$A$1001,customers!$C$1:$C$1001,0) )</f>
        <v>plauritzengo@photobucket.com</v>
      </c>
      <c r="H602" s="2" t="str">
        <f>_xlfn.XLOOKUP(C602,customers!$A$1:$A$1001,customers!$G$1:$G$1001,0)</f>
        <v>United States</v>
      </c>
      <c r="I602" s="2" t="e" vm="11">
        <v>#VALUE!</v>
      </c>
      <c r="J602" s="2" t="str">
        <f>_xlfn.XLOOKUP(Table1[[#This Row],[Customer ID]],customers!A601:A1601,customers!F601:F1601,FALSE)</f>
        <v>Philadelphia</v>
      </c>
      <c r="K602" s="2" t="str">
        <f>VLOOKUP(M602,'coffee (more)'!$A$1:$B$5,2,FALSE)</f>
        <v>Liberica</v>
      </c>
      <c r="L602" s="2" t="str">
        <f>VLOOKUP(N602,'coffee (more)'!$A$7:$B$10,2,FALSE)</f>
        <v>Dark</v>
      </c>
      <c r="M602" t="str">
        <f>INDEX(products!$A$1:$G$49,MATCH(orders!$D602,products!$A$1:$A$49,0),MATCH(orders!M$1,products!$A$1:$G$1,0))</f>
        <v>Lib</v>
      </c>
      <c r="N602" t="str">
        <f>INDEX(products!$A$1:$G$49,MATCH(orders!$D602,products!$A$1:$A$49,0),MATCH(orders!N$1,products!$A$1:$G$1,0))</f>
        <v>D</v>
      </c>
      <c r="O602" s="10">
        <f>INDEX(products!$A$1:$G$49,MATCH(orders!$D602,products!$A$1:$A$49,0),MATCH(orders!O$1,products!$A$1:$G$1,0))</f>
        <v>0.5</v>
      </c>
      <c r="P602" s="5">
        <f>INDEX(products!$A$1:$G$49,MATCH(orders!$D602,products!$A$1:$A$49,0),MATCH(orders!P$1,products!$A$1:$G$1,0))</f>
        <v>7.77</v>
      </c>
      <c r="Q602" s="5">
        <f>INDEX(products!$A$1:$G$49,MATCH(orders!$D602,products!$A$1:$A$49,0),MATCH(orders!Q$1,products!$A$1:$G$1,0))</f>
        <v>1.0101</v>
      </c>
      <c r="R602" s="12">
        <f t="shared" si="19"/>
        <v>7.77</v>
      </c>
      <c r="S602" s="12">
        <f t="shared" si="18"/>
        <v>1.0101</v>
      </c>
      <c r="T602" t="str">
        <f>_xlfn.XLOOKUP(C602,customers!A601:A1601,customers!I601:I1601,FALSE)</f>
        <v>No</v>
      </c>
    </row>
    <row r="603" spans="1:20" x14ac:dyDescent="0.2">
      <c r="A603" s="2" t="s">
        <v>3883</v>
      </c>
      <c r="B603" s="3">
        <v>43815</v>
      </c>
      <c r="C603" s="2" t="s">
        <v>3884</v>
      </c>
      <c r="D603" t="s">
        <v>6142</v>
      </c>
      <c r="E603" s="2">
        <v>4</v>
      </c>
      <c r="F603" s="2" t="str">
        <f>_xlfn.XLOOKUP(C603,customers!$A$1:$A$1001,customers!$B$1:$B$1001,0)</f>
        <v>Aurelia Burgwin</v>
      </c>
      <c r="G603" s="2" t="str">
        <f>IF(_xlfn.XLOOKUP(C603,customers!$A$1:$A$1001,customers!$C$1:$C$1001,0) = 0, "NONE", _xlfn.XLOOKUP(C603,customers!$A$1:$A$1001,customers!$C$1:$C$1001,0) )</f>
        <v>aburgwingp@redcross.org</v>
      </c>
      <c r="H603" s="2" t="str">
        <f>_xlfn.XLOOKUP(C603,customers!$A$1:$A$1001,customers!$G$1:$G$1001,0)</f>
        <v>United States</v>
      </c>
      <c r="I603" s="2" t="s">
        <v>269</v>
      </c>
      <c r="J603" s="2" t="str">
        <f>_xlfn.XLOOKUP(Table1[[#This Row],[Customer ID]],customers!A602:A1602,customers!F602:F1602,FALSE)</f>
        <v>Migrate</v>
      </c>
      <c r="K603" s="2" t="str">
        <f>VLOOKUP(M603,'coffee (more)'!$A$1:$B$5,2,FALSE)</f>
        <v>Robusta</v>
      </c>
      <c r="L603" s="2" t="str">
        <f>VLOOKUP(N603,'coffee (more)'!$A$7:$B$10,2,FALSE)</f>
        <v>Light</v>
      </c>
      <c r="M603" t="str">
        <f>INDEX(products!$A$1:$G$49,MATCH(orders!$D603,products!$A$1:$A$49,0),MATCH(orders!M$1,products!$A$1:$G$1,0))</f>
        <v>Rob</v>
      </c>
      <c r="N603" t="str">
        <f>INDEX(products!$A$1:$G$49,MATCH(orders!$D603,products!$A$1:$A$49,0),MATCH(orders!N$1,products!$A$1:$G$1,0))</f>
        <v>L</v>
      </c>
      <c r="O603" s="10">
        <f>INDEX(products!$A$1:$G$49,MATCH(orders!$D603,products!$A$1:$A$49,0),MATCH(orders!O$1,products!$A$1:$G$1,0))</f>
        <v>2.5</v>
      </c>
      <c r="P603" s="5">
        <f>INDEX(products!$A$1:$G$49,MATCH(orders!$D603,products!$A$1:$A$49,0),MATCH(orders!P$1,products!$A$1:$G$1,0))</f>
        <v>27.484999999999996</v>
      </c>
      <c r="Q603" s="5">
        <f>INDEX(products!$A$1:$G$49,MATCH(orders!$D603,products!$A$1:$A$49,0),MATCH(orders!Q$1,products!$A$1:$G$1,0))</f>
        <v>1.6490999999999998</v>
      </c>
      <c r="R603" s="12">
        <f t="shared" si="19"/>
        <v>109.93999999999998</v>
      </c>
      <c r="S603" s="12">
        <f t="shared" si="18"/>
        <v>6.5963999999999992</v>
      </c>
      <c r="T603" t="str">
        <f>_xlfn.XLOOKUP(C603,customers!A602:A1602,customers!I602:I1602,FALSE)</f>
        <v>Yes</v>
      </c>
    </row>
    <row r="604" spans="1:20" x14ac:dyDescent="0.2">
      <c r="A604" s="2" t="s">
        <v>3889</v>
      </c>
      <c r="B604" s="3">
        <v>43603</v>
      </c>
      <c r="C604" s="2" t="s">
        <v>3890</v>
      </c>
      <c r="D604" t="s">
        <v>6184</v>
      </c>
      <c r="E604" s="2">
        <v>5</v>
      </c>
      <c r="F604" s="2" t="str">
        <f>_xlfn.XLOOKUP(C604,customers!$A$1:$A$1001,customers!$B$1:$B$1001,0)</f>
        <v>Emalee Rolin</v>
      </c>
      <c r="G604" s="2" t="str">
        <f>IF(_xlfn.XLOOKUP(C604,customers!$A$1:$A$1001,customers!$C$1:$C$1001,0) = 0, "NONE", _xlfn.XLOOKUP(C604,customers!$A$1:$A$1001,customers!$C$1:$C$1001,0) )</f>
        <v>erolingq@google.fr</v>
      </c>
      <c r="H604" s="2" t="str">
        <f>_xlfn.XLOOKUP(C604,customers!$A$1:$A$1001,customers!$G$1:$G$1001,0)</f>
        <v>United States</v>
      </c>
      <c r="I604" s="2" t="e" vm="43">
        <v>#VALUE!</v>
      </c>
      <c r="J604" s="2" t="str">
        <f>_xlfn.XLOOKUP(Table1[[#This Row],[Customer ID]],customers!A603:A1603,customers!F603:F1603,FALSE)</f>
        <v>Toledo</v>
      </c>
      <c r="K604" s="2" t="str">
        <f>VLOOKUP(M604,'coffee (more)'!$A$1:$B$5,2,FALSE)</f>
        <v>Excelsa</v>
      </c>
      <c r="L604" s="2" t="str">
        <f>VLOOKUP(N604,'coffee (more)'!$A$7:$B$10,2,FALSE)</f>
        <v>Light</v>
      </c>
      <c r="M604" t="str">
        <f>INDEX(products!$A$1:$G$49,MATCH(orders!$D604,products!$A$1:$A$49,0),MATCH(orders!M$1,products!$A$1:$G$1,0))</f>
        <v>Exc</v>
      </c>
      <c r="N604" t="str">
        <f>INDEX(products!$A$1:$G$49,MATCH(orders!$D604,products!$A$1:$A$49,0),MATCH(orders!N$1,products!$A$1:$G$1,0))</f>
        <v>L</v>
      </c>
      <c r="O604" s="10">
        <f>INDEX(products!$A$1:$G$49,MATCH(orders!$D604,products!$A$1:$A$49,0),MATCH(orders!O$1,products!$A$1:$G$1,0))</f>
        <v>0.2</v>
      </c>
      <c r="P604" s="5">
        <f>INDEX(products!$A$1:$G$49,MATCH(orders!$D604,products!$A$1:$A$49,0),MATCH(orders!P$1,products!$A$1:$G$1,0))</f>
        <v>4.4550000000000001</v>
      </c>
      <c r="Q604" s="5">
        <f>INDEX(products!$A$1:$G$49,MATCH(orders!$D604,products!$A$1:$A$49,0),MATCH(orders!Q$1,products!$A$1:$G$1,0))</f>
        <v>0.49004999999999999</v>
      </c>
      <c r="R604" s="12">
        <f t="shared" si="19"/>
        <v>22.274999999999999</v>
      </c>
      <c r="S604" s="12">
        <f t="shared" si="18"/>
        <v>2.45025</v>
      </c>
      <c r="T604" t="str">
        <f>_xlfn.XLOOKUP(C604,customers!A603:A1603,customers!I603:I1603,FALSE)</f>
        <v>Yes</v>
      </c>
    </row>
    <row r="605" spans="1:20" x14ac:dyDescent="0.2">
      <c r="A605" s="2" t="s">
        <v>3895</v>
      </c>
      <c r="B605" s="3">
        <v>43660</v>
      </c>
      <c r="C605" s="2" t="s">
        <v>3896</v>
      </c>
      <c r="D605" t="s">
        <v>6174</v>
      </c>
      <c r="E605" s="2">
        <v>3</v>
      </c>
      <c r="F605" s="2" t="str">
        <f>_xlfn.XLOOKUP(C605,customers!$A$1:$A$1001,customers!$B$1:$B$1001,0)</f>
        <v>Donavon Fowle</v>
      </c>
      <c r="G605" s="2" t="str">
        <f>IF(_xlfn.XLOOKUP(C605,customers!$A$1:$A$1001,customers!$C$1:$C$1001,0) = 0, "NONE", _xlfn.XLOOKUP(C605,customers!$A$1:$A$1001,customers!$C$1:$C$1001,0) )</f>
        <v>dfowlegr@epa.gov</v>
      </c>
      <c r="H605" s="2" t="str">
        <f>_xlfn.XLOOKUP(C605,customers!$A$1:$A$1001,customers!$G$1:$G$1001,0)</f>
        <v>United States</v>
      </c>
      <c r="I605" s="2" t="e" vm="68">
        <v>#VALUE!</v>
      </c>
      <c r="J605" s="2" t="str">
        <f>_xlfn.XLOOKUP(Table1[[#This Row],[Customer ID]],customers!A604:A1604,customers!F604:F1604,FALSE)</f>
        <v>Colorado Springs</v>
      </c>
      <c r="K605" s="2" t="str">
        <f>VLOOKUP(M605,'coffee (more)'!$A$1:$B$5,2,FALSE)</f>
        <v>Robusta</v>
      </c>
      <c r="L605" s="2" t="str">
        <f>VLOOKUP(N605,'coffee (more)'!$A$7:$B$10,2,FALSE)</f>
        <v>Medium</v>
      </c>
      <c r="M605" t="str">
        <f>INDEX(products!$A$1:$G$49,MATCH(orders!$D605,products!$A$1:$A$49,0),MATCH(orders!M$1,products!$A$1:$G$1,0))</f>
        <v>Rob</v>
      </c>
      <c r="N605" t="str">
        <f>INDEX(products!$A$1:$G$49,MATCH(orders!$D605,products!$A$1:$A$49,0),MATCH(orders!N$1,products!$A$1:$G$1,0))</f>
        <v>M</v>
      </c>
      <c r="O605" s="10">
        <f>INDEX(products!$A$1:$G$49,MATCH(orders!$D605,products!$A$1:$A$49,0),MATCH(orders!O$1,products!$A$1:$G$1,0))</f>
        <v>0.2</v>
      </c>
      <c r="P605" s="5">
        <f>INDEX(products!$A$1:$G$49,MATCH(orders!$D605,products!$A$1:$A$49,0),MATCH(orders!P$1,products!$A$1:$G$1,0))</f>
        <v>2.9849999999999999</v>
      </c>
      <c r="Q605" s="5">
        <f>INDEX(products!$A$1:$G$49,MATCH(orders!$D605,products!$A$1:$A$49,0),MATCH(orders!Q$1,products!$A$1:$G$1,0))</f>
        <v>0.17909999999999998</v>
      </c>
      <c r="R605" s="12">
        <f t="shared" si="19"/>
        <v>8.9550000000000001</v>
      </c>
      <c r="S605" s="12">
        <f t="shared" si="18"/>
        <v>0.53729999999999989</v>
      </c>
      <c r="T605" t="str">
        <f>_xlfn.XLOOKUP(C605,customers!A604:A1604,customers!I604:I1604,FALSE)</f>
        <v>No</v>
      </c>
    </row>
    <row r="606" spans="1:20" x14ac:dyDescent="0.2">
      <c r="A606" s="2" t="s">
        <v>3900</v>
      </c>
      <c r="B606" s="3">
        <v>44148</v>
      </c>
      <c r="C606" s="2" t="s">
        <v>3901</v>
      </c>
      <c r="D606" t="s">
        <v>6165</v>
      </c>
      <c r="E606" s="2">
        <v>4</v>
      </c>
      <c r="F606" s="2" t="str">
        <f>_xlfn.XLOOKUP(C606,customers!$A$1:$A$1001,customers!$B$1:$B$1001,0)</f>
        <v>Jorge Bettison</v>
      </c>
      <c r="G606" s="2" t="str">
        <f>IF(_xlfn.XLOOKUP(C606,customers!$A$1:$A$1001,customers!$C$1:$C$1001,0) = 0, "NONE", _xlfn.XLOOKUP(C606,customers!$A$1:$A$1001,customers!$C$1:$C$1001,0) )</f>
        <v>NONE</v>
      </c>
      <c r="H606" s="2" t="str">
        <f>_xlfn.XLOOKUP(C606,customers!$A$1:$A$1001,customers!$G$1:$G$1001,0)</f>
        <v>Ireland</v>
      </c>
      <c r="I606" s="2" t="e" vm="226">
        <v>#VALUE!</v>
      </c>
      <c r="J606" s="2" t="str">
        <f>_xlfn.XLOOKUP(Table1[[#This Row],[Customer ID]],customers!A605:A1605,customers!F605:F1605,FALSE)</f>
        <v>Longwood</v>
      </c>
      <c r="K606" s="2" t="str">
        <f>VLOOKUP(M606,'coffee (more)'!$A$1:$B$5,2,FALSE)</f>
        <v>Liberica</v>
      </c>
      <c r="L606" s="2" t="str">
        <f>VLOOKUP(N606,'coffee (more)'!$A$7:$B$10,2,FALSE)</f>
        <v>Dark</v>
      </c>
      <c r="M606" t="str">
        <f>INDEX(products!$A$1:$G$49,MATCH(orders!$D606,products!$A$1:$A$49,0),MATCH(orders!M$1,products!$A$1:$G$1,0))</f>
        <v>Lib</v>
      </c>
      <c r="N606" t="str">
        <f>INDEX(products!$A$1:$G$49,MATCH(orders!$D606,products!$A$1:$A$49,0),MATCH(orders!N$1,products!$A$1:$G$1,0))</f>
        <v>D</v>
      </c>
      <c r="O606" s="10">
        <f>INDEX(products!$A$1:$G$49,MATCH(orders!$D606,products!$A$1:$A$49,0),MATCH(orders!O$1,products!$A$1:$G$1,0))</f>
        <v>2.5</v>
      </c>
      <c r="P606" s="5">
        <f>INDEX(products!$A$1:$G$49,MATCH(orders!$D606,products!$A$1:$A$49,0),MATCH(orders!P$1,products!$A$1:$G$1,0))</f>
        <v>29.784999999999997</v>
      </c>
      <c r="Q606" s="5">
        <f>INDEX(products!$A$1:$G$49,MATCH(orders!$D606,products!$A$1:$A$49,0),MATCH(orders!Q$1,products!$A$1:$G$1,0))</f>
        <v>3.8720499999999998</v>
      </c>
      <c r="R606" s="12">
        <f t="shared" si="19"/>
        <v>119.13999999999999</v>
      </c>
      <c r="S606" s="12">
        <f t="shared" si="18"/>
        <v>15.488199999999999</v>
      </c>
      <c r="T606" t="str">
        <f>_xlfn.XLOOKUP(C606,customers!A605:A1605,customers!I605:I1605,FALSE)</f>
        <v>No</v>
      </c>
    </row>
    <row r="607" spans="1:20" x14ac:dyDescent="0.2">
      <c r="A607" s="2" t="s">
        <v>3905</v>
      </c>
      <c r="B607" s="3">
        <v>44028</v>
      </c>
      <c r="C607" s="2" t="s">
        <v>3906</v>
      </c>
      <c r="D607" t="s">
        <v>6182</v>
      </c>
      <c r="E607" s="2">
        <v>5</v>
      </c>
      <c r="F607" s="2" t="str">
        <f>_xlfn.XLOOKUP(C607,customers!$A$1:$A$1001,customers!$B$1:$B$1001,0)</f>
        <v>Wang Powlesland</v>
      </c>
      <c r="G607" s="2" t="str">
        <f>IF(_xlfn.XLOOKUP(C607,customers!$A$1:$A$1001,customers!$C$1:$C$1001,0) = 0, "NONE", _xlfn.XLOOKUP(C607,customers!$A$1:$A$1001,customers!$C$1:$C$1001,0) )</f>
        <v>wpowleslandgt@soundcloud.com</v>
      </c>
      <c r="H607" s="2" t="str">
        <f>_xlfn.XLOOKUP(C607,customers!$A$1:$A$1001,customers!$G$1:$G$1001,0)</f>
        <v>United States</v>
      </c>
      <c r="I607" s="2" t="e" vm="270">
        <v>#VALUE!</v>
      </c>
      <c r="J607" s="2" t="str">
        <f>_xlfn.XLOOKUP(Table1[[#This Row],[Customer ID]],customers!A606:A1606,customers!F606:F1606,FALSE)</f>
        <v>Pittsburgh</v>
      </c>
      <c r="K607" s="2" t="str">
        <f>VLOOKUP(M607,'coffee (more)'!$A$1:$B$5,2,FALSE)</f>
        <v>Arbica</v>
      </c>
      <c r="L607" s="2" t="str">
        <f>VLOOKUP(N607,'coffee (more)'!$A$7:$B$10,2,FALSE)</f>
        <v>Light</v>
      </c>
      <c r="M607" t="str">
        <f>INDEX(products!$A$1:$G$49,MATCH(orders!$D607,products!$A$1:$A$49,0),MATCH(orders!M$1,products!$A$1:$G$1,0))</f>
        <v>Ara</v>
      </c>
      <c r="N607" t="str">
        <f>INDEX(products!$A$1:$G$49,MATCH(orders!$D607,products!$A$1:$A$49,0),MATCH(orders!N$1,products!$A$1:$G$1,0))</f>
        <v>L</v>
      </c>
      <c r="O607" s="10">
        <f>INDEX(products!$A$1:$G$49,MATCH(orders!$D607,products!$A$1:$A$49,0),MATCH(orders!O$1,products!$A$1:$G$1,0))</f>
        <v>2.5</v>
      </c>
      <c r="P607" s="5">
        <f>INDEX(products!$A$1:$G$49,MATCH(orders!$D607,products!$A$1:$A$49,0),MATCH(orders!P$1,products!$A$1:$G$1,0))</f>
        <v>29.784999999999997</v>
      </c>
      <c r="Q607" s="5">
        <f>INDEX(products!$A$1:$G$49,MATCH(orders!$D607,products!$A$1:$A$49,0),MATCH(orders!Q$1,products!$A$1:$G$1,0))</f>
        <v>2.6806499999999995</v>
      </c>
      <c r="R607" s="12">
        <f t="shared" si="19"/>
        <v>148.92499999999998</v>
      </c>
      <c r="S607" s="12">
        <f t="shared" si="18"/>
        <v>13.403249999999998</v>
      </c>
      <c r="T607" t="str">
        <f>_xlfn.XLOOKUP(C607,customers!A606:A1606,customers!I606:I1606,FALSE)</f>
        <v>Yes</v>
      </c>
    </row>
    <row r="608" spans="1:20" x14ac:dyDescent="0.2">
      <c r="A608" s="2" t="s">
        <v>3911</v>
      </c>
      <c r="B608" s="3">
        <v>44138</v>
      </c>
      <c r="C608" s="2" t="s">
        <v>3840</v>
      </c>
      <c r="D608" t="s">
        <v>6164</v>
      </c>
      <c r="E608" s="2">
        <v>3</v>
      </c>
      <c r="F608" s="2" t="str">
        <f>_xlfn.XLOOKUP(C608,customers!$A$1:$A$1001,customers!$B$1:$B$1001,0)</f>
        <v>Cody Verissimo</v>
      </c>
      <c r="G608" s="2" t="str">
        <f>IF(_xlfn.XLOOKUP(C608,customers!$A$1:$A$1001,customers!$C$1:$C$1001,0) = 0, "NONE", _xlfn.XLOOKUP(C608,customers!$A$1:$A$1001,customers!$C$1:$C$1001,0) )</f>
        <v>cverissimogh@theglobeandmail.com</v>
      </c>
      <c r="H608" s="2" t="str">
        <f>_xlfn.XLOOKUP(C608,customers!$A$1:$A$1001,customers!$G$1:$G$1001,0)</f>
        <v>United Kingdom</v>
      </c>
      <c r="I608" s="2" t="b">
        <v>0</v>
      </c>
      <c r="J608" s="2" t="b">
        <f>_xlfn.XLOOKUP(Table1[[#This Row],[Customer ID]],customers!A607:A1607,customers!F607:F1607,FALSE)</f>
        <v>0</v>
      </c>
      <c r="K608" s="2" t="str">
        <f>VLOOKUP(M608,'coffee (more)'!$A$1:$B$5,2,FALSE)</f>
        <v>Liberica</v>
      </c>
      <c r="L608" s="2" t="str">
        <f>VLOOKUP(N608,'coffee (more)'!$A$7:$B$10,2,FALSE)</f>
        <v>Light</v>
      </c>
      <c r="M608" t="str">
        <f>INDEX(products!$A$1:$G$49,MATCH(orders!$D608,products!$A$1:$A$49,0),MATCH(orders!M$1,products!$A$1:$G$1,0))</f>
        <v>Lib</v>
      </c>
      <c r="N608" t="str">
        <f>INDEX(products!$A$1:$G$49,MATCH(orders!$D608,products!$A$1:$A$49,0),MATCH(orders!N$1,products!$A$1:$G$1,0))</f>
        <v>L</v>
      </c>
      <c r="O608" s="10">
        <f>INDEX(products!$A$1:$G$49,MATCH(orders!$D608,products!$A$1:$A$49,0),MATCH(orders!O$1,products!$A$1:$G$1,0))</f>
        <v>2.5</v>
      </c>
      <c r="P608" s="5">
        <f>INDEX(products!$A$1:$G$49,MATCH(orders!$D608,products!$A$1:$A$49,0),MATCH(orders!P$1,products!$A$1:$G$1,0))</f>
        <v>36.454999999999998</v>
      </c>
      <c r="Q608" s="5">
        <f>INDEX(products!$A$1:$G$49,MATCH(orders!$D608,products!$A$1:$A$49,0),MATCH(orders!Q$1,products!$A$1:$G$1,0))</f>
        <v>4.7391499999999995</v>
      </c>
      <c r="R608" s="12">
        <f t="shared" si="19"/>
        <v>109.36499999999999</v>
      </c>
      <c r="S608" s="12">
        <f t="shared" si="18"/>
        <v>14.217449999999999</v>
      </c>
      <c r="T608" t="b">
        <f>_xlfn.XLOOKUP(C608,customers!A607:A1607,customers!I607:I1607,FALSE)</f>
        <v>0</v>
      </c>
    </row>
    <row r="609" spans="1:20"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 = 0, "NONE", _xlfn.XLOOKUP(C609,customers!$A$1:$A$1001,customers!$C$1:$C$1001,0) )</f>
        <v>lellinghamgv@sciencedaily.com</v>
      </c>
      <c r="H609" s="2" t="str">
        <f>_xlfn.XLOOKUP(C609,customers!$A$1:$A$1001,customers!$G$1:$G$1001,0)</f>
        <v>United States</v>
      </c>
      <c r="I609" s="2" t="e" vm="201">
        <v>#VALUE!</v>
      </c>
      <c r="J609" s="2" t="str">
        <f>_xlfn.XLOOKUP(Table1[[#This Row],[Customer ID]],customers!A608:A1608,customers!F608:F1608,FALSE)</f>
        <v>Shreveport</v>
      </c>
      <c r="K609" s="2" t="str">
        <f>VLOOKUP(M609,'coffee (more)'!$A$1:$B$5,2,FALSE)</f>
        <v>Excelsa</v>
      </c>
      <c r="L609" s="2" t="str">
        <f>VLOOKUP(N609,'coffee (more)'!$A$7:$B$10,2,FALSE)</f>
        <v>Dark</v>
      </c>
      <c r="M609" t="str">
        <f>INDEX(products!$A$1:$G$49,MATCH(orders!$D609,products!$A$1:$A$49,0),MATCH(orders!M$1,products!$A$1:$G$1,0))</f>
        <v>Exc</v>
      </c>
      <c r="N609" t="str">
        <f>INDEX(products!$A$1:$G$49,MATCH(orders!$D609,products!$A$1:$A$49,0),MATCH(orders!N$1,products!$A$1:$G$1,0))</f>
        <v>D</v>
      </c>
      <c r="O609" s="10">
        <f>INDEX(products!$A$1:$G$49,MATCH(orders!$D609,products!$A$1:$A$49,0),MATCH(orders!O$1,products!$A$1:$G$1,0))</f>
        <v>0.2</v>
      </c>
      <c r="P609" s="5">
        <f>INDEX(products!$A$1:$G$49,MATCH(orders!$D609,products!$A$1:$A$49,0),MATCH(orders!P$1,products!$A$1:$G$1,0))</f>
        <v>3.645</v>
      </c>
      <c r="Q609" s="5">
        <f>INDEX(products!$A$1:$G$49,MATCH(orders!$D609,products!$A$1:$A$49,0),MATCH(orders!Q$1,products!$A$1:$G$1,0))</f>
        <v>0.40095000000000003</v>
      </c>
      <c r="R609" s="12">
        <f t="shared" si="19"/>
        <v>3.645</v>
      </c>
      <c r="S609" s="12">
        <f t="shared" si="18"/>
        <v>0.40095000000000003</v>
      </c>
      <c r="T609" t="str">
        <f>_xlfn.XLOOKUP(C609,customers!A608:A1608,customers!I608:I1608,FALSE)</f>
        <v>Yes</v>
      </c>
    </row>
    <row r="610" spans="1:20" x14ac:dyDescent="0.2">
      <c r="A610" s="2" t="s">
        <v>3923</v>
      </c>
      <c r="B610" s="3">
        <v>44608</v>
      </c>
      <c r="C610" s="2" t="s">
        <v>3924</v>
      </c>
      <c r="D610" t="s">
        <v>6185</v>
      </c>
      <c r="E610" s="2">
        <v>2</v>
      </c>
      <c r="F610" s="2" t="str">
        <f>_xlfn.XLOOKUP(C610,customers!$A$1:$A$1001,customers!$B$1:$B$1001,0)</f>
        <v>Billy Neiland</v>
      </c>
      <c r="G610" s="2" t="str">
        <f>IF(_xlfn.XLOOKUP(C610,customers!$A$1:$A$1001,customers!$C$1:$C$1001,0) = 0, "NONE", _xlfn.XLOOKUP(C610,customers!$A$1:$A$1001,customers!$C$1:$C$1001,0) )</f>
        <v>NONE</v>
      </c>
      <c r="H610" s="2" t="str">
        <f>_xlfn.XLOOKUP(C610,customers!$A$1:$A$1001,customers!$G$1:$G$1001,0)</f>
        <v>United States</v>
      </c>
      <c r="I610" s="2" t="e" vm="248">
        <v>#VALUE!</v>
      </c>
      <c r="J610" s="2" t="str">
        <f>_xlfn.XLOOKUP(Table1[[#This Row],[Customer ID]],customers!A609:A1609,customers!F609:F1609,FALSE)</f>
        <v>Cleveland</v>
      </c>
      <c r="K610" s="2" t="str">
        <f>VLOOKUP(M610,'coffee (more)'!$A$1:$B$5,2,FALSE)</f>
        <v>Excelsa</v>
      </c>
      <c r="L610" s="2" t="str">
        <f>VLOOKUP(N610,'coffee (more)'!$A$7:$B$10,2,FALSE)</f>
        <v>Dark</v>
      </c>
      <c r="M610" t="str">
        <f>INDEX(products!$A$1:$G$49,MATCH(orders!$D610,products!$A$1:$A$49,0),MATCH(orders!M$1,products!$A$1:$G$1,0))</f>
        <v>Exc</v>
      </c>
      <c r="N610" t="str">
        <f>INDEX(products!$A$1:$G$49,MATCH(orders!$D610,products!$A$1:$A$49,0),MATCH(orders!N$1,products!$A$1:$G$1,0))</f>
        <v>D</v>
      </c>
      <c r="O610" s="10">
        <f>INDEX(products!$A$1:$G$49,MATCH(orders!$D610,products!$A$1:$A$49,0),MATCH(orders!O$1,products!$A$1:$G$1,0))</f>
        <v>2.5</v>
      </c>
      <c r="P610" s="5">
        <f>INDEX(products!$A$1:$G$49,MATCH(orders!$D610,products!$A$1:$A$49,0),MATCH(orders!P$1,products!$A$1:$G$1,0))</f>
        <v>27.945</v>
      </c>
      <c r="Q610" s="5">
        <f>INDEX(products!$A$1:$G$49,MATCH(orders!$D610,products!$A$1:$A$49,0),MATCH(orders!Q$1,products!$A$1:$G$1,0))</f>
        <v>3.07395</v>
      </c>
      <c r="R610" s="12">
        <f t="shared" si="19"/>
        <v>55.89</v>
      </c>
      <c r="S610" s="12">
        <f t="shared" si="18"/>
        <v>6.1478999999999999</v>
      </c>
      <c r="T610" t="str">
        <f>_xlfn.XLOOKUP(C610,customers!A609:A1609,customers!I609:I1609,FALSE)</f>
        <v>No</v>
      </c>
    </row>
    <row r="611" spans="1:20" x14ac:dyDescent="0.2">
      <c r="A611" s="2" t="s">
        <v>3927</v>
      </c>
      <c r="B611" s="3">
        <v>44147</v>
      </c>
      <c r="C611" s="2" t="s">
        <v>3928</v>
      </c>
      <c r="D611" t="s">
        <v>6159</v>
      </c>
      <c r="E611" s="2">
        <v>6</v>
      </c>
      <c r="F611" s="2" t="str">
        <f>_xlfn.XLOOKUP(C611,customers!$A$1:$A$1001,customers!$B$1:$B$1001,0)</f>
        <v>Ancell Fendt</v>
      </c>
      <c r="G611" s="2" t="str">
        <f>IF(_xlfn.XLOOKUP(C611,customers!$A$1:$A$1001,customers!$C$1:$C$1001,0) = 0, "NONE", _xlfn.XLOOKUP(C611,customers!$A$1:$A$1001,customers!$C$1:$C$1001,0) )</f>
        <v>afendtgx@forbes.com</v>
      </c>
      <c r="H611" s="2" t="str">
        <f>_xlfn.XLOOKUP(C611,customers!$A$1:$A$1001,customers!$G$1:$G$1001,0)</f>
        <v>United States</v>
      </c>
      <c r="I611" s="2" t="e" vm="159">
        <v>#VALUE!</v>
      </c>
      <c r="J611" s="2" t="str">
        <f>_xlfn.XLOOKUP(Table1[[#This Row],[Customer ID]],customers!A610:A1610,customers!F610:F1610,FALSE)</f>
        <v>Milwaukee</v>
      </c>
      <c r="K611" s="2" t="str">
        <f>VLOOKUP(M611,'coffee (more)'!$A$1:$B$5,2,FALSE)</f>
        <v>Liberica</v>
      </c>
      <c r="L611" s="2" t="str">
        <f>VLOOKUP(N611,'coffee (more)'!$A$7:$B$10,2,FALSE)</f>
        <v>Medium</v>
      </c>
      <c r="M611" t="str">
        <f>INDEX(products!$A$1:$G$49,MATCH(orders!$D611,products!$A$1:$A$49,0),MATCH(orders!M$1,products!$A$1:$G$1,0))</f>
        <v>Lib</v>
      </c>
      <c r="N611" t="str">
        <f>INDEX(products!$A$1:$G$49,MATCH(orders!$D611,products!$A$1:$A$49,0),MATCH(orders!N$1,products!$A$1:$G$1,0))</f>
        <v>M</v>
      </c>
      <c r="O611" s="10">
        <f>INDEX(products!$A$1:$G$49,MATCH(orders!$D611,products!$A$1:$A$49,0),MATCH(orders!O$1,products!$A$1:$G$1,0))</f>
        <v>0.2</v>
      </c>
      <c r="P611" s="5">
        <f>INDEX(products!$A$1:$G$49,MATCH(orders!$D611,products!$A$1:$A$49,0),MATCH(orders!P$1,products!$A$1:$G$1,0))</f>
        <v>4.3650000000000002</v>
      </c>
      <c r="Q611" s="5">
        <f>INDEX(products!$A$1:$G$49,MATCH(orders!$D611,products!$A$1:$A$49,0),MATCH(orders!Q$1,products!$A$1:$G$1,0))</f>
        <v>0.56745000000000001</v>
      </c>
      <c r="R611" s="12">
        <f t="shared" si="19"/>
        <v>26.19</v>
      </c>
      <c r="S611" s="12">
        <f t="shared" si="18"/>
        <v>3.4047000000000001</v>
      </c>
      <c r="T611" t="str">
        <f>_xlfn.XLOOKUP(C611,customers!A610:A1610,customers!I610:I1610,FALSE)</f>
        <v>Yes</v>
      </c>
    </row>
    <row r="612" spans="1:20" x14ac:dyDescent="0.2">
      <c r="A612" s="2" t="s">
        <v>3933</v>
      </c>
      <c r="B612" s="3">
        <v>43743</v>
      </c>
      <c r="C612" s="2" t="s">
        <v>3934</v>
      </c>
      <c r="D612" t="s">
        <v>6138</v>
      </c>
      <c r="E612" s="2">
        <v>4</v>
      </c>
      <c r="F612" s="2" t="str">
        <f>_xlfn.XLOOKUP(C612,customers!$A$1:$A$1001,customers!$B$1:$B$1001,0)</f>
        <v>Angelia Cleyburn</v>
      </c>
      <c r="G612" s="2" t="str">
        <f>IF(_xlfn.XLOOKUP(C612,customers!$A$1:$A$1001,customers!$C$1:$C$1001,0) = 0, "NONE", _xlfn.XLOOKUP(C612,customers!$A$1:$A$1001,customers!$C$1:$C$1001,0) )</f>
        <v>acleyburngy@lycos.com</v>
      </c>
      <c r="H612" s="2" t="str">
        <f>_xlfn.XLOOKUP(C612,customers!$A$1:$A$1001,customers!$G$1:$G$1001,0)</f>
        <v>United States</v>
      </c>
      <c r="I612" s="2" t="e" vm="40">
        <v>#VALUE!</v>
      </c>
      <c r="J612" s="2" t="str">
        <f>_xlfn.XLOOKUP(Table1[[#This Row],[Customer ID]],customers!A611:A1611,customers!F611:F1611,FALSE)</f>
        <v>Fort Lauderdale</v>
      </c>
      <c r="K612" s="2" t="str">
        <f>VLOOKUP(M612,'coffee (more)'!$A$1:$B$5,2,FALSE)</f>
        <v>Robusta</v>
      </c>
      <c r="L612" s="2" t="str">
        <f>VLOOKUP(N612,'coffee (more)'!$A$7:$B$10,2,FALSE)</f>
        <v>Medium</v>
      </c>
      <c r="M612" t="str">
        <f>INDEX(products!$A$1:$G$49,MATCH(orders!$D612,products!$A$1:$A$49,0),MATCH(orders!M$1,products!$A$1:$G$1,0))</f>
        <v>Rob</v>
      </c>
      <c r="N612" t="str">
        <f>INDEX(products!$A$1:$G$49,MATCH(orders!$D612,products!$A$1:$A$49,0),MATCH(orders!N$1,products!$A$1:$G$1,0))</f>
        <v>M</v>
      </c>
      <c r="O612" s="10">
        <f>INDEX(products!$A$1:$G$49,MATCH(orders!$D612,products!$A$1:$A$49,0),MATCH(orders!O$1,products!$A$1:$G$1,0))</f>
        <v>1</v>
      </c>
      <c r="P612" s="5">
        <f>INDEX(products!$A$1:$G$49,MATCH(orders!$D612,products!$A$1:$A$49,0),MATCH(orders!P$1,products!$A$1:$G$1,0))</f>
        <v>9.9499999999999993</v>
      </c>
      <c r="Q612" s="5">
        <f>INDEX(products!$A$1:$G$49,MATCH(orders!$D612,products!$A$1:$A$49,0),MATCH(orders!Q$1,products!$A$1:$G$1,0))</f>
        <v>0.59699999999999998</v>
      </c>
      <c r="R612" s="12">
        <f t="shared" si="19"/>
        <v>39.799999999999997</v>
      </c>
      <c r="S612" s="12">
        <f t="shared" si="18"/>
        <v>2.3879999999999999</v>
      </c>
      <c r="T612" t="str">
        <f>_xlfn.XLOOKUP(C612,customers!A611:A1611,customers!I611:I1611,FALSE)</f>
        <v>No</v>
      </c>
    </row>
    <row r="613" spans="1:20"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 = 0, "NONE", _xlfn.XLOOKUP(C613,customers!$A$1:$A$1001,customers!$C$1:$C$1001,0) )</f>
        <v>tcastiglionegz@xing.com</v>
      </c>
      <c r="H613" s="2" t="str">
        <f>_xlfn.XLOOKUP(C613,customers!$A$1:$A$1001,customers!$G$1:$G$1001,0)</f>
        <v>United States</v>
      </c>
      <c r="I613" s="2" t="e" vm="201">
        <v>#VALUE!</v>
      </c>
      <c r="J613" s="2" t="str">
        <f>_xlfn.XLOOKUP(Table1[[#This Row],[Customer ID]],customers!A612:A1612,customers!F612:F1612,FALSE)</f>
        <v>Shreveport</v>
      </c>
      <c r="K613" s="2" t="str">
        <f>VLOOKUP(M613,'coffee (more)'!$A$1:$B$5,2,FALSE)</f>
        <v>Excelsa</v>
      </c>
      <c r="L613" s="2" t="str">
        <f>VLOOKUP(N613,'coffee (more)'!$A$7:$B$10,2,FALSE)</f>
        <v>Light</v>
      </c>
      <c r="M613" t="str">
        <f>INDEX(products!$A$1:$G$49,MATCH(orders!$D613,products!$A$1:$A$49,0),MATCH(orders!M$1,products!$A$1:$G$1,0))</f>
        <v>Exc</v>
      </c>
      <c r="N613" t="str">
        <f>INDEX(products!$A$1:$G$49,MATCH(orders!$D613,products!$A$1:$A$49,0),MATCH(orders!N$1,products!$A$1:$G$1,0))</f>
        <v>L</v>
      </c>
      <c r="O613" s="10">
        <f>INDEX(products!$A$1:$G$49,MATCH(orders!$D613,products!$A$1:$A$49,0),MATCH(orders!O$1,products!$A$1:$G$1,0))</f>
        <v>2.5</v>
      </c>
      <c r="P613" s="5">
        <f>INDEX(products!$A$1:$G$49,MATCH(orders!$D613,products!$A$1:$A$49,0),MATCH(orders!P$1,products!$A$1:$G$1,0))</f>
        <v>34.154999999999994</v>
      </c>
      <c r="Q613" s="5">
        <f>INDEX(products!$A$1:$G$49,MATCH(orders!$D613,products!$A$1:$A$49,0),MATCH(orders!Q$1,products!$A$1:$G$1,0))</f>
        <v>3.7570499999999996</v>
      </c>
      <c r="R613" s="12">
        <f t="shared" si="19"/>
        <v>68.309999999999988</v>
      </c>
      <c r="S613" s="12">
        <f t="shared" si="18"/>
        <v>7.5140999999999991</v>
      </c>
      <c r="T613" t="str">
        <f>_xlfn.XLOOKUP(C613,customers!A612:A1612,customers!I612:I1612,FALSE)</f>
        <v>No</v>
      </c>
    </row>
    <row r="614" spans="1:20" x14ac:dyDescent="0.2">
      <c r="A614" s="2" t="s">
        <v>3945</v>
      </c>
      <c r="B614" s="3">
        <v>43896</v>
      </c>
      <c r="C614" s="2" t="s">
        <v>3946</v>
      </c>
      <c r="D614" t="s">
        <v>6152</v>
      </c>
      <c r="E614" s="2">
        <v>4</v>
      </c>
      <c r="F614" s="2" t="str">
        <f>_xlfn.XLOOKUP(C614,customers!$A$1:$A$1001,customers!$B$1:$B$1001,0)</f>
        <v>Betti Lacasa</v>
      </c>
      <c r="G614" s="2" t="str">
        <f>IF(_xlfn.XLOOKUP(C614,customers!$A$1:$A$1001,customers!$C$1:$C$1001,0) = 0, "NONE", _xlfn.XLOOKUP(C614,customers!$A$1:$A$1001,customers!$C$1:$C$1001,0) )</f>
        <v>NONE</v>
      </c>
      <c r="H614" s="2" t="str">
        <f>_xlfn.XLOOKUP(C614,customers!$A$1:$A$1001,customers!$G$1:$G$1001,0)</f>
        <v>Ireland</v>
      </c>
      <c r="I614" s="2" t="e" vm="92">
        <v>#VALUE!</v>
      </c>
      <c r="J614" s="2" t="str">
        <f>_xlfn.XLOOKUP(Table1[[#This Row],[Customer ID]],customers!A613:A1613,customers!F613:F1613,FALSE)</f>
        <v>Beaumont</v>
      </c>
      <c r="K614" s="2" t="str">
        <f>VLOOKUP(M614,'coffee (more)'!$A$1:$B$5,2,FALSE)</f>
        <v>Arbica</v>
      </c>
      <c r="L614" s="2" t="str">
        <f>VLOOKUP(N614,'coffee (more)'!$A$7:$B$10,2,FALSE)</f>
        <v>Medium</v>
      </c>
      <c r="M614" t="str">
        <f>INDEX(products!$A$1:$G$49,MATCH(orders!$D614,products!$A$1:$A$49,0),MATCH(orders!M$1,products!$A$1:$G$1,0))</f>
        <v>Ara</v>
      </c>
      <c r="N614" t="str">
        <f>INDEX(products!$A$1:$G$49,MATCH(orders!$D614,products!$A$1:$A$49,0),MATCH(orders!N$1,products!$A$1:$G$1,0))</f>
        <v>M</v>
      </c>
      <c r="O614" s="10">
        <f>INDEX(products!$A$1:$G$49,MATCH(orders!$D614,products!$A$1:$A$49,0),MATCH(orders!O$1,products!$A$1:$G$1,0))</f>
        <v>0.2</v>
      </c>
      <c r="P614" s="5">
        <f>INDEX(products!$A$1:$G$49,MATCH(orders!$D614,products!$A$1:$A$49,0),MATCH(orders!P$1,products!$A$1:$G$1,0))</f>
        <v>3.375</v>
      </c>
      <c r="Q614" s="5">
        <f>INDEX(products!$A$1:$G$49,MATCH(orders!$D614,products!$A$1:$A$49,0),MATCH(orders!Q$1,products!$A$1:$G$1,0))</f>
        <v>0.30374999999999996</v>
      </c>
      <c r="R614" s="12">
        <f t="shared" si="19"/>
        <v>13.5</v>
      </c>
      <c r="S614" s="12">
        <f t="shared" si="18"/>
        <v>1.2149999999999999</v>
      </c>
      <c r="T614" t="str">
        <f>_xlfn.XLOOKUP(C614,customers!A613:A1613,customers!I613:I1613,FALSE)</f>
        <v>No</v>
      </c>
    </row>
    <row r="615" spans="1:20" x14ac:dyDescent="0.2">
      <c r="A615" s="2" t="s">
        <v>3950</v>
      </c>
      <c r="B615" s="3">
        <v>43761</v>
      </c>
      <c r="C615" s="2" t="s">
        <v>3951</v>
      </c>
      <c r="D615" t="s">
        <v>6146</v>
      </c>
      <c r="E615" s="2">
        <v>1</v>
      </c>
      <c r="F615" s="2" t="str">
        <f>_xlfn.XLOOKUP(C615,customers!$A$1:$A$1001,customers!$B$1:$B$1001,0)</f>
        <v>Gunilla Lynch</v>
      </c>
      <c r="G615" s="2" t="str">
        <f>IF(_xlfn.XLOOKUP(C615,customers!$A$1:$A$1001,customers!$C$1:$C$1001,0) = 0, "NONE", _xlfn.XLOOKUP(C615,customers!$A$1:$A$1001,customers!$C$1:$C$1001,0) )</f>
        <v>NONE</v>
      </c>
      <c r="H615" s="2" t="str">
        <f>_xlfn.XLOOKUP(C615,customers!$A$1:$A$1001,customers!$G$1:$G$1001,0)</f>
        <v>United States</v>
      </c>
      <c r="I615" s="2" t="e" vm="150">
        <v>#VALUE!</v>
      </c>
      <c r="J615" s="2" t="str">
        <f>_xlfn.XLOOKUP(Table1[[#This Row],[Customer ID]],customers!A614:A1614,customers!F614:F1614,FALSE)</f>
        <v>Sacramento</v>
      </c>
      <c r="K615" s="2" t="str">
        <f>VLOOKUP(M615,'coffee (more)'!$A$1:$B$5,2,FALSE)</f>
        <v>Robusta</v>
      </c>
      <c r="L615" s="2" t="str">
        <f>VLOOKUP(N615,'coffee (more)'!$A$7:$B$10,2,FALSE)</f>
        <v>Medium</v>
      </c>
      <c r="M615" t="str">
        <f>INDEX(products!$A$1:$G$49,MATCH(orders!$D615,products!$A$1:$A$49,0),MATCH(orders!M$1,products!$A$1:$G$1,0))</f>
        <v>Rob</v>
      </c>
      <c r="N615" t="str">
        <f>INDEX(products!$A$1:$G$49,MATCH(orders!$D615,products!$A$1:$A$49,0),MATCH(orders!N$1,products!$A$1:$G$1,0))</f>
        <v>M</v>
      </c>
      <c r="O615" s="10">
        <f>INDEX(products!$A$1:$G$49,MATCH(orders!$D615,products!$A$1:$A$49,0),MATCH(orders!O$1,products!$A$1:$G$1,0))</f>
        <v>0.5</v>
      </c>
      <c r="P615" s="5">
        <f>INDEX(products!$A$1:$G$49,MATCH(orders!$D615,products!$A$1:$A$49,0),MATCH(orders!P$1,products!$A$1:$G$1,0))</f>
        <v>5.97</v>
      </c>
      <c r="Q615" s="5">
        <f>INDEX(products!$A$1:$G$49,MATCH(orders!$D615,products!$A$1:$A$49,0),MATCH(orders!Q$1,products!$A$1:$G$1,0))</f>
        <v>0.35819999999999996</v>
      </c>
      <c r="R615" s="12">
        <f t="shared" si="19"/>
        <v>5.97</v>
      </c>
      <c r="S615" s="12">
        <f t="shared" si="18"/>
        <v>0.35819999999999996</v>
      </c>
      <c r="T615" t="str">
        <f>_xlfn.XLOOKUP(C615,customers!A614:A1614,customers!I614:I1614,FALSE)</f>
        <v>No</v>
      </c>
    </row>
    <row r="616" spans="1:20" x14ac:dyDescent="0.2">
      <c r="A616" s="2" t="s">
        <v>3955</v>
      </c>
      <c r="B616" s="3">
        <v>43944</v>
      </c>
      <c r="C616" s="2" t="s">
        <v>3840</v>
      </c>
      <c r="D616" t="s">
        <v>6146</v>
      </c>
      <c r="E616" s="2">
        <v>5</v>
      </c>
      <c r="F616" s="2" t="str">
        <f>_xlfn.XLOOKUP(C616,customers!$A$1:$A$1001,customers!$B$1:$B$1001,0)</f>
        <v>Cody Verissimo</v>
      </c>
      <c r="G616" s="2" t="str">
        <f>IF(_xlfn.XLOOKUP(C616,customers!$A$1:$A$1001,customers!$C$1:$C$1001,0) = 0, "NONE", _xlfn.XLOOKUP(C616,customers!$A$1:$A$1001,customers!$C$1:$C$1001,0) )</f>
        <v>cverissimogh@theglobeandmail.com</v>
      </c>
      <c r="H616" s="2" t="str">
        <f>_xlfn.XLOOKUP(C616,customers!$A$1:$A$1001,customers!$G$1:$G$1001,0)</f>
        <v>United Kingdom</v>
      </c>
      <c r="I616" s="2" t="b">
        <v>0</v>
      </c>
      <c r="J616" s="2" t="b">
        <f>_xlfn.XLOOKUP(Table1[[#This Row],[Customer ID]],customers!A615:A1615,customers!F615:F1615,FALSE)</f>
        <v>0</v>
      </c>
      <c r="K616" s="2" t="str">
        <f>VLOOKUP(M616,'coffee (more)'!$A$1:$B$5,2,FALSE)</f>
        <v>Robusta</v>
      </c>
      <c r="L616" s="2" t="str">
        <f>VLOOKUP(N616,'coffee (more)'!$A$7:$B$10,2,FALSE)</f>
        <v>Medium</v>
      </c>
      <c r="M616" t="str">
        <f>INDEX(products!$A$1:$G$49,MATCH(orders!$D616,products!$A$1:$A$49,0),MATCH(orders!M$1,products!$A$1:$G$1,0))</f>
        <v>Rob</v>
      </c>
      <c r="N616" t="str">
        <f>INDEX(products!$A$1:$G$49,MATCH(orders!$D616,products!$A$1:$A$49,0),MATCH(orders!N$1,products!$A$1:$G$1,0))</f>
        <v>M</v>
      </c>
      <c r="O616" s="10">
        <f>INDEX(products!$A$1:$G$49,MATCH(orders!$D616,products!$A$1:$A$49,0),MATCH(orders!O$1,products!$A$1:$G$1,0))</f>
        <v>0.5</v>
      </c>
      <c r="P616" s="5">
        <f>INDEX(products!$A$1:$G$49,MATCH(orders!$D616,products!$A$1:$A$49,0),MATCH(orders!P$1,products!$A$1:$G$1,0))</f>
        <v>5.97</v>
      </c>
      <c r="Q616" s="5">
        <f>INDEX(products!$A$1:$G$49,MATCH(orders!$D616,products!$A$1:$A$49,0),MATCH(orders!Q$1,products!$A$1:$G$1,0))</f>
        <v>0.35819999999999996</v>
      </c>
      <c r="R616" s="12">
        <f t="shared" si="19"/>
        <v>29.849999999999998</v>
      </c>
      <c r="S616" s="12">
        <f t="shared" si="18"/>
        <v>1.7909999999999999</v>
      </c>
      <c r="T616" t="b">
        <f>_xlfn.XLOOKUP(C616,customers!A615:A1615,customers!I615:I1615,FALSE)</f>
        <v>0</v>
      </c>
    </row>
    <row r="617" spans="1:20" x14ac:dyDescent="0.2">
      <c r="A617" s="2" t="s">
        <v>3960</v>
      </c>
      <c r="B617" s="3">
        <v>44006</v>
      </c>
      <c r="C617" s="2" t="s">
        <v>3961</v>
      </c>
      <c r="D617" t="s">
        <v>6164</v>
      </c>
      <c r="E617" s="2">
        <v>2</v>
      </c>
      <c r="F617" s="2" t="str">
        <f>_xlfn.XLOOKUP(C617,customers!$A$1:$A$1001,customers!$B$1:$B$1001,0)</f>
        <v>Shay Couronne</v>
      </c>
      <c r="G617" s="2" t="str">
        <f>IF(_xlfn.XLOOKUP(C617,customers!$A$1:$A$1001,customers!$C$1:$C$1001,0) = 0, "NONE", _xlfn.XLOOKUP(C617,customers!$A$1:$A$1001,customers!$C$1:$C$1001,0) )</f>
        <v>scouronneh3@mozilla.org</v>
      </c>
      <c r="H617" s="2" t="str">
        <f>_xlfn.XLOOKUP(C617,customers!$A$1:$A$1001,customers!$G$1:$G$1001,0)</f>
        <v>United States</v>
      </c>
      <c r="I617" s="2" t="e" vm="93">
        <v>#VALUE!</v>
      </c>
      <c r="J617" s="2" t="str">
        <f>_xlfn.XLOOKUP(Table1[[#This Row],[Customer ID]],customers!A616:A1616,customers!F616:F1616,FALSE)</f>
        <v>Fargo</v>
      </c>
      <c r="K617" s="2" t="str">
        <f>VLOOKUP(M617,'coffee (more)'!$A$1:$B$5,2,FALSE)</f>
        <v>Liberica</v>
      </c>
      <c r="L617" s="2" t="str">
        <f>VLOOKUP(N617,'coffee (more)'!$A$7:$B$10,2,FALSE)</f>
        <v>Light</v>
      </c>
      <c r="M617" t="str">
        <f>INDEX(products!$A$1:$G$49,MATCH(orders!$D617,products!$A$1:$A$49,0),MATCH(orders!M$1,products!$A$1:$G$1,0))</f>
        <v>Lib</v>
      </c>
      <c r="N617" t="str">
        <f>INDEX(products!$A$1:$G$49,MATCH(orders!$D617,products!$A$1:$A$49,0),MATCH(orders!N$1,products!$A$1:$G$1,0))</f>
        <v>L</v>
      </c>
      <c r="O617" s="10">
        <f>INDEX(products!$A$1:$G$49,MATCH(orders!$D617,products!$A$1:$A$49,0),MATCH(orders!O$1,products!$A$1:$G$1,0))</f>
        <v>2.5</v>
      </c>
      <c r="P617" s="5">
        <f>INDEX(products!$A$1:$G$49,MATCH(orders!$D617,products!$A$1:$A$49,0),MATCH(orders!P$1,products!$A$1:$G$1,0))</f>
        <v>36.454999999999998</v>
      </c>
      <c r="Q617" s="5">
        <f>INDEX(products!$A$1:$G$49,MATCH(orders!$D617,products!$A$1:$A$49,0),MATCH(orders!Q$1,products!$A$1:$G$1,0))</f>
        <v>4.7391499999999995</v>
      </c>
      <c r="R617" s="12">
        <f t="shared" si="19"/>
        <v>72.91</v>
      </c>
      <c r="S617" s="12">
        <f t="shared" si="18"/>
        <v>9.4782999999999991</v>
      </c>
      <c r="T617" t="str">
        <f>_xlfn.XLOOKUP(C617,customers!A616:A1616,customers!I616:I1616,FALSE)</f>
        <v>Yes</v>
      </c>
    </row>
    <row r="618" spans="1:20" x14ac:dyDescent="0.2">
      <c r="A618" s="2" t="s">
        <v>3966</v>
      </c>
      <c r="B618" s="3">
        <v>44271</v>
      </c>
      <c r="C618" s="2" t="s">
        <v>3967</v>
      </c>
      <c r="D618" t="s">
        <v>6166</v>
      </c>
      <c r="E618" s="2">
        <v>4</v>
      </c>
      <c r="F618" s="2" t="str">
        <f>_xlfn.XLOOKUP(C618,customers!$A$1:$A$1001,customers!$B$1:$B$1001,0)</f>
        <v>Linus Flippelli</v>
      </c>
      <c r="G618" s="2" t="str">
        <f>IF(_xlfn.XLOOKUP(C618,customers!$A$1:$A$1001,customers!$C$1:$C$1001,0) = 0, "NONE", _xlfn.XLOOKUP(C618,customers!$A$1:$A$1001,customers!$C$1:$C$1001,0) )</f>
        <v>lflippellih4@github.io</v>
      </c>
      <c r="H618" s="2" t="str">
        <f>_xlfn.XLOOKUP(C618,customers!$A$1:$A$1001,customers!$G$1:$G$1001,0)</f>
        <v>United Kingdom</v>
      </c>
      <c r="I618" s="2" t="e" vm="271">
        <v>#VALUE!</v>
      </c>
      <c r="J618" s="2" t="str">
        <f>_xlfn.XLOOKUP(Table1[[#This Row],[Customer ID]],customers!A617:A1617,customers!F617:F1617,FALSE)</f>
        <v>Middleton</v>
      </c>
      <c r="K618" s="2" t="str">
        <f>VLOOKUP(M618,'coffee (more)'!$A$1:$B$5,2,FALSE)</f>
        <v>Excelsa</v>
      </c>
      <c r="L618" s="2" t="str">
        <f>VLOOKUP(N618,'coffee (more)'!$A$7:$B$10,2,FALSE)</f>
        <v>Medium</v>
      </c>
      <c r="M618" t="str">
        <f>INDEX(products!$A$1:$G$49,MATCH(orders!$D618,products!$A$1:$A$49,0),MATCH(orders!M$1,products!$A$1:$G$1,0))</f>
        <v>Exc</v>
      </c>
      <c r="N618" t="str">
        <f>INDEX(products!$A$1:$G$49,MATCH(orders!$D618,products!$A$1:$A$49,0),MATCH(orders!N$1,products!$A$1:$G$1,0))</f>
        <v>M</v>
      </c>
      <c r="O618" s="10">
        <f>INDEX(products!$A$1:$G$49,MATCH(orders!$D618,products!$A$1:$A$49,0),MATCH(orders!O$1,products!$A$1:$G$1,0))</f>
        <v>2.5</v>
      </c>
      <c r="P618" s="5">
        <f>INDEX(products!$A$1:$G$49,MATCH(orders!$D618,products!$A$1:$A$49,0),MATCH(orders!P$1,products!$A$1:$G$1,0))</f>
        <v>31.624999999999996</v>
      </c>
      <c r="Q618" s="5">
        <f>INDEX(products!$A$1:$G$49,MATCH(orders!$D618,products!$A$1:$A$49,0),MATCH(orders!Q$1,products!$A$1:$G$1,0))</f>
        <v>3.4787499999999998</v>
      </c>
      <c r="R618" s="12">
        <f t="shared" si="19"/>
        <v>126.49999999999999</v>
      </c>
      <c r="S618" s="12">
        <f t="shared" si="18"/>
        <v>13.914999999999999</v>
      </c>
      <c r="T618" t="str">
        <f>_xlfn.XLOOKUP(C618,customers!A617:A1617,customers!I617:I1617,FALSE)</f>
        <v>No</v>
      </c>
    </row>
    <row r="619" spans="1:20"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 = 0, "NONE", _xlfn.XLOOKUP(C619,customers!$A$1:$A$1001,customers!$C$1:$C$1001,0) )</f>
        <v>relizabethh5@live.com</v>
      </c>
      <c r="H619" s="2" t="str">
        <f>_xlfn.XLOOKUP(C619,customers!$A$1:$A$1001,customers!$G$1:$G$1001,0)</f>
        <v>United States</v>
      </c>
      <c r="I619" s="2" t="e" vm="129">
        <v>#VALUE!</v>
      </c>
      <c r="J619" s="2" t="str">
        <f>_xlfn.XLOOKUP(Table1[[#This Row],[Customer ID]],customers!A618:A1618,customers!F618:F1618,FALSE)</f>
        <v>Tulsa</v>
      </c>
      <c r="K619" s="2" t="str">
        <f>VLOOKUP(M619,'coffee (more)'!$A$1:$B$5,2,FALSE)</f>
        <v>Liberica</v>
      </c>
      <c r="L619" s="2" t="str">
        <f>VLOOKUP(N619,'coffee (more)'!$A$7:$B$10,2,FALSE)</f>
        <v>Medium</v>
      </c>
      <c r="M619" t="str">
        <f>INDEX(products!$A$1:$G$49,MATCH(orders!$D619,products!$A$1:$A$49,0),MATCH(orders!M$1,products!$A$1:$G$1,0))</f>
        <v>Lib</v>
      </c>
      <c r="N619" t="str">
        <f>INDEX(products!$A$1:$G$49,MATCH(orders!$D619,products!$A$1:$A$49,0),MATCH(orders!N$1,products!$A$1:$G$1,0))</f>
        <v>M</v>
      </c>
      <c r="O619" s="10">
        <f>INDEX(products!$A$1:$G$49,MATCH(orders!$D619,products!$A$1:$A$49,0),MATCH(orders!O$1,products!$A$1:$G$1,0))</f>
        <v>2.5</v>
      </c>
      <c r="P619" s="5">
        <f>INDEX(products!$A$1:$G$49,MATCH(orders!$D619,products!$A$1:$A$49,0),MATCH(orders!P$1,products!$A$1:$G$1,0))</f>
        <v>33.464999999999996</v>
      </c>
      <c r="Q619" s="5">
        <f>INDEX(products!$A$1:$G$49,MATCH(orders!$D619,products!$A$1:$A$49,0),MATCH(orders!Q$1,products!$A$1:$G$1,0))</f>
        <v>4.3504499999999995</v>
      </c>
      <c r="R619" s="12">
        <f t="shared" si="19"/>
        <v>33.464999999999996</v>
      </c>
      <c r="S619" s="12">
        <f t="shared" si="18"/>
        <v>4.3504499999999995</v>
      </c>
      <c r="T619" t="str">
        <f>_xlfn.XLOOKUP(C619,customers!A618:A1618,customers!I618:I1618,FALSE)</f>
        <v>No</v>
      </c>
    </row>
    <row r="620" spans="1:20" x14ac:dyDescent="0.2">
      <c r="A620" s="2" t="s">
        <v>3978</v>
      </c>
      <c r="B620" s="3">
        <v>44469</v>
      </c>
      <c r="C620" s="2" t="s">
        <v>3979</v>
      </c>
      <c r="D620" t="s">
        <v>6183</v>
      </c>
      <c r="E620" s="2">
        <v>6</v>
      </c>
      <c r="F620" s="2" t="str">
        <f>_xlfn.XLOOKUP(C620,customers!$A$1:$A$1001,customers!$B$1:$B$1001,0)</f>
        <v>Innis Renhard</v>
      </c>
      <c r="G620" s="2" t="str">
        <f>IF(_xlfn.XLOOKUP(C620,customers!$A$1:$A$1001,customers!$C$1:$C$1001,0) = 0, "NONE", _xlfn.XLOOKUP(C620,customers!$A$1:$A$1001,customers!$C$1:$C$1001,0) )</f>
        <v>irenhardh6@i2i.jp</v>
      </c>
      <c r="H620" s="2" t="str">
        <f>_xlfn.XLOOKUP(C620,customers!$A$1:$A$1001,customers!$G$1:$G$1001,0)</f>
        <v>United States</v>
      </c>
      <c r="I620" s="2" t="e" vm="15">
        <v>#VALUE!</v>
      </c>
      <c r="J620" s="2" t="str">
        <f>_xlfn.XLOOKUP(Table1[[#This Row],[Customer ID]],customers!A619:A1619,customers!F619:F1619,FALSE)</f>
        <v>New York City</v>
      </c>
      <c r="K620" s="2" t="str">
        <f>VLOOKUP(M620,'coffee (more)'!$A$1:$B$5,2,FALSE)</f>
        <v>Excelsa</v>
      </c>
      <c r="L620" s="2" t="str">
        <f>VLOOKUP(N620,'coffee (more)'!$A$7:$B$10,2,FALSE)</f>
        <v>Dark</v>
      </c>
      <c r="M620" t="str">
        <f>INDEX(products!$A$1:$G$49,MATCH(orders!$D620,products!$A$1:$A$49,0),MATCH(orders!M$1,products!$A$1:$G$1,0))</f>
        <v>Exc</v>
      </c>
      <c r="N620" t="str">
        <f>INDEX(products!$A$1:$G$49,MATCH(orders!$D620,products!$A$1:$A$49,0),MATCH(orders!N$1,products!$A$1:$G$1,0))</f>
        <v>D</v>
      </c>
      <c r="O620" s="10">
        <f>INDEX(products!$A$1:$G$49,MATCH(orders!$D620,products!$A$1:$A$49,0),MATCH(orders!O$1,products!$A$1:$G$1,0))</f>
        <v>1</v>
      </c>
      <c r="P620" s="5">
        <f>INDEX(products!$A$1:$G$49,MATCH(orders!$D620,products!$A$1:$A$49,0),MATCH(orders!P$1,products!$A$1:$G$1,0))</f>
        <v>12.15</v>
      </c>
      <c r="Q620" s="5">
        <f>INDEX(products!$A$1:$G$49,MATCH(orders!$D620,products!$A$1:$A$49,0),MATCH(orders!Q$1,products!$A$1:$G$1,0))</f>
        <v>1.3365</v>
      </c>
      <c r="R620" s="12">
        <f t="shared" si="19"/>
        <v>72.900000000000006</v>
      </c>
      <c r="S620" s="12">
        <f t="shared" si="18"/>
        <v>8.0190000000000001</v>
      </c>
      <c r="T620" t="str">
        <f>_xlfn.XLOOKUP(C620,customers!A619:A1619,customers!I619:I1619,FALSE)</f>
        <v>Yes</v>
      </c>
    </row>
    <row r="621" spans="1:20" x14ac:dyDescent="0.2">
      <c r="A621" s="2" t="s">
        <v>3984</v>
      </c>
      <c r="B621" s="3">
        <v>44682</v>
      </c>
      <c r="C621" s="2" t="s">
        <v>3985</v>
      </c>
      <c r="D621" t="s">
        <v>6169</v>
      </c>
      <c r="E621" s="2">
        <v>2</v>
      </c>
      <c r="F621" s="2" t="str">
        <f>_xlfn.XLOOKUP(C621,customers!$A$1:$A$1001,customers!$B$1:$B$1001,0)</f>
        <v>Winne Roche</v>
      </c>
      <c r="G621" s="2" t="str">
        <f>IF(_xlfn.XLOOKUP(C621,customers!$A$1:$A$1001,customers!$C$1:$C$1001,0) = 0, "NONE", _xlfn.XLOOKUP(C621,customers!$A$1:$A$1001,customers!$C$1:$C$1001,0) )</f>
        <v>wrocheh7@xinhuanet.com</v>
      </c>
      <c r="H621" s="2" t="str">
        <f>_xlfn.XLOOKUP(C621,customers!$A$1:$A$1001,customers!$G$1:$G$1001,0)</f>
        <v>United States</v>
      </c>
      <c r="I621" s="2" t="e" vm="272">
        <v>#VALUE!</v>
      </c>
      <c r="J621" s="2" t="str">
        <f>_xlfn.XLOOKUP(Table1[[#This Row],[Customer ID]],customers!A620:A1620,customers!F620:F1620,FALSE)</f>
        <v>Seminole</v>
      </c>
      <c r="K621" s="2" t="str">
        <f>VLOOKUP(M621,'coffee (more)'!$A$1:$B$5,2,FALSE)</f>
        <v>Liberica</v>
      </c>
      <c r="L621" s="2" t="str">
        <f>VLOOKUP(N621,'coffee (more)'!$A$7:$B$10,2,FALSE)</f>
        <v>Dark</v>
      </c>
      <c r="M621" t="str">
        <f>INDEX(products!$A$1:$G$49,MATCH(orders!$D621,products!$A$1:$A$49,0),MATCH(orders!M$1,products!$A$1:$G$1,0))</f>
        <v>Lib</v>
      </c>
      <c r="N621" t="str">
        <f>INDEX(products!$A$1:$G$49,MATCH(orders!$D621,products!$A$1:$A$49,0),MATCH(orders!N$1,products!$A$1:$G$1,0))</f>
        <v>D</v>
      </c>
      <c r="O621" s="10">
        <f>INDEX(products!$A$1:$G$49,MATCH(orders!$D621,products!$A$1:$A$49,0),MATCH(orders!O$1,products!$A$1:$G$1,0))</f>
        <v>0.5</v>
      </c>
      <c r="P621" s="5">
        <f>INDEX(products!$A$1:$G$49,MATCH(orders!$D621,products!$A$1:$A$49,0),MATCH(orders!P$1,products!$A$1:$G$1,0))</f>
        <v>7.77</v>
      </c>
      <c r="Q621" s="5">
        <f>INDEX(products!$A$1:$G$49,MATCH(orders!$D621,products!$A$1:$A$49,0),MATCH(orders!Q$1,products!$A$1:$G$1,0))</f>
        <v>1.0101</v>
      </c>
      <c r="R621" s="12">
        <f t="shared" si="19"/>
        <v>15.54</v>
      </c>
      <c r="S621" s="12">
        <f t="shared" si="18"/>
        <v>2.0202</v>
      </c>
      <c r="T621" t="str">
        <f>_xlfn.XLOOKUP(C621,customers!A620:A1620,customers!I620:I1620,FALSE)</f>
        <v>Yes</v>
      </c>
    </row>
    <row r="622" spans="1:20" x14ac:dyDescent="0.2">
      <c r="A622" s="2" t="s">
        <v>3990</v>
      </c>
      <c r="B622" s="3">
        <v>44217</v>
      </c>
      <c r="C622" s="2" t="s">
        <v>4042</v>
      </c>
      <c r="D622" t="s">
        <v>6152</v>
      </c>
      <c r="E622" s="2">
        <v>6</v>
      </c>
      <c r="F622" s="2" t="str">
        <f>_xlfn.XLOOKUP(C622,customers!$A$1:$A$1001,customers!$B$1:$B$1001,0)</f>
        <v>Linn Alaway</v>
      </c>
      <c r="G622" s="2" t="str">
        <f>IF(_xlfn.XLOOKUP(C622,customers!$A$1:$A$1001,customers!$C$1:$C$1001,0) = 0, "NONE", _xlfn.XLOOKUP(C622,customers!$A$1:$A$1001,customers!$C$1:$C$1001,0) )</f>
        <v>lalawayhh@weather.com</v>
      </c>
      <c r="H622" s="2" t="str">
        <f>_xlfn.XLOOKUP(C622,customers!$A$1:$A$1001,customers!$G$1:$G$1001,0)</f>
        <v>United States</v>
      </c>
      <c r="I622" s="2" t="e" vm="40">
        <v>#VALUE!</v>
      </c>
      <c r="J622" s="2" t="str">
        <f>_xlfn.XLOOKUP(Table1[[#This Row],[Customer ID]],customers!A621:A1621,customers!F621:F1621,FALSE)</f>
        <v>Fort Lauderdale</v>
      </c>
      <c r="K622" s="2" t="str">
        <f>VLOOKUP(M622,'coffee (more)'!$A$1:$B$5,2,FALSE)</f>
        <v>Arbica</v>
      </c>
      <c r="L622" s="2" t="str">
        <f>VLOOKUP(N622,'coffee (more)'!$A$7:$B$10,2,FALSE)</f>
        <v>Medium</v>
      </c>
      <c r="M622" t="str">
        <f>INDEX(products!$A$1:$G$49,MATCH(orders!$D622,products!$A$1:$A$49,0),MATCH(orders!M$1,products!$A$1:$G$1,0))</f>
        <v>Ara</v>
      </c>
      <c r="N622" t="str">
        <f>INDEX(products!$A$1:$G$49,MATCH(orders!$D622,products!$A$1:$A$49,0),MATCH(orders!N$1,products!$A$1:$G$1,0))</f>
        <v>M</v>
      </c>
      <c r="O622" s="10">
        <f>INDEX(products!$A$1:$G$49,MATCH(orders!$D622,products!$A$1:$A$49,0),MATCH(orders!O$1,products!$A$1:$G$1,0))</f>
        <v>0.2</v>
      </c>
      <c r="P622" s="5">
        <f>INDEX(products!$A$1:$G$49,MATCH(orders!$D622,products!$A$1:$A$49,0),MATCH(orders!P$1,products!$A$1:$G$1,0))</f>
        <v>3.375</v>
      </c>
      <c r="Q622" s="5">
        <f>INDEX(products!$A$1:$G$49,MATCH(orders!$D622,products!$A$1:$A$49,0),MATCH(orders!Q$1,products!$A$1:$G$1,0))</f>
        <v>0.30374999999999996</v>
      </c>
      <c r="R622" s="12">
        <f t="shared" si="19"/>
        <v>20.25</v>
      </c>
      <c r="S622" s="12">
        <f t="shared" si="18"/>
        <v>1.8224999999999998</v>
      </c>
      <c r="T622" t="str">
        <f>_xlfn.XLOOKUP(C622,customers!A621:A1621,customers!I621:I1621,FALSE)</f>
        <v>No</v>
      </c>
    </row>
    <row r="623" spans="1:20" x14ac:dyDescent="0.2">
      <c r="A623" s="2" t="s">
        <v>3996</v>
      </c>
      <c r="B623" s="3">
        <v>44006</v>
      </c>
      <c r="C623" s="2" t="s">
        <v>3997</v>
      </c>
      <c r="D623" t="s">
        <v>6140</v>
      </c>
      <c r="E623" s="2">
        <v>6</v>
      </c>
      <c r="F623" s="2" t="str">
        <f>_xlfn.XLOOKUP(C623,customers!$A$1:$A$1001,customers!$B$1:$B$1001,0)</f>
        <v>Cordy Odgaard</v>
      </c>
      <c r="G623" s="2" t="str">
        <f>IF(_xlfn.XLOOKUP(C623,customers!$A$1:$A$1001,customers!$C$1:$C$1001,0) = 0, "NONE", _xlfn.XLOOKUP(C623,customers!$A$1:$A$1001,customers!$C$1:$C$1001,0) )</f>
        <v>codgaardh9@nsw.gov.au</v>
      </c>
      <c r="H623" s="2" t="str">
        <f>_xlfn.XLOOKUP(C623,customers!$A$1:$A$1001,customers!$G$1:$G$1001,0)</f>
        <v>United States</v>
      </c>
      <c r="I623" s="2" t="e" vm="12">
        <v>#VALUE!</v>
      </c>
      <c r="J623" s="2" t="str">
        <f>_xlfn.XLOOKUP(Table1[[#This Row],[Customer ID]],customers!A622:A1622,customers!F622:F1622,FALSE)</f>
        <v>Portland</v>
      </c>
      <c r="K623" s="2" t="str">
        <f>VLOOKUP(M623,'coffee (more)'!$A$1:$B$5,2,FALSE)</f>
        <v>Arbica</v>
      </c>
      <c r="L623" s="2" t="str">
        <f>VLOOKUP(N623,'coffee (more)'!$A$7:$B$10,2,FALSE)</f>
        <v>Light</v>
      </c>
      <c r="M623" t="str">
        <f>INDEX(products!$A$1:$G$49,MATCH(orders!$D623,products!$A$1:$A$49,0),MATCH(orders!M$1,products!$A$1:$G$1,0))</f>
        <v>Ara</v>
      </c>
      <c r="N623" t="str">
        <f>INDEX(products!$A$1:$G$49,MATCH(orders!$D623,products!$A$1:$A$49,0),MATCH(orders!N$1,products!$A$1:$G$1,0))</f>
        <v>L</v>
      </c>
      <c r="O623" s="10">
        <f>INDEX(products!$A$1:$G$49,MATCH(orders!$D623,products!$A$1:$A$49,0),MATCH(orders!O$1,products!$A$1:$G$1,0))</f>
        <v>1</v>
      </c>
      <c r="P623" s="5">
        <f>INDEX(products!$A$1:$G$49,MATCH(orders!$D623,products!$A$1:$A$49,0),MATCH(orders!P$1,products!$A$1:$G$1,0))</f>
        <v>12.95</v>
      </c>
      <c r="Q623" s="5">
        <f>INDEX(products!$A$1:$G$49,MATCH(orders!$D623,products!$A$1:$A$49,0),MATCH(orders!Q$1,products!$A$1:$G$1,0))</f>
        <v>1.1655</v>
      </c>
      <c r="R623" s="12">
        <f t="shared" si="19"/>
        <v>77.699999999999989</v>
      </c>
      <c r="S623" s="12">
        <f t="shared" si="18"/>
        <v>6.9930000000000003</v>
      </c>
      <c r="T623" t="str">
        <f>_xlfn.XLOOKUP(C623,customers!A622:A1622,customers!I622:I1622,FALSE)</f>
        <v>No</v>
      </c>
    </row>
    <row r="624" spans="1:20" x14ac:dyDescent="0.2">
      <c r="A624" s="2" t="s">
        <v>4002</v>
      </c>
      <c r="B624" s="3">
        <v>43527</v>
      </c>
      <c r="C624" s="2" t="s">
        <v>4003</v>
      </c>
      <c r="D624" t="s">
        <v>6181</v>
      </c>
      <c r="E624" s="2">
        <v>4</v>
      </c>
      <c r="F624" s="2" t="str">
        <f>_xlfn.XLOOKUP(C624,customers!$A$1:$A$1001,customers!$B$1:$B$1001,0)</f>
        <v>Bertine Byrd</v>
      </c>
      <c r="G624" s="2" t="str">
        <f>IF(_xlfn.XLOOKUP(C624,customers!$A$1:$A$1001,customers!$C$1:$C$1001,0) = 0, "NONE", _xlfn.XLOOKUP(C624,customers!$A$1:$A$1001,customers!$C$1:$C$1001,0) )</f>
        <v>bbyrdha@4shared.com</v>
      </c>
      <c r="H624" s="2" t="str">
        <f>_xlfn.XLOOKUP(C624,customers!$A$1:$A$1001,customers!$G$1:$G$1001,0)</f>
        <v>United States</v>
      </c>
      <c r="I624" s="2" t="e" vm="187">
        <v>#VALUE!</v>
      </c>
      <c r="J624" s="2" t="str">
        <f>_xlfn.XLOOKUP(Table1[[#This Row],[Customer ID]],customers!A623:A1623,customers!F623:F1623,FALSE)</f>
        <v>Las Vegas</v>
      </c>
      <c r="K624" s="2" t="str">
        <f>VLOOKUP(M624,'coffee (more)'!$A$1:$B$5,2,FALSE)</f>
        <v>Liberica</v>
      </c>
      <c r="L624" s="2" t="str">
        <f>VLOOKUP(N624,'coffee (more)'!$A$7:$B$10,2,FALSE)</f>
        <v>Medium</v>
      </c>
      <c r="M624" t="str">
        <f>INDEX(products!$A$1:$G$49,MATCH(orders!$D624,products!$A$1:$A$49,0),MATCH(orders!M$1,products!$A$1:$G$1,0))</f>
        <v>Lib</v>
      </c>
      <c r="N624" t="str">
        <f>INDEX(products!$A$1:$G$49,MATCH(orders!$D624,products!$A$1:$A$49,0),MATCH(orders!N$1,products!$A$1:$G$1,0))</f>
        <v>M</v>
      </c>
      <c r="O624" s="10">
        <f>INDEX(products!$A$1:$G$49,MATCH(orders!$D624,products!$A$1:$A$49,0),MATCH(orders!O$1,products!$A$1:$G$1,0))</f>
        <v>2.5</v>
      </c>
      <c r="P624" s="5">
        <f>INDEX(products!$A$1:$G$49,MATCH(orders!$D624,products!$A$1:$A$49,0),MATCH(orders!P$1,products!$A$1:$G$1,0))</f>
        <v>33.464999999999996</v>
      </c>
      <c r="Q624" s="5">
        <f>INDEX(products!$A$1:$G$49,MATCH(orders!$D624,products!$A$1:$A$49,0),MATCH(orders!Q$1,products!$A$1:$G$1,0))</f>
        <v>4.3504499999999995</v>
      </c>
      <c r="R624" s="12">
        <f t="shared" si="19"/>
        <v>133.85999999999999</v>
      </c>
      <c r="S624" s="12">
        <f t="shared" si="18"/>
        <v>17.401799999999998</v>
      </c>
      <c r="T624" t="str">
        <f>_xlfn.XLOOKUP(C624,customers!A623:A1623,customers!I623:I1623,FALSE)</f>
        <v>No</v>
      </c>
    </row>
    <row r="625" spans="1:20" x14ac:dyDescent="0.2">
      <c r="A625" s="2" t="s">
        <v>4007</v>
      </c>
      <c r="B625" s="3">
        <v>44224</v>
      </c>
      <c r="C625" s="2" t="s">
        <v>4008</v>
      </c>
      <c r="D625" t="s">
        <v>6183</v>
      </c>
      <c r="E625" s="2">
        <v>1</v>
      </c>
      <c r="F625" s="2" t="str">
        <f>_xlfn.XLOOKUP(C625,customers!$A$1:$A$1001,customers!$B$1:$B$1001,0)</f>
        <v>Nelie Garnson</v>
      </c>
      <c r="G625" s="2" t="str">
        <f>IF(_xlfn.XLOOKUP(C625,customers!$A$1:$A$1001,customers!$C$1:$C$1001,0) = 0, "NONE", _xlfn.XLOOKUP(C625,customers!$A$1:$A$1001,customers!$C$1:$C$1001,0) )</f>
        <v>NONE</v>
      </c>
      <c r="H625" s="2" t="str">
        <f>_xlfn.XLOOKUP(C625,customers!$A$1:$A$1001,customers!$G$1:$G$1001,0)</f>
        <v>United Kingdom</v>
      </c>
      <c r="I625" s="2" t="e" vm="273">
        <v>#VALUE!</v>
      </c>
      <c r="J625" s="2" t="str">
        <f>_xlfn.XLOOKUP(Table1[[#This Row],[Customer ID]],customers!A624:A1624,customers!F624:F1624,FALSE)</f>
        <v>Merton</v>
      </c>
      <c r="K625" s="2" t="str">
        <f>VLOOKUP(M625,'coffee (more)'!$A$1:$B$5,2,FALSE)</f>
        <v>Excelsa</v>
      </c>
      <c r="L625" s="2" t="str">
        <f>VLOOKUP(N625,'coffee (more)'!$A$7:$B$10,2,FALSE)</f>
        <v>Dark</v>
      </c>
      <c r="M625" t="str">
        <f>INDEX(products!$A$1:$G$49,MATCH(orders!$D625,products!$A$1:$A$49,0),MATCH(orders!M$1,products!$A$1:$G$1,0))</f>
        <v>Exc</v>
      </c>
      <c r="N625" t="str">
        <f>INDEX(products!$A$1:$G$49,MATCH(orders!$D625,products!$A$1:$A$49,0),MATCH(orders!N$1,products!$A$1:$G$1,0))</f>
        <v>D</v>
      </c>
      <c r="O625" s="10">
        <f>INDEX(products!$A$1:$G$49,MATCH(orders!$D625,products!$A$1:$A$49,0),MATCH(orders!O$1,products!$A$1:$G$1,0))</f>
        <v>1</v>
      </c>
      <c r="P625" s="5">
        <f>INDEX(products!$A$1:$G$49,MATCH(orders!$D625,products!$A$1:$A$49,0),MATCH(orders!P$1,products!$A$1:$G$1,0))</f>
        <v>12.15</v>
      </c>
      <c r="Q625" s="5">
        <f>INDEX(products!$A$1:$G$49,MATCH(orders!$D625,products!$A$1:$A$49,0),MATCH(orders!Q$1,products!$A$1:$G$1,0))</f>
        <v>1.3365</v>
      </c>
      <c r="R625" s="12">
        <f t="shared" si="19"/>
        <v>12.15</v>
      </c>
      <c r="S625" s="12">
        <f t="shared" si="18"/>
        <v>1.3365</v>
      </c>
      <c r="T625" t="str">
        <f>_xlfn.XLOOKUP(C625,customers!A624:A1624,customers!I624:I1624,FALSE)</f>
        <v>No</v>
      </c>
    </row>
    <row r="626" spans="1:20" x14ac:dyDescent="0.2">
      <c r="A626" s="2" t="s">
        <v>4012</v>
      </c>
      <c r="B626" s="3">
        <v>44010</v>
      </c>
      <c r="C626" s="2" t="s">
        <v>4013</v>
      </c>
      <c r="D626" t="s">
        <v>6166</v>
      </c>
      <c r="E626" s="2">
        <v>2</v>
      </c>
      <c r="F626" s="2" t="str">
        <f>_xlfn.XLOOKUP(C626,customers!$A$1:$A$1001,customers!$B$1:$B$1001,0)</f>
        <v>Dianne Chardin</v>
      </c>
      <c r="G626" s="2" t="str">
        <f>IF(_xlfn.XLOOKUP(C626,customers!$A$1:$A$1001,customers!$C$1:$C$1001,0) = 0, "NONE", _xlfn.XLOOKUP(C626,customers!$A$1:$A$1001,customers!$C$1:$C$1001,0) )</f>
        <v>dchardinhc@nhs.uk</v>
      </c>
      <c r="H626" s="2" t="str">
        <f>_xlfn.XLOOKUP(C626,customers!$A$1:$A$1001,customers!$G$1:$G$1001,0)</f>
        <v>Ireland</v>
      </c>
      <c r="I626" s="2" t="e" vm="274">
        <v>#VALUE!</v>
      </c>
      <c r="J626" s="2" t="str">
        <f>_xlfn.XLOOKUP(Table1[[#This Row],[Customer ID]],customers!A625:A1625,customers!F625:F1625,FALSE)</f>
        <v>Ballybofey</v>
      </c>
      <c r="K626" s="2" t="str">
        <f>VLOOKUP(M626,'coffee (more)'!$A$1:$B$5,2,FALSE)</f>
        <v>Excelsa</v>
      </c>
      <c r="L626" s="2" t="str">
        <f>VLOOKUP(N626,'coffee (more)'!$A$7:$B$10,2,FALSE)</f>
        <v>Medium</v>
      </c>
      <c r="M626" t="str">
        <f>INDEX(products!$A$1:$G$49,MATCH(orders!$D626,products!$A$1:$A$49,0),MATCH(orders!M$1,products!$A$1:$G$1,0))</f>
        <v>Exc</v>
      </c>
      <c r="N626" t="str">
        <f>INDEX(products!$A$1:$G$49,MATCH(orders!$D626,products!$A$1:$A$49,0),MATCH(orders!N$1,products!$A$1:$G$1,0))</f>
        <v>M</v>
      </c>
      <c r="O626" s="10">
        <f>INDEX(products!$A$1:$G$49,MATCH(orders!$D626,products!$A$1:$A$49,0),MATCH(orders!O$1,products!$A$1:$G$1,0))</f>
        <v>2.5</v>
      </c>
      <c r="P626" s="5">
        <f>INDEX(products!$A$1:$G$49,MATCH(orders!$D626,products!$A$1:$A$49,0),MATCH(orders!P$1,products!$A$1:$G$1,0))</f>
        <v>31.624999999999996</v>
      </c>
      <c r="Q626" s="5">
        <f>INDEX(products!$A$1:$G$49,MATCH(orders!$D626,products!$A$1:$A$49,0),MATCH(orders!Q$1,products!$A$1:$G$1,0))</f>
        <v>3.4787499999999998</v>
      </c>
      <c r="R626" s="12">
        <f t="shared" si="19"/>
        <v>63.249999999999993</v>
      </c>
      <c r="S626" s="12">
        <f t="shared" si="18"/>
        <v>6.9574999999999996</v>
      </c>
      <c r="T626" t="str">
        <f>_xlfn.XLOOKUP(C626,customers!A625:A1625,customers!I625:I1625,FALSE)</f>
        <v>Yes</v>
      </c>
    </row>
    <row r="627" spans="1:20" x14ac:dyDescent="0.2">
      <c r="A627" s="2" t="s">
        <v>4017</v>
      </c>
      <c r="B627" s="3">
        <v>44017</v>
      </c>
      <c r="C627" s="2" t="s">
        <v>4018</v>
      </c>
      <c r="D627" t="s">
        <v>6173</v>
      </c>
      <c r="E627" s="2">
        <v>5</v>
      </c>
      <c r="F627" s="2" t="str">
        <f>_xlfn.XLOOKUP(C627,customers!$A$1:$A$1001,customers!$B$1:$B$1001,0)</f>
        <v>Hailee Radbone</v>
      </c>
      <c r="G627" s="2" t="str">
        <f>IF(_xlfn.XLOOKUP(C627,customers!$A$1:$A$1001,customers!$C$1:$C$1001,0) = 0, "NONE", _xlfn.XLOOKUP(C627,customers!$A$1:$A$1001,customers!$C$1:$C$1001,0) )</f>
        <v>hradbonehd@newsvine.com</v>
      </c>
      <c r="H627" s="2" t="str">
        <f>_xlfn.XLOOKUP(C627,customers!$A$1:$A$1001,customers!$G$1:$G$1001,0)</f>
        <v>United States</v>
      </c>
      <c r="I627" s="2" t="e" vm="193">
        <v>#VALUE!</v>
      </c>
      <c r="J627" s="2" t="str">
        <f>_xlfn.XLOOKUP(Table1[[#This Row],[Customer ID]],customers!A626:A1626,customers!F626:F1626,FALSE)</f>
        <v>San Francisco</v>
      </c>
      <c r="K627" s="2" t="str">
        <f>VLOOKUP(M627,'coffee (more)'!$A$1:$B$5,2,FALSE)</f>
        <v>Robusta</v>
      </c>
      <c r="L627" s="2" t="str">
        <f>VLOOKUP(N627,'coffee (more)'!$A$7:$B$10,2,FALSE)</f>
        <v>Light</v>
      </c>
      <c r="M627" t="str">
        <f>INDEX(products!$A$1:$G$49,MATCH(orders!$D627,products!$A$1:$A$49,0),MATCH(orders!M$1,products!$A$1:$G$1,0))</f>
        <v>Rob</v>
      </c>
      <c r="N627" t="str">
        <f>INDEX(products!$A$1:$G$49,MATCH(orders!$D627,products!$A$1:$A$49,0),MATCH(orders!N$1,products!$A$1:$G$1,0))</f>
        <v>L</v>
      </c>
      <c r="O627" s="10">
        <f>INDEX(products!$A$1:$G$49,MATCH(orders!$D627,products!$A$1:$A$49,0),MATCH(orders!O$1,products!$A$1:$G$1,0))</f>
        <v>0.5</v>
      </c>
      <c r="P627" s="5">
        <f>INDEX(products!$A$1:$G$49,MATCH(orders!$D627,products!$A$1:$A$49,0),MATCH(orders!P$1,products!$A$1:$G$1,0))</f>
        <v>7.169999999999999</v>
      </c>
      <c r="Q627" s="5">
        <f>INDEX(products!$A$1:$G$49,MATCH(orders!$D627,products!$A$1:$A$49,0),MATCH(orders!Q$1,products!$A$1:$G$1,0))</f>
        <v>0.43019999999999992</v>
      </c>
      <c r="R627" s="12">
        <f t="shared" si="19"/>
        <v>35.849999999999994</v>
      </c>
      <c r="S627" s="12">
        <f t="shared" si="18"/>
        <v>2.1509999999999998</v>
      </c>
      <c r="T627" t="str">
        <f>_xlfn.XLOOKUP(C627,customers!A626:A1626,customers!I626:I1626,FALSE)</f>
        <v>No</v>
      </c>
    </row>
    <row r="628" spans="1:20" x14ac:dyDescent="0.2">
      <c r="A628" s="2" t="s">
        <v>4023</v>
      </c>
      <c r="B628" s="3">
        <v>43526</v>
      </c>
      <c r="C628" s="2" t="s">
        <v>4024</v>
      </c>
      <c r="D628" t="s">
        <v>6175</v>
      </c>
      <c r="E628" s="2">
        <v>3</v>
      </c>
      <c r="F628" s="2" t="str">
        <f>_xlfn.XLOOKUP(C628,customers!$A$1:$A$1001,customers!$B$1:$B$1001,0)</f>
        <v>Wallis Bernth</v>
      </c>
      <c r="G628" s="2" t="str">
        <f>IF(_xlfn.XLOOKUP(C628,customers!$A$1:$A$1001,customers!$C$1:$C$1001,0) = 0, "NONE", _xlfn.XLOOKUP(C628,customers!$A$1:$A$1001,customers!$C$1:$C$1001,0) )</f>
        <v>wbernthhe@miitbeian.gov.cn</v>
      </c>
      <c r="H628" s="2" t="str">
        <f>_xlfn.XLOOKUP(C628,customers!$A$1:$A$1001,customers!$G$1:$G$1001,0)</f>
        <v>United States</v>
      </c>
      <c r="I628" s="2" t="e" vm="270">
        <v>#VALUE!</v>
      </c>
      <c r="J628" s="2" t="str">
        <f>_xlfn.XLOOKUP(Table1[[#This Row],[Customer ID]],customers!A627:A1627,customers!F627:F1627,FALSE)</f>
        <v>Pittsburgh</v>
      </c>
      <c r="K628" s="2" t="str">
        <f>VLOOKUP(M628,'coffee (more)'!$A$1:$B$5,2,FALSE)</f>
        <v>Arbica</v>
      </c>
      <c r="L628" s="2" t="str">
        <f>VLOOKUP(N628,'coffee (more)'!$A$7:$B$10,2,FALSE)</f>
        <v>Medium</v>
      </c>
      <c r="M628" t="str">
        <f>INDEX(products!$A$1:$G$49,MATCH(orders!$D628,products!$A$1:$A$49,0),MATCH(orders!M$1,products!$A$1:$G$1,0))</f>
        <v>Ara</v>
      </c>
      <c r="N628" t="str">
        <f>INDEX(products!$A$1:$G$49,MATCH(orders!$D628,products!$A$1:$A$49,0),MATCH(orders!N$1,products!$A$1:$G$1,0))</f>
        <v>M</v>
      </c>
      <c r="O628" s="10">
        <f>INDEX(products!$A$1:$G$49,MATCH(orders!$D628,products!$A$1:$A$49,0),MATCH(orders!O$1,products!$A$1:$G$1,0))</f>
        <v>2.5</v>
      </c>
      <c r="P628" s="5">
        <f>INDEX(products!$A$1:$G$49,MATCH(orders!$D628,products!$A$1:$A$49,0),MATCH(orders!P$1,products!$A$1:$G$1,0))</f>
        <v>25.874999999999996</v>
      </c>
      <c r="Q628" s="5">
        <f>INDEX(products!$A$1:$G$49,MATCH(orders!$D628,products!$A$1:$A$49,0),MATCH(orders!Q$1,products!$A$1:$G$1,0))</f>
        <v>2.3287499999999994</v>
      </c>
      <c r="R628" s="12">
        <f t="shared" si="19"/>
        <v>77.624999999999986</v>
      </c>
      <c r="S628" s="12">
        <f t="shared" si="18"/>
        <v>6.9862499999999983</v>
      </c>
      <c r="T628" t="str">
        <f>_xlfn.XLOOKUP(C628,customers!A627:A1627,customers!I627:I1627,FALSE)</f>
        <v>No</v>
      </c>
    </row>
    <row r="629" spans="1:20" x14ac:dyDescent="0.2">
      <c r="A629" s="2" t="s">
        <v>4029</v>
      </c>
      <c r="B629" s="3">
        <v>44682</v>
      </c>
      <c r="C629" s="2" t="s">
        <v>4030</v>
      </c>
      <c r="D629" t="s">
        <v>6166</v>
      </c>
      <c r="E629" s="2">
        <v>2</v>
      </c>
      <c r="F629" s="2" t="str">
        <f>_xlfn.XLOOKUP(C629,customers!$A$1:$A$1001,customers!$B$1:$B$1001,0)</f>
        <v>Byron Acarson</v>
      </c>
      <c r="G629" s="2" t="str">
        <f>IF(_xlfn.XLOOKUP(C629,customers!$A$1:$A$1001,customers!$C$1:$C$1001,0) = 0, "NONE", _xlfn.XLOOKUP(C629,customers!$A$1:$A$1001,customers!$C$1:$C$1001,0) )</f>
        <v>bacarsonhf@cnn.com</v>
      </c>
      <c r="H629" s="2" t="str">
        <f>_xlfn.XLOOKUP(C629,customers!$A$1:$A$1001,customers!$G$1:$G$1001,0)</f>
        <v>United States</v>
      </c>
      <c r="I629" s="2" t="e" vm="13">
        <v>#VALUE!</v>
      </c>
      <c r="J629" s="2" t="str">
        <f>_xlfn.XLOOKUP(Table1[[#This Row],[Customer ID]],customers!A628:A1628,customers!F628:F1628,FALSE)</f>
        <v>Houston</v>
      </c>
      <c r="K629" s="2" t="str">
        <f>VLOOKUP(M629,'coffee (more)'!$A$1:$B$5,2,FALSE)</f>
        <v>Excelsa</v>
      </c>
      <c r="L629" s="2" t="str">
        <f>VLOOKUP(N629,'coffee (more)'!$A$7:$B$10,2,FALSE)</f>
        <v>Medium</v>
      </c>
      <c r="M629" t="str">
        <f>INDEX(products!$A$1:$G$49,MATCH(orders!$D629,products!$A$1:$A$49,0),MATCH(orders!M$1,products!$A$1:$G$1,0))</f>
        <v>Exc</v>
      </c>
      <c r="N629" t="str">
        <f>INDEX(products!$A$1:$G$49,MATCH(orders!$D629,products!$A$1:$A$49,0),MATCH(orders!N$1,products!$A$1:$G$1,0))</f>
        <v>M</v>
      </c>
      <c r="O629" s="10">
        <f>INDEX(products!$A$1:$G$49,MATCH(orders!$D629,products!$A$1:$A$49,0),MATCH(orders!O$1,products!$A$1:$G$1,0))</f>
        <v>2.5</v>
      </c>
      <c r="P629" s="5">
        <f>INDEX(products!$A$1:$G$49,MATCH(orders!$D629,products!$A$1:$A$49,0),MATCH(orders!P$1,products!$A$1:$G$1,0))</f>
        <v>31.624999999999996</v>
      </c>
      <c r="Q629" s="5">
        <f>INDEX(products!$A$1:$G$49,MATCH(orders!$D629,products!$A$1:$A$49,0),MATCH(orders!Q$1,products!$A$1:$G$1,0))</f>
        <v>3.4787499999999998</v>
      </c>
      <c r="R629" s="12">
        <f t="shared" si="19"/>
        <v>63.249999999999993</v>
      </c>
      <c r="S629" s="12">
        <f t="shared" si="18"/>
        <v>6.9574999999999996</v>
      </c>
      <c r="T629" t="str">
        <f>_xlfn.XLOOKUP(C629,customers!A628:A1628,customers!I628:I1628,FALSE)</f>
        <v>Yes</v>
      </c>
    </row>
    <row r="630" spans="1:20" x14ac:dyDescent="0.2">
      <c r="A630" s="2" t="s">
        <v>4035</v>
      </c>
      <c r="B630" s="3">
        <v>44680</v>
      </c>
      <c r="C630" s="2" t="s">
        <v>4036</v>
      </c>
      <c r="D630" t="s">
        <v>6184</v>
      </c>
      <c r="E630" s="2">
        <v>6</v>
      </c>
      <c r="F630" s="2" t="str">
        <f>_xlfn.XLOOKUP(C630,customers!$A$1:$A$1001,customers!$B$1:$B$1001,0)</f>
        <v>Faunie Brigham</v>
      </c>
      <c r="G630" s="2" t="str">
        <f>IF(_xlfn.XLOOKUP(C630,customers!$A$1:$A$1001,customers!$C$1:$C$1001,0) = 0, "NONE", _xlfn.XLOOKUP(C630,customers!$A$1:$A$1001,customers!$C$1:$C$1001,0) )</f>
        <v>fbrighamhg@blog.com</v>
      </c>
      <c r="H630" s="2" t="str">
        <f>_xlfn.XLOOKUP(C630,customers!$A$1:$A$1001,customers!$G$1:$G$1001,0)</f>
        <v>Ireland</v>
      </c>
      <c r="I630" s="2" t="e" vm="275">
        <v>#VALUE!</v>
      </c>
      <c r="J630" s="2" t="str">
        <f>_xlfn.XLOOKUP(Table1[[#This Row],[Customer ID]],customers!A629:A1629,customers!F629:F1629,FALSE)</f>
        <v>Castlerea</v>
      </c>
      <c r="K630" s="2" t="str">
        <f>VLOOKUP(M630,'coffee (more)'!$A$1:$B$5,2,FALSE)</f>
        <v>Excelsa</v>
      </c>
      <c r="L630" s="2" t="str">
        <f>VLOOKUP(N630,'coffee (more)'!$A$7:$B$10,2,FALSE)</f>
        <v>Light</v>
      </c>
      <c r="M630" t="str">
        <f>INDEX(products!$A$1:$G$49,MATCH(orders!$D630,products!$A$1:$A$49,0),MATCH(orders!M$1,products!$A$1:$G$1,0))</f>
        <v>Exc</v>
      </c>
      <c r="N630" t="str">
        <f>INDEX(products!$A$1:$G$49,MATCH(orders!$D630,products!$A$1:$A$49,0),MATCH(orders!N$1,products!$A$1:$G$1,0))</f>
        <v>L</v>
      </c>
      <c r="O630" s="10">
        <f>INDEX(products!$A$1:$G$49,MATCH(orders!$D630,products!$A$1:$A$49,0),MATCH(orders!O$1,products!$A$1:$G$1,0))</f>
        <v>0.2</v>
      </c>
      <c r="P630" s="5">
        <f>INDEX(products!$A$1:$G$49,MATCH(orders!$D630,products!$A$1:$A$49,0),MATCH(orders!P$1,products!$A$1:$G$1,0))</f>
        <v>4.4550000000000001</v>
      </c>
      <c r="Q630" s="5">
        <f>INDEX(products!$A$1:$G$49,MATCH(orders!$D630,products!$A$1:$A$49,0),MATCH(orders!Q$1,products!$A$1:$G$1,0))</f>
        <v>0.49004999999999999</v>
      </c>
      <c r="R630" s="12">
        <f t="shared" si="19"/>
        <v>26.73</v>
      </c>
      <c r="S630" s="12">
        <f t="shared" si="18"/>
        <v>2.9402999999999997</v>
      </c>
      <c r="T630" t="str">
        <f>_xlfn.XLOOKUP(C630,customers!A629:A1629,customers!I629:I1629,FALSE)</f>
        <v>Yes</v>
      </c>
    </row>
    <row r="631" spans="1:20" x14ac:dyDescent="0.2">
      <c r="A631" s="2" t="s">
        <v>4035</v>
      </c>
      <c r="B631" s="3">
        <v>44680</v>
      </c>
      <c r="C631" s="2" t="s">
        <v>4036</v>
      </c>
      <c r="D631" t="s">
        <v>6169</v>
      </c>
      <c r="E631" s="2">
        <v>4</v>
      </c>
      <c r="F631" s="2" t="str">
        <f>_xlfn.XLOOKUP(C631,customers!$A$1:$A$1001,customers!$B$1:$B$1001,0)</f>
        <v>Faunie Brigham</v>
      </c>
      <c r="G631" s="2" t="str">
        <f>IF(_xlfn.XLOOKUP(C631,customers!$A$1:$A$1001,customers!$C$1:$C$1001,0) = 0, "NONE", _xlfn.XLOOKUP(C631,customers!$A$1:$A$1001,customers!$C$1:$C$1001,0) )</f>
        <v>fbrighamhg@blog.com</v>
      </c>
      <c r="H631" s="2" t="str">
        <f>_xlfn.XLOOKUP(C631,customers!$A$1:$A$1001,customers!$G$1:$G$1001,0)</f>
        <v>Ireland</v>
      </c>
      <c r="I631" s="2" t="e" vm="275">
        <v>#VALUE!</v>
      </c>
      <c r="J631" s="2" t="str">
        <f>_xlfn.XLOOKUP(Table1[[#This Row],[Customer ID]],customers!A630:A1630,customers!F630:F1630,FALSE)</f>
        <v>Castlerea</v>
      </c>
      <c r="K631" s="2" t="str">
        <f>VLOOKUP(M631,'coffee (more)'!$A$1:$B$5,2,FALSE)</f>
        <v>Liberica</v>
      </c>
      <c r="L631" s="2" t="str">
        <f>VLOOKUP(N631,'coffee (more)'!$A$7:$B$10,2,FALSE)</f>
        <v>Dark</v>
      </c>
      <c r="M631" t="str">
        <f>INDEX(products!$A$1:$G$49,MATCH(orders!$D631,products!$A$1:$A$49,0),MATCH(orders!M$1,products!$A$1:$G$1,0))</f>
        <v>Lib</v>
      </c>
      <c r="N631" t="str">
        <f>INDEX(products!$A$1:$G$49,MATCH(orders!$D631,products!$A$1:$A$49,0),MATCH(orders!N$1,products!$A$1:$G$1,0))</f>
        <v>D</v>
      </c>
      <c r="O631" s="10">
        <f>INDEX(products!$A$1:$G$49,MATCH(orders!$D631,products!$A$1:$A$49,0),MATCH(orders!O$1,products!$A$1:$G$1,0))</f>
        <v>0.5</v>
      </c>
      <c r="P631" s="5">
        <f>INDEX(products!$A$1:$G$49,MATCH(orders!$D631,products!$A$1:$A$49,0),MATCH(orders!P$1,products!$A$1:$G$1,0))</f>
        <v>7.77</v>
      </c>
      <c r="Q631" s="5">
        <f>INDEX(products!$A$1:$G$49,MATCH(orders!$D631,products!$A$1:$A$49,0),MATCH(orders!Q$1,products!$A$1:$G$1,0))</f>
        <v>1.0101</v>
      </c>
      <c r="R631" s="12">
        <f t="shared" si="19"/>
        <v>31.08</v>
      </c>
      <c r="S631" s="12">
        <f t="shared" si="18"/>
        <v>4.0404</v>
      </c>
      <c r="T631" t="str">
        <f>_xlfn.XLOOKUP(C631,customers!A630:A1630,customers!I630:I1630,FALSE)</f>
        <v>Yes</v>
      </c>
    </row>
    <row r="632" spans="1:20" x14ac:dyDescent="0.2">
      <c r="A632" s="2" t="s">
        <v>4035</v>
      </c>
      <c r="B632" s="3">
        <v>44680</v>
      </c>
      <c r="C632" s="2" t="s">
        <v>4036</v>
      </c>
      <c r="D632" t="s">
        <v>6154</v>
      </c>
      <c r="E632" s="2">
        <v>1</v>
      </c>
      <c r="F632" s="2" t="str">
        <f>_xlfn.XLOOKUP(C632,customers!$A$1:$A$1001,customers!$B$1:$B$1001,0)</f>
        <v>Faunie Brigham</v>
      </c>
      <c r="G632" s="2" t="str">
        <f>IF(_xlfn.XLOOKUP(C632,customers!$A$1:$A$1001,customers!$C$1:$C$1001,0) = 0, "NONE", _xlfn.XLOOKUP(C632,customers!$A$1:$A$1001,customers!$C$1:$C$1001,0) )</f>
        <v>fbrighamhg@blog.com</v>
      </c>
      <c r="H632" s="2" t="str">
        <f>_xlfn.XLOOKUP(C632,customers!$A$1:$A$1001,customers!$G$1:$G$1001,0)</f>
        <v>Ireland</v>
      </c>
      <c r="I632" s="2" t="b">
        <v>0</v>
      </c>
      <c r="J632" s="2" t="b">
        <f>_xlfn.XLOOKUP(Table1[[#This Row],[Customer ID]],customers!A631:A1631,customers!F631:F1631,FALSE)</f>
        <v>0</v>
      </c>
      <c r="K632" s="2" t="str">
        <f>VLOOKUP(M632,'coffee (more)'!$A$1:$B$5,2,FALSE)</f>
        <v>Arbica</v>
      </c>
      <c r="L632" s="2" t="str">
        <f>VLOOKUP(N632,'coffee (more)'!$A$7:$B$10,2,FALSE)</f>
        <v>Dark</v>
      </c>
      <c r="M632" t="str">
        <f>INDEX(products!$A$1:$G$49,MATCH(orders!$D632,products!$A$1:$A$49,0),MATCH(orders!M$1,products!$A$1:$G$1,0))</f>
        <v>Ara</v>
      </c>
      <c r="N632" t="str">
        <f>INDEX(products!$A$1:$G$49,MATCH(orders!$D632,products!$A$1:$A$49,0),MATCH(orders!N$1,products!$A$1:$G$1,0))</f>
        <v>D</v>
      </c>
      <c r="O632" s="10">
        <f>INDEX(products!$A$1:$G$49,MATCH(orders!$D632,products!$A$1:$A$49,0),MATCH(orders!O$1,products!$A$1:$G$1,0))</f>
        <v>0.2</v>
      </c>
      <c r="P632" s="5">
        <f>INDEX(products!$A$1:$G$49,MATCH(orders!$D632,products!$A$1:$A$49,0),MATCH(orders!P$1,products!$A$1:$G$1,0))</f>
        <v>2.9849999999999999</v>
      </c>
      <c r="Q632" s="5">
        <f>INDEX(products!$A$1:$G$49,MATCH(orders!$D632,products!$A$1:$A$49,0),MATCH(orders!Q$1,products!$A$1:$G$1,0))</f>
        <v>0.26865</v>
      </c>
      <c r="R632" s="12">
        <f t="shared" si="19"/>
        <v>2.9849999999999999</v>
      </c>
      <c r="S632" s="12">
        <f t="shared" si="18"/>
        <v>0.26865</v>
      </c>
      <c r="T632" t="b">
        <f>_xlfn.XLOOKUP(C632,customers!A631:A1631,customers!I631:I1631,FALSE)</f>
        <v>0</v>
      </c>
    </row>
    <row r="633" spans="1:20" x14ac:dyDescent="0.2">
      <c r="A633" s="2" t="s">
        <v>4035</v>
      </c>
      <c r="B633" s="3">
        <v>44680</v>
      </c>
      <c r="C633" s="2" t="s">
        <v>4036</v>
      </c>
      <c r="D633" t="s">
        <v>6149</v>
      </c>
      <c r="E633" s="2">
        <v>5</v>
      </c>
      <c r="F633" s="2" t="str">
        <f>_xlfn.XLOOKUP(C633,customers!$A$1:$A$1001,customers!$B$1:$B$1001,0)</f>
        <v>Faunie Brigham</v>
      </c>
      <c r="G633" s="2" t="str">
        <f>IF(_xlfn.XLOOKUP(C633,customers!$A$1:$A$1001,customers!$C$1:$C$1001,0) = 0, "NONE", _xlfn.XLOOKUP(C633,customers!$A$1:$A$1001,customers!$C$1:$C$1001,0) )</f>
        <v>fbrighamhg@blog.com</v>
      </c>
      <c r="H633" s="2" t="str">
        <f>_xlfn.XLOOKUP(C633,customers!$A$1:$A$1001,customers!$G$1:$G$1001,0)</f>
        <v>Ireland</v>
      </c>
      <c r="I633" s="2" t="b">
        <v>0</v>
      </c>
      <c r="J633" s="2" t="b">
        <f>_xlfn.XLOOKUP(Table1[[#This Row],[Customer ID]],customers!A632:A1632,customers!F632:F1632,FALSE)</f>
        <v>0</v>
      </c>
      <c r="K633" s="2" t="str">
        <f>VLOOKUP(M633,'coffee (more)'!$A$1:$B$5,2,FALSE)</f>
        <v>Robusta</v>
      </c>
      <c r="L633" s="2" t="str">
        <f>VLOOKUP(N633,'coffee (more)'!$A$7:$B$10,2,FALSE)</f>
        <v>Dark</v>
      </c>
      <c r="M633" t="str">
        <f>INDEX(products!$A$1:$G$49,MATCH(orders!$D633,products!$A$1:$A$49,0),MATCH(orders!M$1,products!$A$1:$G$1,0))</f>
        <v>Rob</v>
      </c>
      <c r="N633" t="str">
        <f>INDEX(products!$A$1:$G$49,MATCH(orders!$D633,products!$A$1:$A$49,0),MATCH(orders!N$1,products!$A$1:$G$1,0))</f>
        <v>D</v>
      </c>
      <c r="O633" s="10">
        <f>INDEX(products!$A$1:$G$49,MATCH(orders!$D633,products!$A$1:$A$49,0),MATCH(orders!O$1,products!$A$1:$G$1,0))</f>
        <v>2.5</v>
      </c>
      <c r="P633" s="5">
        <f>INDEX(products!$A$1:$G$49,MATCH(orders!$D633,products!$A$1:$A$49,0),MATCH(orders!P$1,products!$A$1:$G$1,0))</f>
        <v>20.584999999999997</v>
      </c>
      <c r="Q633" s="5">
        <f>INDEX(products!$A$1:$G$49,MATCH(orders!$D633,products!$A$1:$A$49,0),MATCH(orders!Q$1,products!$A$1:$G$1,0))</f>
        <v>1.2350999999999999</v>
      </c>
      <c r="R633" s="12">
        <f t="shared" si="19"/>
        <v>102.92499999999998</v>
      </c>
      <c r="S633" s="12">
        <f t="shared" si="18"/>
        <v>6.1754999999999995</v>
      </c>
      <c r="T633" t="b">
        <f>_xlfn.XLOOKUP(C633,customers!A632:A1632,customers!I632:I1632,FALSE)</f>
        <v>0</v>
      </c>
    </row>
    <row r="634" spans="1:20" x14ac:dyDescent="0.2">
      <c r="A634" s="2" t="s">
        <v>4056</v>
      </c>
      <c r="B634" s="3">
        <v>44049</v>
      </c>
      <c r="C634" s="2" t="s">
        <v>4057</v>
      </c>
      <c r="D634" t="s">
        <v>6176</v>
      </c>
      <c r="E634" s="2">
        <v>4</v>
      </c>
      <c r="F634" s="2" t="str">
        <f>_xlfn.XLOOKUP(C634,customers!$A$1:$A$1001,customers!$B$1:$B$1001,0)</f>
        <v>Marjorie Yoxen</v>
      </c>
      <c r="G634" s="2" t="str">
        <f>IF(_xlfn.XLOOKUP(C634,customers!$A$1:$A$1001,customers!$C$1:$C$1001,0) = 0, "NONE", _xlfn.XLOOKUP(C634,customers!$A$1:$A$1001,customers!$C$1:$C$1001,0) )</f>
        <v>myoxenhk@google.com</v>
      </c>
      <c r="H634" s="2" t="str">
        <f>_xlfn.XLOOKUP(C634,customers!$A$1:$A$1001,customers!$G$1:$G$1001,0)</f>
        <v>United States</v>
      </c>
      <c r="I634" s="2" t="e" vm="7">
        <v>#VALUE!</v>
      </c>
      <c r="J634" s="2" t="str">
        <f>_xlfn.XLOOKUP(Table1[[#This Row],[Customer ID]],customers!A633:A1633,customers!F633:F1633,FALSE)</f>
        <v>Los Angeles</v>
      </c>
      <c r="K634" s="2" t="str">
        <f>VLOOKUP(M634,'coffee (more)'!$A$1:$B$5,2,FALSE)</f>
        <v>Excelsa</v>
      </c>
      <c r="L634" s="2" t="str">
        <f>VLOOKUP(N634,'coffee (more)'!$A$7:$B$10,2,FALSE)</f>
        <v>Light</v>
      </c>
      <c r="M634" t="str">
        <f>INDEX(products!$A$1:$G$49,MATCH(orders!$D634,products!$A$1:$A$49,0),MATCH(orders!M$1,products!$A$1:$G$1,0))</f>
        <v>Exc</v>
      </c>
      <c r="N634" t="str">
        <f>INDEX(products!$A$1:$G$49,MATCH(orders!$D634,products!$A$1:$A$49,0),MATCH(orders!N$1,products!$A$1:$G$1,0))</f>
        <v>L</v>
      </c>
      <c r="O634" s="10">
        <f>INDEX(products!$A$1:$G$49,MATCH(orders!$D634,products!$A$1:$A$49,0),MATCH(orders!O$1,products!$A$1:$G$1,0))</f>
        <v>0.5</v>
      </c>
      <c r="P634" s="5">
        <f>INDEX(products!$A$1:$G$49,MATCH(orders!$D634,products!$A$1:$A$49,0),MATCH(orders!P$1,products!$A$1:$G$1,0))</f>
        <v>8.91</v>
      </c>
      <c r="Q634" s="5">
        <f>INDEX(products!$A$1:$G$49,MATCH(orders!$D634,products!$A$1:$A$49,0),MATCH(orders!Q$1,products!$A$1:$G$1,0))</f>
        <v>0.98009999999999997</v>
      </c>
      <c r="R634" s="12">
        <f t="shared" si="19"/>
        <v>35.64</v>
      </c>
      <c r="S634" s="12">
        <f t="shared" si="18"/>
        <v>3.9203999999999999</v>
      </c>
      <c r="T634" t="str">
        <f>_xlfn.XLOOKUP(C634,customers!A633:A1633,customers!I633:I1633,FALSE)</f>
        <v>No</v>
      </c>
    </row>
    <row r="635" spans="1:20" x14ac:dyDescent="0.2">
      <c r="A635" s="2" t="s">
        <v>4062</v>
      </c>
      <c r="B635" s="3">
        <v>43820</v>
      </c>
      <c r="C635" s="2" t="s">
        <v>4063</v>
      </c>
      <c r="D635" t="s">
        <v>6179</v>
      </c>
      <c r="E635" s="2">
        <v>4</v>
      </c>
      <c r="F635" s="2" t="str">
        <f>_xlfn.XLOOKUP(C635,customers!$A$1:$A$1001,customers!$B$1:$B$1001,0)</f>
        <v>Gaspar McGavin</v>
      </c>
      <c r="G635" s="2" t="str">
        <f>IF(_xlfn.XLOOKUP(C635,customers!$A$1:$A$1001,customers!$C$1:$C$1001,0) = 0, "NONE", _xlfn.XLOOKUP(C635,customers!$A$1:$A$1001,customers!$C$1:$C$1001,0) )</f>
        <v>gmcgavinhl@histats.com</v>
      </c>
      <c r="H635" s="2" t="str">
        <f>_xlfn.XLOOKUP(C635,customers!$A$1:$A$1001,customers!$G$1:$G$1001,0)</f>
        <v>United States</v>
      </c>
      <c r="I635" s="2" t="e" vm="151">
        <v>#VALUE!</v>
      </c>
      <c r="J635" s="2" t="str">
        <f>_xlfn.XLOOKUP(Table1[[#This Row],[Customer ID]],customers!A634:A1634,customers!F634:F1634,FALSE)</f>
        <v>Wilkes Barre</v>
      </c>
      <c r="K635" s="2" t="str">
        <f>VLOOKUP(M635,'coffee (more)'!$A$1:$B$5,2,FALSE)</f>
        <v>Robusta</v>
      </c>
      <c r="L635" s="2" t="str">
        <f>VLOOKUP(N635,'coffee (more)'!$A$7:$B$10,2,FALSE)</f>
        <v>Light</v>
      </c>
      <c r="M635" t="str">
        <f>INDEX(products!$A$1:$G$49,MATCH(orders!$D635,products!$A$1:$A$49,0),MATCH(orders!M$1,products!$A$1:$G$1,0))</f>
        <v>Rob</v>
      </c>
      <c r="N635" t="str">
        <f>INDEX(products!$A$1:$G$49,MATCH(orders!$D635,products!$A$1:$A$49,0),MATCH(orders!N$1,products!$A$1:$G$1,0))</f>
        <v>L</v>
      </c>
      <c r="O635" s="10">
        <f>INDEX(products!$A$1:$G$49,MATCH(orders!$D635,products!$A$1:$A$49,0),MATCH(orders!O$1,products!$A$1:$G$1,0))</f>
        <v>1</v>
      </c>
      <c r="P635" s="5">
        <f>INDEX(products!$A$1:$G$49,MATCH(orders!$D635,products!$A$1:$A$49,0),MATCH(orders!P$1,products!$A$1:$G$1,0))</f>
        <v>11.95</v>
      </c>
      <c r="Q635" s="5">
        <f>INDEX(products!$A$1:$G$49,MATCH(orders!$D635,products!$A$1:$A$49,0),MATCH(orders!Q$1,products!$A$1:$G$1,0))</f>
        <v>0.71699999999999997</v>
      </c>
      <c r="R635" s="12">
        <f t="shared" si="19"/>
        <v>47.8</v>
      </c>
      <c r="S635" s="12">
        <f t="shared" si="18"/>
        <v>2.8679999999999999</v>
      </c>
      <c r="T635" t="str">
        <f>_xlfn.XLOOKUP(C635,customers!A634:A1634,customers!I634:I1634,FALSE)</f>
        <v>No</v>
      </c>
    </row>
    <row r="636" spans="1:20" x14ac:dyDescent="0.2">
      <c r="A636" s="2" t="s">
        <v>4068</v>
      </c>
      <c r="B636" s="3">
        <v>43940</v>
      </c>
      <c r="C636" s="2" t="s">
        <v>4069</v>
      </c>
      <c r="D636" t="s">
        <v>6162</v>
      </c>
      <c r="E636" s="2">
        <v>3</v>
      </c>
      <c r="F636" s="2" t="str">
        <f>_xlfn.XLOOKUP(C636,customers!$A$1:$A$1001,customers!$B$1:$B$1001,0)</f>
        <v>Lindy Uttermare</v>
      </c>
      <c r="G636" s="2" t="str">
        <f>IF(_xlfn.XLOOKUP(C636,customers!$A$1:$A$1001,customers!$C$1:$C$1001,0) = 0, "NONE", _xlfn.XLOOKUP(C636,customers!$A$1:$A$1001,customers!$C$1:$C$1001,0) )</f>
        <v>luttermarehm@engadget.com</v>
      </c>
      <c r="H636" s="2" t="str">
        <f>_xlfn.XLOOKUP(C636,customers!$A$1:$A$1001,customers!$G$1:$G$1001,0)</f>
        <v>United States</v>
      </c>
      <c r="I636" s="2" t="e" vm="169">
        <v>#VALUE!</v>
      </c>
      <c r="J636" s="2" t="str">
        <f>_xlfn.XLOOKUP(Table1[[#This Row],[Customer ID]],customers!A635:A1635,customers!F635:F1635,FALSE)</f>
        <v>Denton</v>
      </c>
      <c r="K636" s="2" t="str">
        <f>VLOOKUP(M636,'coffee (more)'!$A$1:$B$5,2,FALSE)</f>
        <v>Liberica</v>
      </c>
      <c r="L636" s="2" t="str">
        <f>VLOOKUP(N636,'coffee (more)'!$A$7:$B$10,2,FALSE)</f>
        <v>Medium</v>
      </c>
      <c r="M636" t="str">
        <f>INDEX(products!$A$1:$G$49,MATCH(orders!$D636,products!$A$1:$A$49,0),MATCH(orders!M$1,products!$A$1:$G$1,0))</f>
        <v>Lib</v>
      </c>
      <c r="N636" t="str">
        <f>INDEX(products!$A$1:$G$49,MATCH(orders!$D636,products!$A$1:$A$49,0),MATCH(orders!N$1,products!$A$1:$G$1,0))</f>
        <v>M</v>
      </c>
      <c r="O636" s="10">
        <f>INDEX(products!$A$1:$G$49,MATCH(orders!$D636,products!$A$1:$A$49,0),MATCH(orders!O$1,products!$A$1:$G$1,0))</f>
        <v>1</v>
      </c>
      <c r="P636" s="5">
        <f>INDEX(products!$A$1:$G$49,MATCH(orders!$D636,products!$A$1:$A$49,0),MATCH(orders!P$1,products!$A$1:$G$1,0))</f>
        <v>14.55</v>
      </c>
      <c r="Q636" s="5">
        <f>INDEX(products!$A$1:$G$49,MATCH(orders!$D636,products!$A$1:$A$49,0),MATCH(orders!Q$1,products!$A$1:$G$1,0))</f>
        <v>1.8915000000000002</v>
      </c>
      <c r="R636" s="12">
        <f t="shared" si="19"/>
        <v>43.650000000000006</v>
      </c>
      <c r="S636" s="12">
        <f t="shared" si="18"/>
        <v>5.6745000000000001</v>
      </c>
      <c r="T636" t="str">
        <f>_xlfn.XLOOKUP(C636,customers!A635:A1635,customers!I635:I1635,FALSE)</f>
        <v>No</v>
      </c>
    </row>
    <row r="637" spans="1:20" x14ac:dyDescent="0.2">
      <c r="A637" s="2" t="s">
        <v>4074</v>
      </c>
      <c r="B637" s="3">
        <v>44578</v>
      </c>
      <c r="C637" s="2" t="s">
        <v>4075</v>
      </c>
      <c r="D637" t="s">
        <v>6176</v>
      </c>
      <c r="E637" s="2">
        <v>4</v>
      </c>
      <c r="F637" s="2" t="str">
        <f>_xlfn.XLOOKUP(C637,customers!$A$1:$A$1001,customers!$B$1:$B$1001,0)</f>
        <v>Eal D'Ambrogio</v>
      </c>
      <c r="G637" s="2" t="str">
        <f>IF(_xlfn.XLOOKUP(C637,customers!$A$1:$A$1001,customers!$C$1:$C$1001,0) = 0, "NONE", _xlfn.XLOOKUP(C637,customers!$A$1:$A$1001,customers!$C$1:$C$1001,0) )</f>
        <v>edambrogiohn@techcrunch.com</v>
      </c>
      <c r="H637" s="2" t="str">
        <f>_xlfn.XLOOKUP(C637,customers!$A$1:$A$1001,customers!$G$1:$G$1001,0)</f>
        <v>United States</v>
      </c>
      <c r="I637" s="2" t="e" vm="145">
        <v>#VALUE!</v>
      </c>
      <c r="J637" s="2" t="str">
        <f>_xlfn.XLOOKUP(Table1[[#This Row],[Customer ID]],customers!A636:A1636,customers!F636:F1636,FALSE)</f>
        <v>Lees Summit</v>
      </c>
      <c r="K637" s="2" t="str">
        <f>VLOOKUP(M637,'coffee (more)'!$A$1:$B$5,2,FALSE)</f>
        <v>Excelsa</v>
      </c>
      <c r="L637" s="2" t="str">
        <f>VLOOKUP(N637,'coffee (more)'!$A$7:$B$10,2,FALSE)</f>
        <v>Light</v>
      </c>
      <c r="M637" t="str">
        <f>INDEX(products!$A$1:$G$49,MATCH(orders!$D637,products!$A$1:$A$49,0),MATCH(orders!M$1,products!$A$1:$G$1,0))</f>
        <v>Exc</v>
      </c>
      <c r="N637" t="str">
        <f>INDEX(products!$A$1:$G$49,MATCH(orders!$D637,products!$A$1:$A$49,0),MATCH(orders!N$1,products!$A$1:$G$1,0))</f>
        <v>L</v>
      </c>
      <c r="O637" s="10">
        <f>INDEX(products!$A$1:$G$49,MATCH(orders!$D637,products!$A$1:$A$49,0),MATCH(orders!O$1,products!$A$1:$G$1,0))</f>
        <v>0.5</v>
      </c>
      <c r="P637" s="5">
        <f>INDEX(products!$A$1:$G$49,MATCH(orders!$D637,products!$A$1:$A$49,0),MATCH(orders!P$1,products!$A$1:$G$1,0))</f>
        <v>8.91</v>
      </c>
      <c r="Q637" s="5">
        <f>INDEX(products!$A$1:$G$49,MATCH(orders!$D637,products!$A$1:$A$49,0),MATCH(orders!Q$1,products!$A$1:$G$1,0))</f>
        <v>0.98009999999999997</v>
      </c>
      <c r="R637" s="12">
        <f t="shared" si="19"/>
        <v>35.64</v>
      </c>
      <c r="S637" s="12">
        <f t="shared" si="18"/>
        <v>3.9203999999999999</v>
      </c>
      <c r="T637" t="str">
        <f>_xlfn.XLOOKUP(C637,customers!A636:A1636,customers!I636:I1636,FALSE)</f>
        <v>Yes</v>
      </c>
    </row>
    <row r="638" spans="1:20"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 = 0, "NONE", _xlfn.XLOOKUP(C638,customers!$A$1:$A$1001,customers!$C$1:$C$1001,0) )</f>
        <v>cwinchcombeho@jiathis.com</v>
      </c>
      <c r="H638" s="2" t="str">
        <f>_xlfn.XLOOKUP(C638,customers!$A$1:$A$1001,customers!$G$1:$G$1001,0)</f>
        <v>United States</v>
      </c>
      <c r="I638" s="2" t="e" vm="26">
        <v>#VALUE!</v>
      </c>
      <c r="J638" s="2" t="str">
        <f>_xlfn.XLOOKUP(Table1[[#This Row],[Customer ID]],customers!A637:A1637,customers!F637:F1637,FALSE)</f>
        <v>Little Rock</v>
      </c>
      <c r="K638" s="2" t="str">
        <f>VLOOKUP(M638,'coffee (more)'!$A$1:$B$5,2,FALSE)</f>
        <v>Liberica</v>
      </c>
      <c r="L638" s="2" t="str">
        <f>VLOOKUP(N638,'coffee (more)'!$A$7:$B$10,2,FALSE)</f>
        <v>Light</v>
      </c>
      <c r="M638" t="str">
        <f>INDEX(products!$A$1:$G$49,MATCH(orders!$D638,products!$A$1:$A$49,0),MATCH(orders!M$1,products!$A$1:$G$1,0))</f>
        <v>Lib</v>
      </c>
      <c r="N638" t="str">
        <f>INDEX(products!$A$1:$G$49,MATCH(orders!$D638,products!$A$1:$A$49,0),MATCH(orders!N$1,products!$A$1:$G$1,0))</f>
        <v>L</v>
      </c>
      <c r="O638" s="10">
        <f>INDEX(products!$A$1:$G$49,MATCH(orders!$D638,products!$A$1:$A$49,0),MATCH(orders!O$1,products!$A$1:$G$1,0))</f>
        <v>1</v>
      </c>
      <c r="P638" s="5">
        <f>INDEX(products!$A$1:$G$49,MATCH(orders!$D638,products!$A$1:$A$49,0),MATCH(orders!P$1,products!$A$1:$G$1,0))</f>
        <v>15.85</v>
      </c>
      <c r="Q638" s="5">
        <f>INDEX(products!$A$1:$G$49,MATCH(orders!$D638,products!$A$1:$A$49,0),MATCH(orders!Q$1,products!$A$1:$G$1,0))</f>
        <v>2.0605000000000002</v>
      </c>
      <c r="R638" s="12">
        <f t="shared" si="19"/>
        <v>95.1</v>
      </c>
      <c r="S638" s="12">
        <f t="shared" si="18"/>
        <v>12.363000000000001</v>
      </c>
      <c r="T638" t="str">
        <f>_xlfn.XLOOKUP(C638,customers!A637:A1637,customers!I637:I1637,FALSE)</f>
        <v>Yes</v>
      </c>
    </row>
    <row r="639" spans="1:20"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 = 0, "NONE", _xlfn.XLOOKUP(C639,customers!$A$1:$A$1001,customers!$C$1:$C$1001,0) )</f>
        <v>bpaumierhp@umn.edu</v>
      </c>
      <c r="H639" s="2" t="str">
        <f>_xlfn.XLOOKUP(C639,customers!$A$1:$A$1001,customers!$G$1:$G$1001,0)</f>
        <v>Ireland</v>
      </c>
      <c r="I639" s="2" t="e" vm="276">
        <v>#VALUE!</v>
      </c>
      <c r="J639" s="2" t="str">
        <f>_xlfn.XLOOKUP(Table1[[#This Row],[Customer ID]],customers!A638:A1638,customers!F638:F1638,FALSE)</f>
        <v>Ballisodare</v>
      </c>
      <c r="K639" s="2" t="str">
        <f>VLOOKUP(M639,'coffee (more)'!$A$1:$B$5,2,FALSE)</f>
        <v>Excelsa</v>
      </c>
      <c r="L639" s="2" t="str">
        <f>VLOOKUP(N639,'coffee (more)'!$A$7:$B$10,2,FALSE)</f>
        <v>Medium</v>
      </c>
      <c r="M639" t="str">
        <f>INDEX(products!$A$1:$G$49,MATCH(orders!$D639,products!$A$1:$A$49,0),MATCH(orders!M$1,products!$A$1:$G$1,0))</f>
        <v>Exc</v>
      </c>
      <c r="N639" t="str">
        <f>INDEX(products!$A$1:$G$49,MATCH(orders!$D639,products!$A$1:$A$49,0),MATCH(orders!N$1,products!$A$1:$G$1,0))</f>
        <v>M</v>
      </c>
      <c r="O639" s="10">
        <f>INDEX(products!$A$1:$G$49,MATCH(orders!$D639,products!$A$1:$A$49,0),MATCH(orders!O$1,products!$A$1:$G$1,0))</f>
        <v>2.5</v>
      </c>
      <c r="P639" s="5">
        <f>INDEX(products!$A$1:$G$49,MATCH(orders!$D639,products!$A$1:$A$49,0),MATCH(orders!P$1,products!$A$1:$G$1,0))</f>
        <v>31.624999999999996</v>
      </c>
      <c r="Q639" s="5">
        <f>INDEX(products!$A$1:$G$49,MATCH(orders!$D639,products!$A$1:$A$49,0),MATCH(orders!Q$1,products!$A$1:$G$1,0))</f>
        <v>3.4787499999999998</v>
      </c>
      <c r="R639" s="12">
        <f t="shared" si="19"/>
        <v>31.624999999999996</v>
      </c>
      <c r="S639" s="12">
        <f t="shared" si="18"/>
        <v>3.4787499999999998</v>
      </c>
      <c r="T639" t="str">
        <f>_xlfn.XLOOKUP(C639,customers!A638:A1638,customers!I638:I1638,FALSE)</f>
        <v>Yes</v>
      </c>
    </row>
    <row r="640" spans="1:20" x14ac:dyDescent="0.2">
      <c r="A640" s="2" t="s">
        <v>4093</v>
      </c>
      <c r="B640" s="3">
        <v>43684</v>
      </c>
      <c r="C640" s="2" t="s">
        <v>4094</v>
      </c>
      <c r="D640" t="s">
        <v>6175</v>
      </c>
      <c r="E640" s="2">
        <v>3</v>
      </c>
      <c r="F640" s="2" t="str">
        <f>_xlfn.XLOOKUP(C640,customers!$A$1:$A$1001,customers!$B$1:$B$1001,0)</f>
        <v>Neville Piatto</v>
      </c>
      <c r="G640" s="2" t="str">
        <f>IF(_xlfn.XLOOKUP(C640,customers!$A$1:$A$1001,customers!$C$1:$C$1001,0) = 0, "NONE", _xlfn.XLOOKUP(C640,customers!$A$1:$A$1001,customers!$C$1:$C$1001,0) )</f>
        <v>NONE</v>
      </c>
      <c r="H640" s="2" t="str">
        <f>_xlfn.XLOOKUP(C640,customers!$A$1:$A$1001,customers!$G$1:$G$1001,0)</f>
        <v>Ireland</v>
      </c>
      <c r="I640" s="2" t="e" vm="262">
        <v>#VALUE!</v>
      </c>
      <c r="J640" s="2" t="str">
        <f>_xlfn.XLOOKUP(Table1[[#This Row],[Customer ID]],customers!A639:A1639,customers!F639:F1639,FALSE)</f>
        <v>Daingean</v>
      </c>
      <c r="K640" s="2" t="str">
        <f>VLOOKUP(M640,'coffee (more)'!$A$1:$B$5,2,FALSE)</f>
        <v>Arbica</v>
      </c>
      <c r="L640" s="2" t="str">
        <f>VLOOKUP(N640,'coffee (more)'!$A$7:$B$10,2,FALSE)</f>
        <v>Medium</v>
      </c>
      <c r="M640" t="str">
        <f>INDEX(products!$A$1:$G$49,MATCH(orders!$D640,products!$A$1:$A$49,0),MATCH(orders!M$1,products!$A$1:$G$1,0))</f>
        <v>Ara</v>
      </c>
      <c r="N640" t="str">
        <f>INDEX(products!$A$1:$G$49,MATCH(orders!$D640,products!$A$1:$A$49,0),MATCH(orders!N$1,products!$A$1:$G$1,0))</f>
        <v>M</v>
      </c>
      <c r="O640" s="10">
        <f>INDEX(products!$A$1:$G$49,MATCH(orders!$D640,products!$A$1:$A$49,0),MATCH(orders!O$1,products!$A$1:$G$1,0))</f>
        <v>2.5</v>
      </c>
      <c r="P640" s="5">
        <f>INDEX(products!$A$1:$G$49,MATCH(orders!$D640,products!$A$1:$A$49,0),MATCH(orders!P$1,products!$A$1:$G$1,0))</f>
        <v>25.874999999999996</v>
      </c>
      <c r="Q640" s="5">
        <f>INDEX(products!$A$1:$G$49,MATCH(orders!$D640,products!$A$1:$A$49,0),MATCH(orders!Q$1,products!$A$1:$G$1,0))</f>
        <v>2.3287499999999994</v>
      </c>
      <c r="R640" s="12">
        <f t="shared" si="19"/>
        <v>77.624999999999986</v>
      </c>
      <c r="S640" s="12">
        <f t="shared" si="18"/>
        <v>6.9862499999999983</v>
      </c>
      <c r="T640" t="str">
        <f>_xlfn.XLOOKUP(C640,customers!A639:A1639,customers!I639:I1639,FALSE)</f>
        <v>Yes</v>
      </c>
    </row>
    <row r="641" spans="1:20" x14ac:dyDescent="0.2">
      <c r="A641" s="2" t="s">
        <v>4098</v>
      </c>
      <c r="B641" s="3">
        <v>44331</v>
      </c>
      <c r="C641" s="2" t="s">
        <v>4099</v>
      </c>
      <c r="D641" t="s">
        <v>6150</v>
      </c>
      <c r="E641" s="2">
        <v>1</v>
      </c>
      <c r="F641" s="2" t="str">
        <f>_xlfn.XLOOKUP(C641,customers!$A$1:$A$1001,customers!$B$1:$B$1001,0)</f>
        <v>Jeno Capey</v>
      </c>
      <c r="G641" s="2" t="str">
        <f>IF(_xlfn.XLOOKUP(C641,customers!$A$1:$A$1001,customers!$C$1:$C$1001,0) = 0, "NONE", _xlfn.XLOOKUP(C641,customers!$A$1:$A$1001,customers!$C$1:$C$1001,0) )</f>
        <v>jcapeyhr@bravesites.com</v>
      </c>
      <c r="H641" s="2" t="str">
        <f>_xlfn.XLOOKUP(C641,customers!$A$1:$A$1001,customers!$G$1:$G$1001,0)</f>
        <v>United States</v>
      </c>
      <c r="I641" s="2" t="e" vm="166">
        <v>#VALUE!</v>
      </c>
      <c r="J641" s="2" t="str">
        <f>_xlfn.XLOOKUP(Table1[[#This Row],[Customer ID]],customers!A640:A1640,customers!F640:F1640,FALSE)</f>
        <v>Erie</v>
      </c>
      <c r="K641" s="2" t="str">
        <f>VLOOKUP(M641,'coffee (more)'!$A$1:$B$5,2,FALSE)</f>
        <v>Liberica</v>
      </c>
      <c r="L641" s="2" t="str">
        <f>VLOOKUP(N641,'coffee (more)'!$A$7:$B$10,2,FALSE)</f>
        <v>Dark</v>
      </c>
      <c r="M641" t="str">
        <f>INDEX(products!$A$1:$G$49,MATCH(orders!$D641,products!$A$1:$A$49,0),MATCH(orders!M$1,products!$A$1:$G$1,0))</f>
        <v>Lib</v>
      </c>
      <c r="N641" t="str">
        <f>INDEX(products!$A$1:$G$49,MATCH(orders!$D641,products!$A$1:$A$49,0),MATCH(orders!N$1,products!$A$1:$G$1,0))</f>
        <v>D</v>
      </c>
      <c r="O641" s="10">
        <f>INDEX(products!$A$1:$G$49,MATCH(orders!$D641,products!$A$1:$A$49,0),MATCH(orders!O$1,products!$A$1:$G$1,0))</f>
        <v>0.2</v>
      </c>
      <c r="P641" s="5">
        <f>INDEX(products!$A$1:$G$49,MATCH(orders!$D641,products!$A$1:$A$49,0),MATCH(orders!P$1,products!$A$1:$G$1,0))</f>
        <v>3.8849999999999998</v>
      </c>
      <c r="Q641" s="5">
        <f>INDEX(products!$A$1:$G$49,MATCH(orders!$D641,products!$A$1:$A$49,0),MATCH(orders!Q$1,products!$A$1:$G$1,0))</f>
        <v>0.50505</v>
      </c>
      <c r="R641" s="12">
        <f t="shared" si="19"/>
        <v>3.8849999999999998</v>
      </c>
      <c r="S641" s="12">
        <f t="shared" si="18"/>
        <v>0.50505</v>
      </c>
      <c r="T641" t="str">
        <f>_xlfn.XLOOKUP(C641,customers!A640:A1640,customers!I640:I1640,FALSE)</f>
        <v>Yes</v>
      </c>
    </row>
    <row r="642" spans="1:20" x14ac:dyDescent="0.2">
      <c r="A642" s="2" t="s">
        <v>4104</v>
      </c>
      <c r="B642" s="3">
        <v>44547</v>
      </c>
      <c r="C642" s="2" t="s">
        <v>4152</v>
      </c>
      <c r="D642" t="s">
        <v>6142</v>
      </c>
      <c r="E642" s="2">
        <v>5</v>
      </c>
      <c r="F642" s="2" t="str">
        <f>_xlfn.XLOOKUP(C642,customers!$A$1:$A$1001,customers!$B$1:$B$1001,0)</f>
        <v>Tuckie Mathonnet</v>
      </c>
      <c r="G642" s="2" t="str">
        <f>IF(_xlfn.XLOOKUP(C642,customers!$A$1:$A$1001,customers!$C$1:$C$1001,0) = 0, "NONE", _xlfn.XLOOKUP(C642,customers!$A$1:$A$1001,customers!$C$1:$C$1001,0) )</f>
        <v>tmathonneti0@google.co.jp</v>
      </c>
      <c r="H642" s="2" t="str">
        <f>_xlfn.XLOOKUP(C642,customers!$A$1:$A$1001,customers!$G$1:$G$1001,0)</f>
        <v>United States</v>
      </c>
      <c r="I642" s="2" t="e" vm="58">
        <v>#VALUE!</v>
      </c>
      <c r="J642" s="2" t="str">
        <f>_xlfn.XLOOKUP(Table1[[#This Row],[Customer ID]],customers!A641:A1641,customers!F641:F1641,FALSE)</f>
        <v>Columbus</v>
      </c>
      <c r="K642" s="2" t="str">
        <f>VLOOKUP(M642,'coffee (more)'!$A$1:$B$5,2,FALSE)</f>
        <v>Robusta</v>
      </c>
      <c r="L642" s="2" t="str">
        <f>VLOOKUP(N642,'coffee (more)'!$A$7:$B$10,2,FALSE)</f>
        <v>Light</v>
      </c>
      <c r="M642" t="str">
        <f>INDEX(products!$A$1:$G$49,MATCH(orders!$D642,products!$A$1:$A$49,0),MATCH(orders!M$1,products!$A$1:$G$1,0))</f>
        <v>Rob</v>
      </c>
      <c r="N642" t="str">
        <f>INDEX(products!$A$1:$G$49,MATCH(orders!$D642,products!$A$1:$A$49,0),MATCH(orders!N$1,products!$A$1:$G$1,0))</f>
        <v>L</v>
      </c>
      <c r="O642" s="10">
        <f>INDEX(products!$A$1:$G$49,MATCH(orders!$D642,products!$A$1:$A$49,0),MATCH(orders!O$1,products!$A$1:$G$1,0))</f>
        <v>2.5</v>
      </c>
      <c r="P642" s="5">
        <f>INDEX(products!$A$1:$G$49,MATCH(orders!$D642,products!$A$1:$A$49,0),MATCH(orders!P$1,products!$A$1:$G$1,0))</f>
        <v>27.484999999999996</v>
      </c>
      <c r="Q642" s="5">
        <f>INDEX(products!$A$1:$G$49,MATCH(orders!$D642,products!$A$1:$A$49,0),MATCH(orders!Q$1,products!$A$1:$G$1,0))</f>
        <v>1.6490999999999998</v>
      </c>
      <c r="R642" s="12">
        <f t="shared" si="19"/>
        <v>137.42499999999998</v>
      </c>
      <c r="S642" s="12">
        <f t="shared" ref="S642:S705" si="20" xml:space="preserve"> Q642*E642</f>
        <v>8.2454999999999998</v>
      </c>
      <c r="T642" t="str">
        <f>_xlfn.XLOOKUP(C642,customers!A641:A1641,customers!I641:I1641,FALSE)</f>
        <v>No</v>
      </c>
    </row>
    <row r="643" spans="1:20" x14ac:dyDescent="0.2">
      <c r="A643" s="2" t="s">
        <v>4109</v>
      </c>
      <c r="B643" s="3">
        <v>44448</v>
      </c>
      <c r="C643" s="2" t="s">
        <v>4110</v>
      </c>
      <c r="D643" t="s">
        <v>6179</v>
      </c>
      <c r="E643" s="2">
        <v>3</v>
      </c>
      <c r="F643" s="2" t="str">
        <f>_xlfn.XLOOKUP(C643,customers!$A$1:$A$1001,customers!$B$1:$B$1001,0)</f>
        <v>Yardley Basill</v>
      </c>
      <c r="G643" s="2" t="str">
        <f>IF(_xlfn.XLOOKUP(C643,customers!$A$1:$A$1001,customers!$C$1:$C$1001,0) = 0, "NONE", _xlfn.XLOOKUP(C643,customers!$A$1:$A$1001,customers!$C$1:$C$1001,0) )</f>
        <v>ybasillht@theguardian.com</v>
      </c>
      <c r="H643" s="2" t="str">
        <f>_xlfn.XLOOKUP(C643,customers!$A$1:$A$1001,customers!$G$1:$G$1001,0)</f>
        <v>United States</v>
      </c>
      <c r="I643" s="2" t="e" vm="270">
        <v>#VALUE!</v>
      </c>
      <c r="J643" s="2" t="str">
        <f>_xlfn.XLOOKUP(Table1[[#This Row],[Customer ID]],customers!A642:A1642,customers!F642:F1642,FALSE)</f>
        <v>Pittsburgh</v>
      </c>
      <c r="K643" s="2" t="str">
        <f>VLOOKUP(M643,'coffee (more)'!$A$1:$B$5,2,FALSE)</f>
        <v>Robusta</v>
      </c>
      <c r="L643" s="2" t="str">
        <f>VLOOKUP(N643,'coffee (more)'!$A$7:$B$10,2,FALSE)</f>
        <v>Light</v>
      </c>
      <c r="M643" t="str">
        <f>INDEX(products!$A$1:$G$49,MATCH(orders!$D643,products!$A$1:$A$49,0),MATCH(orders!M$1,products!$A$1:$G$1,0))</f>
        <v>Rob</v>
      </c>
      <c r="N643" t="str">
        <f>INDEX(products!$A$1:$G$49,MATCH(orders!$D643,products!$A$1:$A$49,0),MATCH(orders!N$1,products!$A$1:$G$1,0))</f>
        <v>L</v>
      </c>
      <c r="O643" s="10">
        <f>INDEX(products!$A$1:$G$49,MATCH(orders!$D643,products!$A$1:$A$49,0),MATCH(orders!O$1,products!$A$1:$G$1,0))</f>
        <v>1</v>
      </c>
      <c r="P643" s="5">
        <f>INDEX(products!$A$1:$G$49,MATCH(orders!$D643,products!$A$1:$A$49,0),MATCH(orders!P$1,products!$A$1:$G$1,0))</f>
        <v>11.95</v>
      </c>
      <c r="Q643" s="5">
        <f>INDEX(products!$A$1:$G$49,MATCH(orders!$D643,products!$A$1:$A$49,0),MATCH(orders!Q$1,products!$A$1:$G$1,0))</f>
        <v>0.71699999999999997</v>
      </c>
      <c r="R643" s="12">
        <f t="shared" ref="R643:R706" si="21">E643*P643</f>
        <v>35.849999999999994</v>
      </c>
      <c r="S643" s="12">
        <f t="shared" si="20"/>
        <v>2.1509999999999998</v>
      </c>
      <c r="T643" t="str">
        <f>_xlfn.XLOOKUP(C643,customers!A642:A1642,customers!I642:I1642,FALSE)</f>
        <v>Yes</v>
      </c>
    </row>
    <row r="644" spans="1:20" x14ac:dyDescent="0.2">
      <c r="A644" s="2" t="s">
        <v>4115</v>
      </c>
      <c r="B644" s="3">
        <v>43880</v>
      </c>
      <c r="C644" s="2" t="s">
        <v>4116</v>
      </c>
      <c r="D644" t="s">
        <v>6156</v>
      </c>
      <c r="E644" s="2">
        <v>2</v>
      </c>
      <c r="F644" s="2" t="str">
        <f>_xlfn.XLOOKUP(C644,customers!$A$1:$A$1001,customers!$B$1:$B$1001,0)</f>
        <v>Maggy Baistow</v>
      </c>
      <c r="G644" s="2" t="str">
        <f>IF(_xlfn.XLOOKUP(C644,customers!$A$1:$A$1001,customers!$C$1:$C$1001,0) = 0, "NONE", _xlfn.XLOOKUP(C644,customers!$A$1:$A$1001,customers!$C$1:$C$1001,0) )</f>
        <v>mbaistowhu@i2i.jp</v>
      </c>
      <c r="H644" s="2" t="str">
        <f>_xlfn.XLOOKUP(C644,customers!$A$1:$A$1001,customers!$G$1:$G$1001,0)</f>
        <v>United Kingdom</v>
      </c>
      <c r="I644" s="2" t="s">
        <v>4121</v>
      </c>
      <c r="J644" s="2" t="str">
        <f>_xlfn.XLOOKUP(Table1[[#This Row],[Customer ID]],customers!A643:A1643,customers!F643:F1643,FALSE)</f>
        <v>Ford</v>
      </c>
      <c r="K644" s="2" t="str">
        <f>VLOOKUP(M644,'coffee (more)'!$A$1:$B$5,2,FALSE)</f>
        <v>Excelsa</v>
      </c>
      <c r="L644" s="2" t="str">
        <f>VLOOKUP(N644,'coffee (more)'!$A$7:$B$10,2,FALSE)</f>
        <v>Medium</v>
      </c>
      <c r="M644" t="str">
        <f>INDEX(products!$A$1:$G$49,MATCH(orders!$D644,products!$A$1:$A$49,0),MATCH(orders!M$1,products!$A$1:$G$1,0))</f>
        <v>Exc</v>
      </c>
      <c r="N644" t="str">
        <f>INDEX(products!$A$1:$G$49,MATCH(orders!$D644,products!$A$1:$A$49,0),MATCH(orders!N$1,products!$A$1:$G$1,0))</f>
        <v>M</v>
      </c>
      <c r="O644" s="10">
        <f>INDEX(products!$A$1:$G$49,MATCH(orders!$D644,products!$A$1:$A$49,0),MATCH(orders!O$1,products!$A$1:$G$1,0))</f>
        <v>0.2</v>
      </c>
      <c r="P644" s="5">
        <f>INDEX(products!$A$1:$G$49,MATCH(orders!$D644,products!$A$1:$A$49,0),MATCH(orders!P$1,products!$A$1:$G$1,0))</f>
        <v>4.125</v>
      </c>
      <c r="Q644" s="5">
        <f>INDEX(products!$A$1:$G$49,MATCH(orders!$D644,products!$A$1:$A$49,0),MATCH(orders!Q$1,products!$A$1:$G$1,0))</f>
        <v>0.45374999999999999</v>
      </c>
      <c r="R644" s="12">
        <f t="shared" si="21"/>
        <v>8.25</v>
      </c>
      <c r="S644" s="12">
        <f t="shared" si="20"/>
        <v>0.90749999999999997</v>
      </c>
      <c r="T644" t="str">
        <f>_xlfn.XLOOKUP(C644,customers!A643:A1643,customers!I643:I1643,FALSE)</f>
        <v>Yes</v>
      </c>
    </row>
    <row r="645" spans="1:20" x14ac:dyDescent="0.2">
      <c r="A645" s="2" t="s">
        <v>4123</v>
      </c>
      <c r="B645" s="3">
        <v>44011</v>
      </c>
      <c r="C645" s="2" t="s">
        <v>4124</v>
      </c>
      <c r="D645" t="s">
        <v>6148</v>
      </c>
      <c r="E645" s="2">
        <v>3</v>
      </c>
      <c r="F645" s="2" t="str">
        <f>_xlfn.XLOOKUP(C645,customers!$A$1:$A$1001,customers!$B$1:$B$1001,0)</f>
        <v>Courtney Pallant</v>
      </c>
      <c r="G645" s="2" t="str">
        <f>IF(_xlfn.XLOOKUP(C645,customers!$A$1:$A$1001,customers!$C$1:$C$1001,0) = 0, "NONE", _xlfn.XLOOKUP(C645,customers!$A$1:$A$1001,customers!$C$1:$C$1001,0) )</f>
        <v>cpallanthv@typepad.com</v>
      </c>
      <c r="H645" s="2" t="str">
        <f>_xlfn.XLOOKUP(C645,customers!$A$1:$A$1001,customers!$G$1:$G$1001,0)</f>
        <v>United States</v>
      </c>
      <c r="I645" s="2" t="e" vm="65">
        <v>#VALUE!</v>
      </c>
      <c r="J645" s="2" t="str">
        <f>_xlfn.XLOOKUP(Table1[[#This Row],[Customer ID]],customers!A644:A1644,customers!F644:F1644,FALSE)</f>
        <v>Dallas</v>
      </c>
      <c r="K645" s="2" t="str">
        <f>VLOOKUP(M645,'coffee (more)'!$A$1:$B$5,2,FALSE)</f>
        <v>Excelsa</v>
      </c>
      <c r="L645" s="2" t="str">
        <f>VLOOKUP(N645,'coffee (more)'!$A$7:$B$10,2,FALSE)</f>
        <v>Light</v>
      </c>
      <c r="M645" t="str">
        <f>INDEX(products!$A$1:$G$49,MATCH(orders!$D645,products!$A$1:$A$49,0),MATCH(orders!M$1,products!$A$1:$G$1,0))</f>
        <v>Exc</v>
      </c>
      <c r="N645" t="str">
        <f>INDEX(products!$A$1:$G$49,MATCH(orders!$D645,products!$A$1:$A$49,0),MATCH(orders!N$1,products!$A$1:$G$1,0))</f>
        <v>L</v>
      </c>
      <c r="O645" s="10">
        <f>INDEX(products!$A$1:$G$49,MATCH(orders!$D645,products!$A$1:$A$49,0),MATCH(orders!O$1,products!$A$1:$G$1,0))</f>
        <v>2.5</v>
      </c>
      <c r="P645" s="5">
        <f>INDEX(products!$A$1:$G$49,MATCH(orders!$D645,products!$A$1:$A$49,0),MATCH(orders!P$1,products!$A$1:$G$1,0))</f>
        <v>34.154999999999994</v>
      </c>
      <c r="Q645" s="5">
        <f>INDEX(products!$A$1:$G$49,MATCH(orders!$D645,products!$A$1:$A$49,0),MATCH(orders!Q$1,products!$A$1:$G$1,0))</f>
        <v>3.7570499999999996</v>
      </c>
      <c r="R645" s="12">
        <f t="shared" si="21"/>
        <v>102.46499999999997</v>
      </c>
      <c r="S645" s="12">
        <f t="shared" si="20"/>
        <v>11.271149999999999</v>
      </c>
      <c r="T645" t="str">
        <f>_xlfn.XLOOKUP(C645,customers!A644:A1644,customers!I644:I1644,FALSE)</f>
        <v>Yes</v>
      </c>
    </row>
    <row r="646" spans="1:20" x14ac:dyDescent="0.2">
      <c r="A646" s="2" t="s">
        <v>4128</v>
      </c>
      <c r="B646" s="3">
        <v>44694</v>
      </c>
      <c r="C646" s="2" t="s">
        <v>4129</v>
      </c>
      <c r="D646" t="s">
        <v>6149</v>
      </c>
      <c r="E646" s="2">
        <v>2</v>
      </c>
      <c r="F646" s="2" t="str">
        <f>_xlfn.XLOOKUP(C646,customers!$A$1:$A$1001,customers!$B$1:$B$1001,0)</f>
        <v>Marne Mingey</v>
      </c>
      <c r="G646" s="2" t="str">
        <f>IF(_xlfn.XLOOKUP(C646,customers!$A$1:$A$1001,customers!$C$1:$C$1001,0) = 0, "NONE", _xlfn.XLOOKUP(C646,customers!$A$1:$A$1001,customers!$C$1:$C$1001,0) )</f>
        <v>NONE</v>
      </c>
      <c r="H646" s="2" t="str">
        <f>_xlfn.XLOOKUP(C646,customers!$A$1:$A$1001,customers!$G$1:$G$1001,0)</f>
        <v>United States</v>
      </c>
      <c r="I646" s="2" t="e" vm="206">
        <v>#VALUE!</v>
      </c>
      <c r="J646" s="2" t="str">
        <f>_xlfn.XLOOKUP(Table1[[#This Row],[Customer ID]],customers!A645:A1645,customers!F645:F1645,FALSE)</f>
        <v>Miami</v>
      </c>
      <c r="K646" s="2" t="str">
        <f>VLOOKUP(M646,'coffee (more)'!$A$1:$B$5,2,FALSE)</f>
        <v>Robusta</v>
      </c>
      <c r="L646" s="2" t="str">
        <f>VLOOKUP(N646,'coffee (more)'!$A$7:$B$10,2,FALSE)</f>
        <v>Dark</v>
      </c>
      <c r="M646" t="str">
        <f>INDEX(products!$A$1:$G$49,MATCH(orders!$D646,products!$A$1:$A$49,0),MATCH(orders!M$1,products!$A$1:$G$1,0))</f>
        <v>Rob</v>
      </c>
      <c r="N646" t="str">
        <f>INDEX(products!$A$1:$G$49,MATCH(orders!$D646,products!$A$1:$A$49,0),MATCH(orders!N$1,products!$A$1:$G$1,0))</f>
        <v>D</v>
      </c>
      <c r="O646" s="10">
        <f>INDEX(products!$A$1:$G$49,MATCH(orders!$D646,products!$A$1:$A$49,0),MATCH(orders!O$1,products!$A$1:$G$1,0))</f>
        <v>2.5</v>
      </c>
      <c r="P646" s="5">
        <f>INDEX(products!$A$1:$G$49,MATCH(orders!$D646,products!$A$1:$A$49,0),MATCH(orders!P$1,products!$A$1:$G$1,0))</f>
        <v>20.584999999999997</v>
      </c>
      <c r="Q646" s="5">
        <f>INDEX(products!$A$1:$G$49,MATCH(orders!$D646,products!$A$1:$A$49,0),MATCH(orders!Q$1,products!$A$1:$G$1,0))</f>
        <v>1.2350999999999999</v>
      </c>
      <c r="R646" s="12">
        <f t="shared" si="21"/>
        <v>41.169999999999995</v>
      </c>
      <c r="S646" s="12">
        <f t="shared" si="20"/>
        <v>2.4701999999999997</v>
      </c>
      <c r="T646" t="str">
        <f>_xlfn.XLOOKUP(C646,customers!A645:A1645,customers!I645:I1645,FALSE)</f>
        <v>No</v>
      </c>
    </row>
    <row r="647" spans="1:20" x14ac:dyDescent="0.2">
      <c r="A647" s="2" t="s">
        <v>4133</v>
      </c>
      <c r="B647" s="3">
        <v>44106</v>
      </c>
      <c r="C647" s="2" t="s">
        <v>4134</v>
      </c>
      <c r="D647" t="s">
        <v>6168</v>
      </c>
      <c r="E647" s="2">
        <v>3</v>
      </c>
      <c r="F647" s="2" t="str">
        <f>_xlfn.XLOOKUP(C647,customers!$A$1:$A$1001,customers!$B$1:$B$1001,0)</f>
        <v>Denny O' Ronan</v>
      </c>
      <c r="G647" s="2" t="str">
        <f>IF(_xlfn.XLOOKUP(C647,customers!$A$1:$A$1001,customers!$C$1:$C$1001,0) = 0, "NONE", _xlfn.XLOOKUP(C647,customers!$A$1:$A$1001,customers!$C$1:$C$1001,0) )</f>
        <v>dohx@redcross.org</v>
      </c>
      <c r="H647" s="2" t="str">
        <f>_xlfn.XLOOKUP(C647,customers!$A$1:$A$1001,customers!$G$1:$G$1001,0)</f>
        <v>United States</v>
      </c>
      <c r="I647" s="2" t="e" vm="277">
        <v>#VALUE!</v>
      </c>
      <c r="J647" s="2" t="str">
        <f>_xlfn.XLOOKUP(Table1[[#This Row],[Customer ID]],customers!A646:A1646,customers!F646:F1646,FALSE)</f>
        <v>San Angelo</v>
      </c>
      <c r="K647" s="2" t="str">
        <f>VLOOKUP(M647,'coffee (more)'!$A$1:$B$5,2,FALSE)</f>
        <v>Arbica</v>
      </c>
      <c r="L647" s="2" t="str">
        <f>VLOOKUP(N647,'coffee (more)'!$A$7:$B$10,2,FALSE)</f>
        <v>Dark</v>
      </c>
      <c r="M647" t="str">
        <f>INDEX(products!$A$1:$G$49,MATCH(orders!$D647,products!$A$1:$A$49,0),MATCH(orders!M$1,products!$A$1:$G$1,0))</f>
        <v>Ara</v>
      </c>
      <c r="N647" t="str">
        <f>INDEX(products!$A$1:$G$49,MATCH(orders!$D647,products!$A$1:$A$49,0),MATCH(orders!N$1,products!$A$1:$G$1,0))</f>
        <v>D</v>
      </c>
      <c r="O647" s="10">
        <f>INDEX(products!$A$1:$G$49,MATCH(orders!$D647,products!$A$1:$A$49,0),MATCH(orders!O$1,products!$A$1:$G$1,0))</f>
        <v>2.5</v>
      </c>
      <c r="P647" s="5">
        <f>INDEX(products!$A$1:$G$49,MATCH(orders!$D647,products!$A$1:$A$49,0),MATCH(orders!P$1,products!$A$1:$G$1,0))</f>
        <v>22.884999999999998</v>
      </c>
      <c r="Q647" s="5">
        <f>INDEX(products!$A$1:$G$49,MATCH(orders!$D647,products!$A$1:$A$49,0),MATCH(orders!Q$1,products!$A$1:$G$1,0))</f>
        <v>2.0596499999999995</v>
      </c>
      <c r="R647" s="12">
        <f t="shared" si="21"/>
        <v>68.655000000000001</v>
      </c>
      <c r="S647" s="12">
        <f t="shared" si="20"/>
        <v>6.1789499999999986</v>
      </c>
      <c r="T647" t="str">
        <f>_xlfn.XLOOKUP(C647,customers!A646:A1646,customers!I646:I1646,FALSE)</f>
        <v>Yes</v>
      </c>
    </row>
    <row r="648" spans="1:20" x14ac:dyDescent="0.2">
      <c r="A648" s="2" t="s">
        <v>4139</v>
      </c>
      <c r="B648" s="3">
        <v>44532</v>
      </c>
      <c r="C648" s="2" t="s">
        <v>4140</v>
      </c>
      <c r="D648" t="s">
        <v>6147</v>
      </c>
      <c r="E648" s="2">
        <v>1</v>
      </c>
      <c r="F648" s="2" t="str">
        <f>_xlfn.XLOOKUP(C648,customers!$A$1:$A$1001,customers!$B$1:$B$1001,0)</f>
        <v>Dottie Rallin</v>
      </c>
      <c r="G648" s="2" t="str">
        <f>IF(_xlfn.XLOOKUP(C648,customers!$A$1:$A$1001,customers!$C$1:$C$1001,0) = 0, "NONE", _xlfn.XLOOKUP(C648,customers!$A$1:$A$1001,customers!$C$1:$C$1001,0) )</f>
        <v>drallinhy@howstuffworks.com</v>
      </c>
      <c r="H648" s="2" t="str">
        <f>_xlfn.XLOOKUP(C648,customers!$A$1:$A$1001,customers!$G$1:$G$1001,0)</f>
        <v>United States</v>
      </c>
      <c r="I648" s="2" t="e" vm="135">
        <v>#VALUE!</v>
      </c>
      <c r="J648" s="2" t="str">
        <f>_xlfn.XLOOKUP(Table1[[#This Row],[Customer ID]],customers!A647:A1647,customers!F647:F1647,FALSE)</f>
        <v>Albany</v>
      </c>
      <c r="K648" s="2" t="str">
        <f>VLOOKUP(M648,'coffee (more)'!$A$1:$B$5,2,FALSE)</f>
        <v>Arbica</v>
      </c>
      <c r="L648" s="2" t="str">
        <f>VLOOKUP(N648,'coffee (more)'!$A$7:$B$10,2,FALSE)</f>
        <v>Dark</v>
      </c>
      <c r="M648" t="str">
        <f>INDEX(products!$A$1:$G$49,MATCH(orders!$D648,products!$A$1:$A$49,0),MATCH(orders!M$1,products!$A$1:$G$1,0))</f>
        <v>Ara</v>
      </c>
      <c r="N648" t="str">
        <f>INDEX(products!$A$1:$G$49,MATCH(orders!$D648,products!$A$1:$A$49,0),MATCH(orders!N$1,products!$A$1:$G$1,0))</f>
        <v>D</v>
      </c>
      <c r="O648" s="10">
        <f>INDEX(products!$A$1:$G$49,MATCH(orders!$D648,products!$A$1:$A$49,0),MATCH(orders!O$1,products!$A$1:$G$1,0))</f>
        <v>1</v>
      </c>
      <c r="P648" s="5">
        <f>INDEX(products!$A$1:$G$49,MATCH(orders!$D648,products!$A$1:$A$49,0),MATCH(orders!P$1,products!$A$1:$G$1,0))</f>
        <v>9.9499999999999993</v>
      </c>
      <c r="Q648" s="5">
        <f>INDEX(products!$A$1:$G$49,MATCH(orders!$D648,products!$A$1:$A$49,0),MATCH(orders!Q$1,products!$A$1:$G$1,0))</f>
        <v>0.89549999999999985</v>
      </c>
      <c r="R648" s="12">
        <f t="shared" si="21"/>
        <v>9.9499999999999993</v>
      </c>
      <c r="S648" s="12">
        <f t="shared" si="20"/>
        <v>0.89549999999999985</v>
      </c>
      <c r="T648" t="str">
        <f>_xlfn.XLOOKUP(C648,customers!A647:A1647,customers!I647:I1647,FALSE)</f>
        <v>Yes</v>
      </c>
    </row>
    <row r="649" spans="1:20" x14ac:dyDescent="0.2">
      <c r="A649" s="2" t="s">
        <v>4145</v>
      </c>
      <c r="B649" s="3">
        <v>44502</v>
      </c>
      <c r="C649" s="2" t="s">
        <v>4146</v>
      </c>
      <c r="D649" t="s">
        <v>6161</v>
      </c>
      <c r="E649" s="2">
        <v>3</v>
      </c>
      <c r="F649" s="2" t="str">
        <f>_xlfn.XLOOKUP(C649,customers!$A$1:$A$1001,customers!$B$1:$B$1001,0)</f>
        <v>Ardith Chill</v>
      </c>
      <c r="G649" s="2" t="str">
        <f>IF(_xlfn.XLOOKUP(C649,customers!$A$1:$A$1001,customers!$C$1:$C$1001,0) = 0, "NONE", _xlfn.XLOOKUP(C649,customers!$A$1:$A$1001,customers!$C$1:$C$1001,0) )</f>
        <v>achillhz@epa.gov</v>
      </c>
      <c r="H649" s="2" t="str">
        <f>_xlfn.XLOOKUP(C649,customers!$A$1:$A$1001,customers!$G$1:$G$1001,0)</f>
        <v>United Kingdom</v>
      </c>
      <c r="I649" s="2" t="s">
        <v>279</v>
      </c>
      <c r="J649" s="2" t="str">
        <f>_xlfn.XLOOKUP(Table1[[#This Row],[Customer ID]],customers!A648:A1648,customers!F648:F1648,FALSE)</f>
        <v>Thorpe</v>
      </c>
      <c r="K649" s="2" t="str">
        <f>VLOOKUP(M649,'coffee (more)'!$A$1:$B$5,2,FALSE)</f>
        <v>Liberica</v>
      </c>
      <c r="L649" s="2" t="str">
        <f>VLOOKUP(N649,'coffee (more)'!$A$7:$B$10,2,FALSE)</f>
        <v>Light</v>
      </c>
      <c r="M649" t="str">
        <f>INDEX(products!$A$1:$G$49,MATCH(orders!$D649,products!$A$1:$A$49,0),MATCH(orders!M$1,products!$A$1:$G$1,0))</f>
        <v>Lib</v>
      </c>
      <c r="N649" t="str">
        <f>INDEX(products!$A$1:$G$49,MATCH(orders!$D649,products!$A$1:$A$49,0),MATCH(orders!N$1,products!$A$1:$G$1,0))</f>
        <v>L</v>
      </c>
      <c r="O649" s="10">
        <f>INDEX(products!$A$1:$G$49,MATCH(orders!$D649,products!$A$1:$A$49,0),MATCH(orders!O$1,products!$A$1:$G$1,0))</f>
        <v>0.5</v>
      </c>
      <c r="P649" s="5">
        <f>INDEX(products!$A$1:$G$49,MATCH(orders!$D649,products!$A$1:$A$49,0),MATCH(orders!P$1,products!$A$1:$G$1,0))</f>
        <v>9.51</v>
      </c>
      <c r="Q649" s="5">
        <f>INDEX(products!$A$1:$G$49,MATCH(orders!$D649,products!$A$1:$A$49,0),MATCH(orders!Q$1,products!$A$1:$G$1,0))</f>
        <v>1.2363</v>
      </c>
      <c r="R649" s="12">
        <f t="shared" si="21"/>
        <v>28.53</v>
      </c>
      <c r="S649" s="12">
        <f t="shared" si="20"/>
        <v>3.7088999999999999</v>
      </c>
      <c r="T649" t="str">
        <f>_xlfn.XLOOKUP(C649,customers!A648:A1648,customers!I648:I1648,FALSE)</f>
        <v>Yes</v>
      </c>
    </row>
    <row r="650" spans="1:20" x14ac:dyDescent="0.2">
      <c r="A650" s="2" t="s">
        <v>4151</v>
      </c>
      <c r="B650" s="3">
        <v>43884</v>
      </c>
      <c r="C650" s="2" t="s">
        <v>4152</v>
      </c>
      <c r="D650" t="s">
        <v>6163</v>
      </c>
      <c r="E650" s="2">
        <v>6</v>
      </c>
      <c r="F650" s="2" t="str">
        <f>_xlfn.XLOOKUP(C650,customers!$A$1:$A$1001,customers!$B$1:$B$1001,0)</f>
        <v>Tuckie Mathonnet</v>
      </c>
      <c r="G650" s="2" t="str">
        <f>IF(_xlfn.XLOOKUP(C650,customers!$A$1:$A$1001,customers!$C$1:$C$1001,0) = 0, "NONE", _xlfn.XLOOKUP(C650,customers!$A$1:$A$1001,customers!$C$1:$C$1001,0) )</f>
        <v>tmathonneti0@google.co.jp</v>
      </c>
      <c r="H650" s="2" t="str">
        <f>_xlfn.XLOOKUP(C650,customers!$A$1:$A$1001,customers!$G$1:$G$1001,0)</f>
        <v>United States</v>
      </c>
      <c r="I650" s="2" t="e" vm="58">
        <v>#VALUE!</v>
      </c>
      <c r="J650" s="2" t="str">
        <f>_xlfn.XLOOKUP(Table1[[#This Row],[Customer ID]],customers!A649:A1649,customers!F649:F1649,FALSE)</f>
        <v>Columbus</v>
      </c>
      <c r="K650" s="2" t="str">
        <f>VLOOKUP(M650,'coffee (more)'!$A$1:$B$5,2,FALSE)</f>
        <v>Robusta</v>
      </c>
      <c r="L650" s="2" t="str">
        <f>VLOOKUP(N650,'coffee (more)'!$A$7:$B$10,2,FALSE)</f>
        <v>Dark</v>
      </c>
      <c r="M650" t="str">
        <f>INDEX(products!$A$1:$G$49,MATCH(orders!$D650,products!$A$1:$A$49,0),MATCH(orders!M$1,products!$A$1:$G$1,0))</f>
        <v>Rob</v>
      </c>
      <c r="N650" t="str">
        <f>INDEX(products!$A$1:$G$49,MATCH(orders!$D650,products!$A$1:$A$49,0),MATCH(orders!N$1,products!$A$1:$G$1,0))</f>
        <v>D</v>
      </c>
      <c r="O650" s="10">
        <f>INDEX(products!$A$1:$G$49,MATCH(orders!$D650,products!$A$1:$A$49,0),MATCH(orders!O$1,products!$A$1:$G$1,0))</f>
        <v>0.2</v>
      </c>
      <c r="P650" s="5">
        <f>INDEX(products!$A$1:$G$49,MATCH(orders!$D650,products!$A$1:$A$49,0),MATCH(orders!P$1,products!$A$1:$G$1,0))</f>
        <v>2.6849999999999996</v>
      </c>
      <c r="Q650" s="5">
        <f>INDEX(products!$A$1:$G$49,MATCH(orders!$D650,products!$A$1:$A$49,0),MATCH(orders!Q$1,products!$A$1:$G$1,0))</f>
        <v>0.16109999999999997</v>
      </c>
      <c r="R650" s="12">
        <f t="shared" si="21"/>
        <v>16.11</v>
      </c>
      <c r="S650" s="12">
        <f t="shared" si="20"/>
        <v>0.96659999999999979</v>
      </c>
      <c r="T650" t="str">
        <f>_xlfn.XLOOKUP(C650,customers!A649:A1649,customers!I649:I1649,FALSE)</f>
        <v>No</v>
      </c>
    </row>
    <row r="651" spans="1:20" x14ac:dyDescent="0.2">
      <c r="A651" s="2" t="s">
        <v>4157</v>
      </c>
      <c r="B651" s="3">
        <v>44015</v>
      </c>
      <c r="C651" s="2" t="s">
        <v>4158</v>
      </c>
      <c r="D651" t="s">
        <v>6170</v>
      </c>
      <c r="E651" s="2">
        <v>6</v>
      </c>
      <c r="F651" s="2" t="str">
        <f>_xlfn.XLOOKUP(C651,customers!$A$1:$A$1001,customers!$B$1:$B$1001,0)</f>
        <v>Charmane Denys</v>
      </c>
      <c r="G651" s="2" t="str">
        <f>IF(_xlfn.XLOOKUP(C651,customers!$A$1:$A$1001,customers!$C$1:$C$1001,0) = 0, "NONE", _xlfn.XLOOKUP(C651,customers!$A$1:$A$1001,customers!$C$1:$C$1001,0) )</f>
        <v>cdenysi1@is.gd</v>
      </c>
      <c r="H651" s="2" t="str">
        <f>_xlfn.XLOOKUP(C651,customers!$A$1:$A$1001,customers!$G$1:$G$1001,0)</f>
        <v>United Kingdom</v>
      </c>
      <c r="I651" s="2" t="s">
        <v>354</v>
      </c>
      <c r="J651" s="2" t="str">
        <f>_xlfn.XLOOKUP(Table1[[#This Row],[Customer ID]],customers!A650:A1650,customers!F650:F1650,FALSE)</f>
        <v>Carlton</v>
      </c>
      <c r="K651" s="2" t="str">
        <f>VLOOKUP(M651,'coffee (more)'!$A$1:$B$5,2,FALSE)</f>
        <v>Liberica</v>
      </c>
      <c r="L651" s="2" t="str">
        <f>VLOOKUP(N651,'coffee (more)'!$A$7:$B$10,2,FALSE)</f>
        <v>Light</v>
      </c>
      <c r="M651" t="str">
        <f>INDEX(products!$A$1:$G$49,MATCH(orders!$D651,products!$A$1:$A$49,0),MATCH(orders!M$1,products!$A$1:$G$1,0))</f>
        <v>Lib</v>
      </c>
      <c r="N651" t="str">
        <f>INDEX(products!$A$1:$G$49,MATCH(orders!$D651,products!$A$1:$A$49,0),MATCH(orders!N$1,products!$A$1:$G$1,0))</f>
        <v>L</v>
      </c>
      <c r="O651" s="10">
        <f>INDEX(products!$A$1:$G$49,MATCH(orders!$D651,products!$A$1:$A$49,0),MATCH(orders!O$1,products!$A$1:$G$1,0))</f>
        <v>1</v>
      </c>
      <c r="P651" s="5">
        <f>INDEX(products!$A$1:$G$49,MATCH(orders!$D651,products!$A$1:$A$49,0),MATCH(orders!P$1,products!$A$1:$G$1,0))</f>
        <v>15.85</v>
      </c>
      <c r="Q651" s="5">
        <f>INDEX(products!$A$1:$G$49,MATCH(orders!$D651,products!$A$1:$A$49,0),MATCH(orders!Q$1,products!$A$1:$G$1,0))</f>
        <v>2.0605000000000002</v>
      </c>
      <c r="R651" s="12">
        <f t="shared" si="21"/>
        <v>95.1</v>
      </c>
      <c r="S651" s="12">
        <f t="shared" si="20"/>
        <v>12.363000000000001</v>
      </c>
      <c r="T651" t="str">
        <f>_xlfn.XLOOKUP(C651,customers!A650:A1650,customers!I650:I1650,FALSE)</f>
        <v>No</v>
      </c>
    </row>
    <row r="652" spans="1:20" x14ac:dyDescent="0.2">
      <c r="A652" s="2" t="s">
        <v>4163</v>
      </c>
      <c r="B652" s="3">
        <v>43507</v>
      </c>
      <c r="C652" s="2" t="s">
        <v>4164</v>
      </c>
      <c r="D652" t="s">
        <v>6172</v>
      </c>
      <c r="E652" s="2">
        <v>1</v>
      </c>
      <c r="F652" s="2" t="str">
        <f>_xlfn.XLOOKUP(C652,customers!$A$1:$A$1001,customers!$B$1:$B$1001,0)</f>
        <v>Cecily Stebbings</v>
      </c>
      <c r="G652" s="2" t="str">
        <f>IF(_xlfn.XLOOKUP(C652,customers!$A$1:$A$1001,customers!$C$1:$C$1001,0) = 0, "NONE", _xlfn.XLOOKUP(C652,customers!$A$1:$A$1001,customers!$C$1:$C$1001,0) )</f>
        <v>cstebbingsi2@drupal.org</v>
      </c>
      <c r="H652" s="2" t="str">
        <f>_xlfn.XLOOKUP(C652,customers!$A$1:$A$1001,customers!$G$1:$G$1001,0)</f>
        <v>United States</v>
      </c>
      <c r="I652" s="2" t="e" vm="75">
        <v>#VALUE!</v>
      </c>
      <c r="J652" s="2" t="str">
        <f>_xlfn.XLOOKUP(Table1[[#This Row],[Customer ID]],customers!A651:A1651,customers!F651:F1651,FALSE)</f>
        <v>Corona</v>
      </c>
      <c r="K652" s="2" t="str">
        <f>VLOOKUP(M652,'coffee (more)'!$A$1:$B$5,2,FALSE)</f>
        <v>Robusta</v>
      </c>
      <c r="L652" s="2" t="str">
        <f>VLOOKUP(N652,'coffee (more)'!$A$7:$B$10,2,FALSE)</f>
        <v>Dark</v>
      </c>
      <c r="M652" t="str">
        <f>INDEX(products!$A$1:$G$49,MATCH(orders!$D652,products!$A$1:$A$49,0),MATCH(orders!M$1,products!$A$1:$G$1,0))</f>
        <v>Rob</v>
      </c>
      <c r="N652" t="str">
        <f>INDEX(products!$A$1:$G$49,MATCH(orders!$D652,products!$A$1:$A$49,0),MATCH(orders!N$1,products!$A$1:$G$1,0))</f>
        <v>D</v>
      </c>
      <c r="O652" s="10">
        <f>INDEX(products!$A$1:$G$49,MATCH(orders!$D652,products!$A$1:$A$49,0),MATCH(orders!O$1,products!$A$1:$G$1,0))</f>
        <v>0.5</v>
      </c>
      <c r="P652" s="5">
        <f>INDEX(products!$A$1:$G$49,MATCH(orders!$D652,products!$A$1:$A$49,0),MATCH(orders!P$1,products!$A$1:$G$1,0))</f>
        <v>5.3699999999999992</v>
      </c>
      <c r="Q652" s="5">
        <f>INDEX(products!$A$1:$G$49,MATCH(orders!$D652,products!$A$1:$A$49,0),MATCH(orders!Q$1,products!$A$1:$G$1,0))</f>
        <v>0.32219999999999993</v>
      </c>
      <c r="R652" s="12">
        <f t="shared" si="21"/>
        <v>5.3699999999999992</v>
      </c>
      <c r="S652" s="12">
        <f t="shared" si="20"/>
        <v>0.32219999999999993</v>
      </c>
      <c r="T652" t="str">
        <f>_xlfn.XLOOKUP(C652,customers!A651:A1651,customers!I651:I1651,FALSE)</f>
        <v>Yes</v>
      </c>
    </row>
    <row r="653" spans="1:20" x14ac:dyDescent="0.2">
      <c r="A653" s="2" t="s">
        <v>4169</v>
      </c>
      <c r="B653" s="3">
        <v>44084</v>
      </c>
      <c r="C653" s="2" t="s">
        <v>4170</v>
      </c>
      <c r="D653" t="s">
        <v>6179</v>
      </c>
      <c r="E653" s="2">
        <v>4</v>
      </c>
      <c r="F653" s="2" t="str">
        <f>_xlfn.XLOOKUP(C653,customers!$A$1:$A$1001,customers!$B$1:$B$1001,0)</f>
        <v>Giana Tonnesen</v>
      </c>
      <c r="G653" s="2" t="str">
        <f>IF(_xlfn.XLOOKUP(C653,customers!$A$1:$A$1001,customers!$C$1:$C$1001,0) = 0, "NONE", _xlfn.XLOOKUP(C653,customers!$A$1:$A$1001,customers!$C$1:$C$1001,0) )</f>
        <v>NONE</v>
      </c>
      <c r="H653" s="2" t="str">
        <f>_xlfn.XLOOKUP(C653,customers!$A$1:$A$1001,customers!$G$1:$G$1001,0)</f>
        <v>United States</v>
      </c>
      <c r="I653" s="2" t="e" vm="39">
        <v>#VALUE!</v>
      </c>
      <c r="J653" s="2" t="str">
        <f>_xlfn.XLOOKUP(Table1[[#This Row],[Customer ID]],customers!A652:A1652,customers!F652:F1652,FALSE)</f>
        <v>Washington</v>
      </c>
      <c r="K653" s="2" t="str">
        <f>VLOOKUP(M653,'coffee (more)'!$A$1:$B$5,2,FALSE)</f>
        <v>Robusta</v>
      </c>
      <c r="L653" s="2" t="str">
        <f>VLOOKUP(N653,'coffee (more)'!$A$7:$B$10,2,FALSE)</f>
        <v>Light</v>
      </c>
      <c r="M653" t="str">
        <f>INDEX(products!$A$1:$G$49,MATCH(orders!$D653,products!$A$1:$A$49,0),MATCH(orders!M$1,products!$A$1:$G$1,0))</f>
        <v>Rob</v>
      </c>
      <c r="N653" t="str">
        <f>INDEX(products!$A$1:$G$49,MATCH(orders!$D653,products!$A$1:$A$49,0),MATCH(orders!N$1,products!$A$1:$G$1,0))</f>
        <v>L</v>
      </c>
      <c r="O653" s="10">
        <f>INDEX(products!$A$1:$G$49,MATCH(orders!$D653,products!$A$1:$A$49,0),MATCH(orders!O$1,products!$A$1:$G$1,0))</f>
        <v>1</v>
      </c>
      <c r="P653" s="5">
        <f>INDEX(products!$A$1:$G$49,MATCH(orders!$D653,products!$A$1:$A$49,0),MATCH(orders!P$1,products!$A$1:$G$1,0))</f>
        <v>11.95</v>
      </c>
      <c r="Q653" s="5">
        <f>INDEX(products!$A$1:$G$49,MATCH(orders!$D653,products!$A$1:$A$49,0),MATCH(orders!Q$1,products!$A$1:$G$1,0))</f>
        <v>0.71699999999999997</v>
      </c>
      <c r="R653" s="12">
        <f t="shared" si="21"/>
        <v>47.8</v>
      </c>
      <c r="S653" s="12">
        <f t="shared" si="20"/>
        <v>2.8679999999999999</v>
      </c>
      <c r="T653" t="str">
        <f>_xlfn.XLOOKUP(C653,customers!A652:A1652,customers!I652:I1652,FALSE)</f>
        <v>No</v>
      </c>
    </row>
    <row r="654" spans="1:20" x14ac:dyDescent="0.2">
      <c r="A654" s="2" t="s">
        <v>4174</v>
      </c>
      <c r="B654" s="3">
        <v>43892</v>
      </c>
      <c r="C654" s="2" t="s">
        <v>4175</v>
      </c>
      <c r="D654" t="s">
        <v>6170</v>
      </c>
      <c r="E654" s="2">
        <v>4</v>
      </c>
      <c r="F654" s="2" t="str">
        <f>_xlfn.XLOOKUP(C654,customers!$A$1:$A$1001,customers!$B$1:$B$1001,0)</f>
        <v>Rhetta Zywicki</v>
      </c>
      <c r="G654" s="2" t="str">
        <f>IF(_xlfn.XLOOKUP(C654,customers!$A$1:$A$1001,customers!$C$1:$C$1001,0) = 0, "NONE", _xlfn.XLOOKUP(C654,customers!$A$1:$A$1001,customers!$C$1:$C$1001,0) )</f>
        <v>rzywickii4@ifeng.com</v>
      </c>
      <c r="H654" s="2" t="str">
        <f>_xlfn.XLOOKUP(C654,customers!$A$1:$A$1001,customers!$G$1:$G$1001,0)</f>
        <v>Ireland</v>
      </c>
      <c r="I654" s="2" t="e" vm="278">
        <v>#VALUE!</v>
      </c>
      <c r="J654" s="2" t="str">
        <f>_xlfn.XLOOKUP(Table1[[#This Row],[Customer ID]],customers!A653:A1653,customers!F653:F1653,FALSE)</f>
        <v>Ballinteer</v>
      </c>
      <c r="K654" s="2" t="str">
        <f>VLOOKUP(M654,'coffee (more)'!$A$1:$B$5,2,FALSE)</f>
        <v>Liberica</v>
      </c>
      <c r="L654" s="2" t="str">
        <f>VLOOKUP(N654,'coffee (more)'!$A$7:$B$10,2,FALSE)</f>
        <v>Light</v>
      </c>
      <c r="M654" t="str">
        <f>INDEX(products!$A$1:$G$49,MATCH(orders!$D654,products!$A$1:$A$49,0),MATCH(orders!M$1,products!$A$1:$G$1,0))</f>
        <v>Lib</v>
      </c>
      <c r="N654" t="str">
        <f>INDEX(products!$A$1:$G$49,MATCH(orders!$D654,products!$A$1:$A$49,0),MATCH(orders!N$1,products!$A$1:$G$1,0))</f>
        <v>L</v>
      </c>
      <c r="O654" s="10">
        <f>INDEX(products!$A$1:$G$49,MATCH(orders!$D654,products!$A$1:$A$49,0),MATCH(orders!O$1,products!$A$1:$G$1,0))</f>
        <v>1</v>
      </c>
      <c r="P654" s="5">
        <f>INDEX(products!$A$1:$G$49,MATCH(orders!$D654,products!$A$1:$A$49,0),MATCH(orders!P$1,products!$A$1:$G$1,0))</f>
        <v>15.85</v>
      </c>
      <c r="Q654" s="5">
        <f>INDEX(products!$A$1:$G$49,MATCH(orders!$D654,products!$A$1:$A$49,0),MATCH(orders!Q$1,products!$A$1:$G$1,0))</f>
        <v>2.0605000000000002</v>
      </c>
      <c r="R654" s="12">
        <f t="shared" si="21"/>
        <v>63.4</v>
      </c>
      <c r="S654" s="12">
        <f t="shared" si="20"/>
        <v>8.2420000000000009</v>
      </c>
      <c r="T654" t="str">
        <f>_xlfn.XLOOKUP(C654,customers!A653:A1653,customers!I653:I1653,FALSE)</f>
        <v>No</v>
      </c>
    </row>
    <row r="655" spans="1:20" x14ac:dyDescent="0.2">
      <c r="A655" s="2" t="s">
        <v>4179</v>
      </c>
      <c r="B655" s="3">
        <v>44375</v>
      </c>
      <c r="C655" s="2" t="s">
        <v>4180</v>
      </c>
      <c r="D655" t="s">
        <v>6175</v>
      </c>
      <c r="E655" s="2">
        <v>4</v>
      </c>
      <c r="F655" s="2" t="str">
        <f>_xlfn.XLOOKUP(C655,customers!$A$1:$A$1001,customers!$B$1:$B$1001,0)</f>
        <v>Almeria Burgett</v>
      </c>
      <c r="G655" s="2" t="str">
        <f>IF(_xlfn.XLOOKUP(C655,customers!$A$1:$A$1001,customers!$C$1:$C$1001,0) = 0, "NONE", _xlfn.XLOOKUP(C655,customers!$A$1:$A$1001,customers!$C$1:$C$1001,0) )</f>
        <v>aburgetti5@moonfruit.com</v>
      </c>
      <c r="H655" s="2" t="str">
        <f>_xlfn.XLOOKUP(C655,customers!$A$1:$A$1001,customers!$G$1:$G$1001,0)</f>
        <v>United States</v>
      </c>
      <c r="I655" s="2" t="e" vm="43">
        <v>#VALUE!</v>
      </c>
      <c r="J655" s="2" t="str">
        <f>_xlfn.XLOOKUP(Table1[[#This Row],[Customer ID]],customers!A654:A1654,customers!F654:F1654,FALSE)</f>
        <v>Toledo</v>
      </c>
      <c r="K655" s="2" t="str">
        <f>VLOOKUP(M655,'coffee (more)'!$A$1:$B$5,2,FALSE)</f>
        <v>Arbica</v>
      </c>
      <c r="L655" s="2" t="str">
        <f>VLOOKUP(N655,'coffee (more)'!$A$7:$B$10,2,FALSE)</f>
        <v>Medium</v>
      </c>
      <c r="M655" t="str">
        <f>INDEX(products!$A$1:$G$49,MATCH(orders!$D655,products!$A$1:$A$49,0),MATCH(orders!M$1,products!$A$1:$G$1,0))</f>
        <v>Ara</v>
      </c>
      <c r="N655" t="str">
        <f>INDEX(products!$A$1:$G$49,MATCH(orders!$D655,products!$A$1:$A$49,0),MATCH(orders!N$1,products!$A$1:$G$1,0))</f>
        <v>M</v>
      </c>
      <c r="O655" s="10">
        <f>INDEX(products!$A$1:$G$49,MATCH(orders!$D655,products!$A$1:$A$49,0),MATCH(orders!O$1,products!$A$1:$G$1,0))</f>
        <v>2.5</v>
      </c>
      <c r="P655" s="5">
        <f>INDEX(products!$A$1:$G$49,MATCH(orders!$D655,products!$A$1:$A$49,0),MATCH(orders!P$1,products!$A$1:$G$1,0))</f>
        <v>25.874999999999996</v>
      </c>
      <c r="Q655" s="5">
        <f>INDEX(products!$A$1:$G$49,MATCH(orders!$D655,products!$A$1:$A$49,0),MATCH(orders!Q$1,products!$A$1:$G$1,0))</f>
        <v>2.3287499999999994</v>
      </c>
      <c r="R655" s="12">
        <f t="shared" si="21"/>
        <v>103.49999999999999</v>
      </c>
      <c r="S655" s="12">
        <f t="shared" si="20"/>
        <v>9.3149999999999977</v>
      </c>
      <c r="T655" t="str">
        <f>_xlfn.XLOOKUP(C655,customers!A654:A1654,customers!I654:I1654,FALSE)</f>
        <v>No</v>
      </c>
    </row>
    <row r="656" spans="1:20" x14ac:dyDescent="0.2">
      <c r="A656" s="2" t="s">
        <v>4185</v>
      </c>
      <c r="B656" s="3">
        <v>43476</v>
      </c>
      <c r="C656" s="2" t="s">
        <v>4186</v>
      </c>
      <c r="D656" t="s">
        <v>6168</v>
      </c>
      <c r="E656" s="2">
        <v>3</v>
      </c>
      <c r="F656" s="2" t="str">
        <f>_xlfn.XLOOKUP(C656,customers!$A$1:$A$1001,customers!$B$1:$B$1001,0)</f>
        <v>Marvin Malloy</v>
      </c>
      <c r="G656" s="2" t="str">
        <f>IF(_xlfn.XLOOKUP(C656,customers!$A$1:$A$1001,customers!$C$1:$C$1001,0) = 0, "NONE", _xlfn.XLOOKUP(C656,customers!$A$1:$A$1001,customers!$C$1:$C$1001,0) )</f>
        <v>mmalloyi6@seattletimes.com</v>
      </c>
      <c r="H656" s="2" t="str">
        <f>_xlfn.XLOOKUP(C656,customers!$A$1:$A$1001,customers!$G$1:$G$1001,0)</f>
        <v>United States</v>
      </c>
      <c r="I656" s="2" t="e" vm="39">
        <v>#VALUE!</v>
      </c>
      <c r="J656" s="2" t="str">
        <f>_xlfn.XLOOKUP(Table1[[#This Row],[Customer ID]],customers!A655:A1655,customers!F655:F1655,FALSE)</f>
        <v>Washington</v>
      </c>
      <c r="K656" s="2" t="str">
        <f>VLOOKUP(M656,'coffee (more)'!$A$1:$B$5,2,FALSE)</f>
        <v>Arbica</v>
      </c>
      <c r="L656" s="2" t="str">
        <f>VLOOKUP(N656,'coffee (more)'!$A$7:$B$10,2,FALSE)</f>
        <v>Dark</v>
      </c>
      <c r="M656" t="str">
        <f>INDEX(products!$A$1:$G$49,MATCH(orders!$D656,products!$A$1:$A$49,0),MATCH(orders!M$1,products!$A$1:$G$1,0))</f>
        <v>Ara</v>
      </c>
      <c r="N656" t="str">
        <f>INDEX(products!$A$1:$G$49,MATCH(orders!$D656,products!$A$1:$A$49,0),MATCH(orders!N$1,products!$A$1:$G$1,0))</f>
        <v>D</v>
      </c>
      <c r="O656" s="10">
        <f>INDEX(products!$A$1:$G$49,MATCH(orders!$D656,products!$A$1:$A$49,0),MATCH(orders!O$1,products!$A$1:$G$1,0))</f>
        <v>2.5</v>
      </c>
      <c r="P656" s="5">
        <f>INDEX(products!$A$1:$G$49,MATCH(orders!$D656,products!$A$1:$A$49,0),MATCH(orders!P$1,products!$A$1:$G$1,0))</f>
        <v>22.884999999999998</v>
      </c>
      <c r="Q656" s="5">
        <f>INDEX(products!$A$1:$G$49,MATCH(orders!$D656,products!$A$1:$A$49,0),MATCH(orders!Q$1,products!$A$1:$G$1,0))</f>
        <v>2.0596499999999995</v>
      </c>
      <c r="R656" s="12">
        <f t="shared" si="21"/>
        <v>68.655000000000001</v>
      </c>
      <c r="S656" s="12">
        <f t="shared" si="20"/>
        <v>6.1789499999999986</v>
      </c>
      <c r="T656" t="str">
        <f>_xlfn.XLOOKUP(C656,customers!A655:A1655,customers!I655:I1655,FALSE)</f>
        <v>No</v>
      </c>
    </row>
    <row r="657" spans="1:20" x14ac:dyDescent="0.2">
      <c r="A657" s="2" t="s">
        <v>4191</v>
      </c>
      <c r="B657" s="3">
        <v>43728</v>
      </c>
      <c r="C657" s="2" t="s">
        <v>4192</v>
      </c>
      <c r="D657" t="s">
        <v>6151</v>
      </c>
      <c r="E657" s="2">
        <v>2</v>
      </c>
      <c r="F657" s="2" t="str">
        <f>_xlfn.XLOOKUP(C657,customers!$A$1:$A$1001,customers!$B$1:$B$1001,0)</f>
        <v>Maxim McParland</v>
      </c>
      <c r="G657" s="2" t="str">
        <f>IF(_xlfn.XLOOKUP(C657,customers!$A$1:$A$1001,customers!$C$1:$C$1001,0) = 0, "NONE", _xlfn.XLOOKUP(C657,customers!$A$1:$A$1001,customers!$C$1:$C$1001,0) )</f>
        <v>mmcparlandi7@w3.org</v>
      </c>
      <c r="H657" s="2" t="str">
        <f>_xlfn.XLOOKUP(C657,customers!$A$1:$A$1001,customers!$G$1:$G$1001,0)</f>
        <v>United States</v>
      </c>
      <c r="I657" s="2" t="e" vm="279">
        <v>#VALUE!</v>
      </c>
      <c r="J657" s="2" t="str">
        <f>_xlfn.XLOOKUP(Table1[[#This Row],[Customer ID]],customers!A656:A1656,customers!F656:F1656,FALSE)</f>
        <v>Cedar Rapids</v>
      </c>
      <c r="K657" s="2" t="str">
        <f>VLOOKUP(M657,'coffee (more)'!$A$1:$B$5,2,FALSE)</f>
        <v>Robusta</v>
      </c>
      <c r="L657" s="2" t="str">
        <f>VLOOKUP(N657,'coffee (more)'!$A$7:$B$10,2,FALSE)</f>
        <v>Medium</v>
      </c>
      <c r="M657" t="str">
        <f>INDEX(products!$A$1:$G$49,MATCH(orders!$D657,products!$A$1:$A$49,0),MATCH(orders!M$1,products!$A$1:$G$1,0))</f>
        <v>Rob</v>
      </c>
      <c r="N657" t="str">
        <f>INDEX(products!$A$1:$G$49,MATCH(orders!$D657,products!$A$1:$A$49,0),MATCH(orders!N$1,products!$A$1:$G$1,0))</f>
        <v>M</v>
      </c>
      <c r="O657" s="10">
        <f>INDEX(products!$A$1:$G$49,MATCH(orders!$D657,products!$A$1:$A$49,0),MATCH(orders!O$1,products!$A$1:$G$1,0))</f>
        <v>2.5</v>
      </c>
      <c r="P657" s="5">
        <f>INDEX(products!$A$1:$G$49,MATCH(orders!$D657,products!$A$1:$A$49,0),MATCH(orders!P$1,products!$A$1:$G$1,0))</f>
        <v>22.884999999999998</v>
      </c>
      <c r="Q657" s="5">
        <f>INDEX(products!$A$1:$G$49,MATCH(orders!$D657,products!$A$1:$A$49,0),MATCH(orders!Q$1,products!$A$1:$G$1,0))</f>
        <v>1.3730999999999998</v>
      </c>
      <c r="R657" s="12">
        <f t="shared" si="21"/>
        <v>45.769999999999996</v>
      </c>
      <c r="S657" s="12">
        <f t="shared" si="20"/>
        <v>2.7461999999999995</v>
      </c>
      <c r="T657" t="str">
        <f>_xlfn.XLOOKUP(C657,customers!A656:A1656,customers!I656:I1656,FALSE)</f>
        <v>Yes</v>
      </c>
    </row>
    <row r="658" spans="1:20" x14ac:dyDescent="0.2">
      <c r="A658" s="2" t="s">
        <v>4196</v>
      </c>
      <c r="B658" s="3">
        <v>44485</v>
      </c>
      <c r="C658" s="2" t="s">
        <v>4197</v>
      </c>
      <c r="D658" t="s">
        <v>6143</v>
      </c>
      <c r="E658" s="2">
        <v>4</v>
      </c>
      <c r="F658" s="2" t="str">
        <f>_xlfn.XLOOKUP(C658,customers!$A$1:$A$1001,customers!$B$1:$B$1001,0)</f>
        <v>Sylas Jennaroy</v>
      </c>
      <c r="G658" s="2" t="str">
        <f>IF(_xlfn.XLOOKUP(C658,customers!$A$1:$A$1001,customers!$C$1:$C$1001,0) = 0, "NONE", _xlfn.XLOOKUP(C658,customers!$A$1:$A$1001,customers!$C$1:$C$1001,0) )</f>
        <v>sjennaroyi8@purevolume.com</v>
      </c>
      <c r="H658" s="2" t="str">
        <f>_xlfn.XLOOKUP(C658,customers!$A$1:$A$1001,customers!$G$1:$G$1001,0)</f>
        <v>United States</v>
      </c>
      <c r="I658" s="2" t="s">
        <v>133</v>
      </c>
      <c r="J658" s="2" t="str">
        <f>_xlfn.XLOOKUP(Table1[[#This Row],[Customer ID]],customers!A657:A1657,customers!F657:F1657,FALSE)</f>
        <v>Aurora</v>
      </c>
      <c r="K658" s="2" t="str">
        <f>VLOOKUP(M658,'coffee (more)'!$A$1:$B$5,2,FALSE)</f>
        <v>Liberica</v>
      </c>
      <c r="L658" s="2" t="str">
        <f>VLOOKUP(N658,'coffee (more)'!$A$7:$B$10,2,FALSE)</f>
        <v>Dark</v>
      </c>
      <c r="M658" t="str">
        <f>INDEX(products!$A$1:$G$49,MATCH(orders!$D658,products!$A$1:$A$49,0),MATCH(orders!M$1,products!$A$1:$G$1,0))</f>
        <v>Lib</v>
      </c>
      <c r="N658" t="str">
        <f>INDEX(products!$A$1:$G$49,MATCH(orders!$D658,products!$A$1:$A$49,0),MATCH(orders!N$1,products!$A$1:$G$1,0))</f>
        <v>D</v>
      </c>
      <c r="O658" s="10">
        <f>INDEX(products!$A$1:$G$49,MATCH(orders!$D658,products!$A$1:$A$49,0),MATCH(orders!O$1,products!$A$1:$G$1,0))</f>
        <v>1</v>
      </c>
      <c r="P658" s="5">
        <f>INDEX(products!$A$1:$G$49,MATCH(orders!$D658,products!$A$1:$A$49,0),MATCH(orders!P$1,products!$A$1:$G$1,0))</f>
        <v>12.95</v>
      </c>
      <c r="Q658" s="5">
        <f>INDEX(products!$A$1:$G$49,MATCH(orders!$D658,products!$A$1:$A$49,0),MATCH(orders!Q$1,products!$A$1:$G$1,0))</f>
        <v>1.6835</v>
      </c>
      <c r="R658" s="12">
        <f t="shared" si="21"/>
        <v>51.8</v>
      </c>
      <c r="S658" s="12">
        <f t="shared" si="20"/>
        <v>6.734</v>
      </c>
      <c r="T658" t="str">
        <f>_xlfn.XLOOKUP(C658,customers!A657:A1657,customers!I657:I1657,FALSE)</f>
        <v>No</v>
      </c>
    </row>
    <row r="659" spans="1:20" x14ac:dyDescent="0.2">
      <c r="A659" s="2" t="s">
        <v>4201</v>
      </c>
      <c r="B659" s="3">
        <v>43831</v>
      </c>
      <c r="C659" s="2" t="s">
        <v>4202</v>
      </c>
      <c r="D659" t="s">
        <v>6157</v>
      </c>
      <c r="E659" s="2">
        <v>2</v>
      </c>
      <c r="F659" s="2" t="str">
        <f>_xlfn.XLOOKUP(C659,customers!$A$1:$A$1001,customers!$B$1:$B$1001,0)</f>
        <v>Wren Place</v>
      </c>
      <c r="G659" s="2" t="str">
        <f>IF(_xlfn.XLOOKUP(C659,customers!$A$1:$A$1001,customers!$C$1:$C$1001,0) = 0, "NONE", _xlfn.XLOOKUP(C659,customers!$A$1:$A$1001,customers!$C$1:$C$1001,0) )</f>
        <v>wplacei9@wsj.com</v>
      </c>
      <c r="H659" s="2" t="str">
        <f>_xlfn.XLOOKUP(C659,customers!$A$1:$A$1001,customers!$G$1:$G$1001,0)</f>
        <v>United States</v>
      </c>
      <c r="I659" s="2" t="e" vm="280">
        <v>#VALUE!</v>
      </c>
      <c r="J659" s="2" t="str">
        <f>_xlfn.XLOOKUP(Table1[[#This Row],[Customer ID]],customers!A658:A1658,customers!F658:F1658,FALSE)</f>
        <v>Sunnyvale</v>
      </c>
      <c r="K659" s="2" t="str">
        <f>VLOOKUP(M659,'coffee (more)'!$A$1:$B$5,2,FALSE)</f>
        <v>Arbica</v>
      </c>
      <c r="L659" s="2" t="str">
        <f>VLOOKUP(N659,'coffee (more)'!$A$7:$B$10,2,FALSE)</f>
        <v>Medium</v>
      </c>
      <c r="M659" t="str">
        <f>INDEX(products!$A$1:$G$49,MATCH(orders!$D659,products!$A$1:$A$49,0),MATCH(orders!M$1,products!$A$1:$G$1,0))</f>
        <v>Ara</v>
      </c>
      <c r="N659" t="str">
        <f>INDEX(products!$A$1:$G$49,MATCH(orders!$D659,products!$A$1:$A$49,0),MATCH(orders!N$1,products!$A$1:$G$1,0))</f>
        <v>M</v>
      </c>
      <c r="O659" s="10">
        <f>INDEX(products!$A$1:$G$49,MATCH(orders!$D659,products!$A$1:$A$49,0),MATCH(orders!O$1,products!$A$1:$G$1,0))</f>
        <v>0.5</v>
      </c>
      <c r="P659" s="5">
        <f>INDEX(products!$A$1:$G$49,MATCH(orders!$D659,products!$A$1:$A$49,0),MATCH(orders!P$1,products!$A$1:$G$1,0))</f>
        <v>6.75</v>
      </c>
      <c r="Q659" s="5">
        <f>INDEX(products!$A$1:$G$49,MATCH(orders!$D659,products!$A$1:$A$49,0),MATCH(orders!Q$1,products!$A$1:$G$1,0))</f>
        <v>0.60749999999999993</v>
      </c>
      <c r="R659" s="12">
        <f t="shared" si="21"/>
        <v>13.5</v>
      </c>
      <c r="S659" s="12">
        <f t="shared" si="20"/>
        <v>1.2149999999999999</v>
      </c>
      <c r="T659" t="str">
        <f>_xlfn.XLOOKUP(C659,customers!A658:A1658,customers!I658:I1658,FALSE)</f>
        <v>Yes</v>
      </c>
    </row>
    <row r="660" spans="1:20" x14ac:dyDescent="0.2">
      <c r="A660" s="2" t="s">
        <v>4207</v>
      </c>
      <c r="B660" s="3">
        <v>44630</v>
      </c>
      <c r="C660" s="2" t="s">
        <v>4263</v>
      </c>
      <c r="D660" t="s">
        <v>6139</v>
      </c>
      <c r="E660" s="2">
        <v>3</v>
      </c>
      <c r="F660" s="2" t="str">
        <f>_xlfn.XLOOKUP(C660,customers!$A$1:$A$1001,customers!$B$1:$B$1001,0)</f>
        <v>Janella Millett</v>
      </c>
      <c r="G660" s="2" t="str">
        <f>IF(_xlfn.XLOOKUP(C660,customers!$A$1:$A$1001,customers!$C$1:$C$1001,0) = 0, "NONE", _xlfn.XLOOKUP(C660,customers!$A$1:$A$1001,customers!$C$1:$C$1001,0) )</f>
        <v>jmillettik@addtoany.com</v>
      </c>
      <c r="H660" s="2" t="str">
        <f>_xlfn.XLOOKUP(C660,customers!$A$1:$A$1001,customers!$G$1:$G$1001,0)</f>
        <v>United States</v>
      </c>
      <c r="I660" s="2" t="e" vm="265">
        <v>#VALUE!</v>
      </c>
      <c r="J660" s="2" t="str">
        <f>_xlfn.XLOOKUP(Table1[[#This Row],[Customer ID]],customers!A659:A1659,customers!F659:F1659,FALSE)</f>
        <v>Durham</v>
      </c>
      <c r="K660" s="2" t="str">
        <f>VLOOKUP(M660,'coffee (more)'!$A$1:$B$5,2,FALSE)</f>
        <v>Excelsa</v>
      </c>
      <c r="L660" s="2" t="str">
        <f>VLOOKUP(N660,'coffee (more)'!$A$7:$B$10,2,FALSE)</f>
        <v>Medium</v>
      </c>
      <c r="M660" t="str">
        <f>INDEX(products!$A$1:$G$49,MATCH(orders!$D660,products!$A$1:$A$49,0),MATCH(orders!M$1,products!$A$1:$G$1,0))</f>
        <v>Exc</v>
      </c>
      <c r="N660" t="str">
        <f>INDEX(products!$A$1:$G$49,MATCH(orders!$D660,products!$A$1:$A$49,0),MATCH(orders!N$1,products!$A$1:$G$1,0))</f>
        <v>M</v>
      </c>
      <c r="O660" s="10">
        <f>INDEX(products!$A$1:$G$49,MATCH(orders!$D660,products!$A$1:$A$49,0),MATCH(orders!O$1,products!$A$1:$G$1,0))</f>
        <v>0.5</v>
      </c>
      <c r="P660" s="5">
        <f>INDEX(products!$A$1:$G$49,MATCH(orders!$D660,products!$A$1:$A$49,0),MATCH(orders!P$1,products!$A$1:$G$1,0))</f>
        <v>8.25</v>
      </c>
      <c r="Q660" s="5">
        <f>INDEX(products!$A$1:$G$49,MATCH(orders!$D660,products!$A$1:$A$49,0),MATCH(orders!Q$1,products!$A$1:$G$1,0))</f>
        <v>0.90749999999999997</v>
      </c>
      <c r="R660" s="12">
        <f t="shared" si="21"/>
        <v>24.75</v>
      </c>
      <c r="S660" s="12">
        <f t="shared" si="20"/>
        <v>2.7225000000000001</v>
      </c>
      <c r="T660" t="str">
        <f>_xlfn.XLOOKUP(C660,customers!A659:A1659,customers!I659:I1659,FALSE)</f>
        <v>Yes</v>
      </c>
    </row>
    <row r="661" spans="1:20" x14ac:dyDescent="0.2">
      <c r="A661" s="2" t="s">
        <v>4211</v>
      </c>
      <c r="B661" s="3">
        <v>44693</v>
      </c>
      <c r="C661" s="2" t="s">
        <v>4212</v>
      </c>
      <c r="D661" t="s">
        <v>6168</v>
      </c>
      <c r="E661" s="2">
        <v>2</v>
      </c>
      <c r="F661" s="2" t="str">
        <f>_xlfn.XLOOKUP(C661,customers!$A$1:$A$1001,customers!$B$1:$B$1001,0)</f>
        <v>Dollie Gadsden</v>
      </c>
      <c r="G661" s="2" t="str">
        <f>IF(_xlfn.XLOOKUP(C661,customers!$A$1:$A$1001,customers!$C$1:$C$1001,0) = 0, "NONE", _xlfn.XLOOKUP(C661,customers!$A$1:$A$1001,customers!$C$1:$C$1001,0) )</f>
        <v>dgadsdenib@google.com.hk</v>
      </c>
      <c r="H661" s="2" t="str">
        <f>_xlfn.XLOOKUP(C661,customers!$A$1:$A$1001,customers!$G$1:$G$1001,0)</f>
        <v>Ireland</v>
      </c>
      <c r="I661" s="2" t="e" vm="281">
        <v>#VALUE!</v>
      </c>
      <c r="J661" s="2" t="str">
        <f>_xlfn.XLOOKUP(Table1[[#This Row],[Customer ID]],customers!A660:A1660,customers!F660:F1660,FALSE)</f>
        <v>Cluain Meala</v>
      </c>
      <c r="K661" s="2" t="str">
        <f>VLOOKUP(M661,'coffee (more)'!$A$1:$B$5,2,FALSE)</f>
        <v>Arbica</v>
      </c>
      <c r="L661" s="2" t="str">
        <f>VLOOKUP(N661,'coffee (more)'!$A$7:$B$10,2,FALSE)</f>
        <v>Dark</v>
      </c>
      <c r="M661" t="str">
        <f>INDEX(products!$A$1:$G$49,MATCH(orders!$D661,products!$A$1:$A$49,0),MATCH(orders!M$1,products!$A$1:$G$1,0))</f>
        <v>Ara</v>
      </c>
      <c r="N661" t="str">
        <f>INDEX(products!$A$1:$G$49,MATCH(orders!$D661,products!$A$1:$A$49,0),MATCH(orders!N$1,products!$A$1:$G$1,0))</f>
        <v>D</v>
      </c>
      <c r="O661" s="10">
        <f>INDEX(products!$A$1:$G$49,MATCH(orders!$D661,products!$A$1:$A$49,0),MATCH(orders!O$1,products!$A$1:$G$1,0))</f>
        <v>2.5</v>
      </c>
      <c r="P661" s="5">
        <f>INDEX(products!$A$1:$G$49,MATCH(orders!$D661,products!$A$1:$A$49,0),MATCH(orders!P$1,products!$A$1:$G$1,0))</f>
        <v>22.884999999999998</v>
      </c>
      <c r="Q661" s="5">
        <f>INDEX(products!$A$1:$G$49,MATCH(orders!$D661,products!$A$1:$A$49,0),MATCH(orders!Q$1,products!$A$1:$G$1,0))</f>
        <v>2.0596499999999995</v>
      </c>
      <c r="R661" s="12">
        <f t="shared" si="21"/>
        <v>45.769999999999996</v>
      </c>
      <c r="S661" s="12">
        <f t="shared" si="20"/>
        <v>4.1192999999999991</v>
      </c>
      <c r="T661" t="str">
        <f>_xlfn.XLOOKUP(C661,customers!A660:A1660,customers!I660:I1660,FALSE)</f>
        <v>Yes</v>
      </c>
    </row>
    <row r="662" spans="1:20" x14ac:dyDescent="0.2">
      <c r="A662" s="2" t="s">
        <v>4217</v>
      </c>
      <c r="B662" s="3">
        <v>44084</v>
      </c>
      <c r="C662" s="2" t="s">
        <v>4218</v>
      </c>
      <c r="D662" t="s">
        <v>6176</v>
      </c>
      <c r="E662" s="2">
        <v>6</v>
      </c>
      <c r="F662" s="2" t="str">
        <f>_xlfn.XLOOKUP(C662,customers!$A$1:$A$1001,customers!$B$1:$B$1001,0)</f>
        <v>Val Wakelin</v>
      </c>
      <c r="G662" s="2" t="str">
        <f>IF(_xlfn.XLOOKUP(C662,customers!$A$1:$A$1001,customers!$C$1:$C$1001,0) = 0, "NONE", _xlfn.XLOOKUP(C662,customers!$A$1:$A$1001,customers!$C$1:$C$1001,0) )</f>
        <v>vwakelinic@unesco.org</v>
      </c>
      <c r="H662" s="2" t="str">
        <f>_xlfn.XLOOKUP(C662,customers!$A$1:$A$1001,customers!$G$1:$G$1001,0)</f>
        <v>United States</v>
      </c>
      <c r="I662" s="2" t="e" vm="128">
        <v>#VALUE!</v>
      </c>
      <c r="J662" s="2" t="str">
        <f>_xlfn.XLOOKUP(Table1[[#This Row],[Customer ID]],customers!A661:A1661,customers!F661:F1661,FALSE)</f>
        <v>Lansing</v>
      </c>
      <c r="K662" s="2" t="str">
        <f>VLOOKUP(M662,'coffee (more)'!$A$1:$B$5,2,FALSE)</f>
        <v>Excelsa</v>
      </c>
      <c r="L662" s="2" t="str">
        <f>VLOOKUP(N662,'coffee (more)'!$A$7:$B$10,2,FALSE)</f>
        <v>Light</v>
      </c>
      <c r="M662" t="str">
        <f>INDEX(products!$A$1:$G$49,MATCH(orders!$D662,products!$A$1:$A$49,0),MATCH(orders!M$1,products!$A$1:$G$1,0))</f>
        <v>Exc</v>
      </c>
      <c r="N662" t="str">
        <f>INDEX(products!$A$1:$G$49,MATCH(orders!$D662,products!$A$1:$A$49,0),MATCH(orders!N$1,products!$A$1:$G$1,0))</f>
        <v>L</v>
      </c>
      <c r="O662" s="10">
        <f>INDEX(products!$A$1:$G$49,MATCH(orders!$D662,products!$A$1:$A$49,0),MATCH(orders!O$1,products!$A$1:$G$1,0))</f>
        <v>0.5</v>
      </c>
      <c r="P662" s="5">
        <f>INDEX(products!$A$1:$G$49,MATCH(orders!$D662,products!$A$1:$A$49,0),MATCH(orders!P$1,products!$A$1:$G$1,0))</f>
        <v>8.91</v>
      </c>
      <c r="Q662" s="5">
        <f>INDEX(products!$A$1:$G$49,MATCH(orders!$D662,products!$A$1:$A$49,0),MATCH(orders!Q$1,products!$A$1:$G$1,0))</f>
        <v>0.98009999999999997</v>
      </c>
      <c r="R662" s="12">
        <f t="shared" si="21"/>
        <v>53.46</v>
      </c>
      <c r="S662" s="12">
        <f t="shared" si="20"/>
        <v>5.8805999999999994</v>
      </c>
      <c r="T662" t="str">
        <f>_xlfn.XLOOKUP(C662,customers!A661:A1661,customers!I661:I1661,FALSE)</f>
        <v>No</v>
      </c>
    </row>
    <row r="663" spans="1:20" x14ac:dyDescent="0.2">
      <c r="A663" s="2" t="s">
        <v>4223</v>
      </c>
      <c r="B663" s="3">
        <v>44485</v>
      </c>
      <c r="C663" s="2" t="s">
        <v>4224</v>
      </c>
      <c r="D663" t="s">
        <v>6152</v>
      </c>
      <c r="E663" s="2">
        <v>6</v>
      </c>
      <c r="F663" s="2" t="str">
        <f>_xlfn.XLOOKUP(C663,customers!$A$1:$A$1001,customers!$B$1:$B$1001,0)</f>
        <v>Annie Campsall</v>
      </c>
      <c r="G663" s="2" t="str">
        <f>IF(_xlfn.XLOOKUP(C663,customers!$A$1:$A$1001,customers!$C$1:$C$1001,0) = 0, "NONE", _xlfn.XLOOKUP(C663,customers!$A$1:$A$1001,customers!$C$1:$C$1001,0) )</f>
        <v>acampsallid@zimbio.com</v>
      </c>
      <c r="H663" s="2" t="str">
        <f>_xlfn.XLOOKUP(C663,customers!$A$1:$A$1001,customers!$G$1:$G$1001,0)</f>
        <v>United States</v>
      </c>
      <c r="I663" s="2" t="e" vm="13">
        <v>#VALUE!</v>
      </c>
      <c r="J663" s="2" t="str">
        <f>_xlfn.XLOOKUP(Table1[[#This Row],[Customer ID]],customers!A662:A1662,customers!F662:F1662,FALSE)</f>
        <v>Houston</v>
      </c>
      <c r="K663" s="2" t="str">
        <f>VLOOKUP(M663,'coffee (more)'!$A$1:$B$5,2,FALSE)</f>
        <v>Arbica</v>
      </c>
      <c r="L663" s="2" t="str">
        <f>VLOOKUP(N663,'coffee (more)'!$A$7:$B$10,2,FALSE)</f>
        <v>Medium</v>
      </c>
      <c r="M663" t="str">
        <f>INDEX(products!$A$1:$G$49,MATCH(orders!$D663,products!$A$1:$A$49,0),MATCH(orders!M$1,products!$A$1:$G$1,0))</f>
        <v>Ara</v>
      </c>
      <c r="N663" t="str">
        <f>INDEX(products!$A$1:$G$49,MATCH(orders!$D663,products!$A$1:$A$49,0),MATCH(orders!N$1,products!$A$1:$G$1,0))</f>
        <v>M</v>
      </c>
      <c r="O663" s="10">
        <f>INDEX(products!$A$1:$G$49,MATCH(orders!$D663,products!$A$1:$A$49,0),MATCH(orders!O$1,products!$A$1:$G$1,0))</f>
        <v>0.2</v>
      </c>
      <c r="P663" s="5">
        <f>INDEX(products!$A$1:$G$49,MATCH(orders!$D663,products!$A$1:$A$49,0),MATCH(orders!P$1,products!$A$1:$G$1,0))</f>
        <v>3.375</v>
      </c>
      <c r="Q663" s="5">
        <f>INDEX(products!$A$1:$G$49,MATCH(orders!$D663,products!$A$1:$A$49,0),MATCH(orders!Q$1,products!$A$1:$G$1,0))</f>
        <v>0.30374999999999996</v>
      </c>
      <c r="R663" s="12">
        <f t="shared" si="21"/>
        <v>20.25</v>
      </c>
      <c r="S663" s="12">
        <f t="shared" si="20"/>
        <v>1.8224999999999998</v>
      </c>
      <c r="T663" t="str">
        <f>_xlfn.XLOOKUP(C663,customers!A662:A1662,customers!I662:I1662,FALSE)</f>
        <v>Yes</v>
      </c>
    </row>
    <row r="664" spans="1:20" x14ac:dyDescent="0.2">
      <c r="A664" s="2" t="s">
        <v>4229</v>
      </c>
      <c r="B664" s="3">
        <v>44364</v>
      </c>
      <c r="C664" s="2" t="s">
        <v>4230</v>
      </c>
      <c r="D664" t="s">
        <v>6165</v>
      </c>
      <c r="E664" s="2">
        <v>5</v>
      </c>
      <c r="F664" s="2" t="str">
        <f>_xlfn.XLOOKUP(C664,customers!$A$1:$A$1001,customers!$B$1:$B$1001,0)</f>
        <v>Shermy Moseby</v>
      </c>
      <c r="G664" s="2" t="str">
        <f>IF(_xlfn.XLOOKUP(C664,customers!$A$1:$A$1001,customers!$C$1:$C$1001,0) = 0, "NONE", _xlfn.XLOOKUP(C664,customers!$A$1:$A$1001,customers!$C$1:$C$1001,0) )</f>
        <v>smosebyie@stanford.edu</v>
      </c>
      <c r="H664" s="2" t="str">
        <f>_xlfn.XLOOKUP(C664,customers!$A$1:$A$1001,customers!$G$1:$G$1001,0)</f>
        <v>United States</v>
      </c>
      <c r="I664" s="2" t="e" vm="282">
        <v>#VALUE!</v>
      </c>
      <c r="J664" s="2" t="str">
        <f>_xlfn.XLOOKUP(Table1[[#This Row],[Customer ID]],customers!A663:A1663,customers!F663:F1663,FALSE)</f>
        <v>Murfreesboro</v>
      </c>
      <c r="K664" s="2" t="str">
        <f>VLOOKUP(M664,'coffee (more)'!$A$1:$B$5,2,FALSE)</f>
        <v>Liberica</v>
      </c>
      <c r="L664" s="2" t="str">
        <f>VLOOKUP(N664,'coffee (more)'!$A$7:$B$10,2,FALSE)</f>
        <v>Dark</v>
      </c>
      <c r="M664" t="str">
        <f>INDEX(products!$A$1:$G$49,MATCH(orders!$D664,products!$A$1:$A$49,0),MATCH(orders!M$1,products!$A$1:$G$1,0))</f>
        <v>Lib</v>
      </c>
      <c r="N664" t="str">
        <f>INDEX(products!$A$1:$G$49,MATCH(orders!$D664,products!$A$1:$A$49,0),MATCH(orders!N$1,products!$A$1:$G$1,0))</f>
        <v>D</v>
      </c>
      <c r="O664" s="10">
        <f>INDEX(products!$A$1:$G$49,MATCH(orders!$D664,products!$A$1:$A$49,0),MATCH(orders!O$1,products!$A$1:$G$1,0))</f>
        <v>2.5</v>
      </c>
      <c r="P664" s="5">
        <f>INDEX(products!$A$1:$G$49,MATCH(orders!$D664,products!$A$1:$A$49,0),MATCH(orders!P$1,products!$A$1:$G$1,0))</f>
        <v>29.784999999999997</v>
      </c>
      <c r="Q664" s="5">
        <f>INDEX(products!$A$1:$G$49,MATCH(orders!$D664,products!$A$1:$A$49,0),MATCH(orders!Q$1,products!$A$1:$G$1,0))</f>
        <v>3.8720499999999998</v>
      </c>
      <c r="R664" s="12">
        <f t="shared" si="21"/>
        <v>148.92499999999998</v>
      </c>
      <c r="S664" s="12">
        <f t="shared" si="20"/>
        <v>19.360250000000001</v>
      </c>
      <c r="T664" t="str">
        <f>_xlfn.XLOOKUP(C664,customers!A663:A1663,customers!I663:I1663,FALSE)</f>
        <v>No</v>
      </c>
    </row>
    <row r="665" spans="1:20" x14ac:dyDescent="0.2">
      <c r="A665" s="2" t="s">
        <v>4234</v>
      </c>
      <c r="B665" s="3">
        <v>43554</v>
      </c>
      <c r="C665" s="2" t="s">
        <v>4235</v>
      </c>
      <c r="D665" t="s">
        <v>6155</v>
      </c>
      <c r="E665" s="2">
        <v>6</v>
      </c>
      <c r="F665" s="2" t="str">
        <f>_xlfn.XLOOKUP(C665,customers!$A$1:$A$1001,customers!$B$1:$B$1001,0)</f>
        <v>Corrie Wass</v>
      </c>
      <c r="G665" s="2" t="str">
        <f>IF(_xlfn.XLOOKUP(C665,customers!$A$1:$A$1001,customers!$C$1:$C$1001,0) = 0, "NONE", _xlfn.XLOOKUP(C665,customers!$A$1:$A$1001,customers!$C$1:$C$1001,0) )</f>
        <v>cwassif@prweb.com</v>
      </c>
      <c r="H665" s="2" t="str">
        <f>_xlfn.XLOOKUP(C665,customers!$A$1:$A$1001,customers!$G$1:$G$1001,0)</f>
        <v>United States</v>
      </c>
      <c r="I665" s="2" t="e" vm="25">
        <v>#VALUE!</v>
      </c>
      <c r="J665" s="2" t="str">
        <f>_xlfn.XLOOKUP(Table1[[#This Row],[Customer ID]],customers!A664:A1664,customers!F664:F1664,FALSE)</f>
        <v>Charleston</v>
      </c>
      <c r="K665" s="2" t="str">
        <f>VLOOKUP(M665,'coffee (more)'!$A$1:$B$5,2,FALSE)</f>
        <v>Arbica</v>
      </c>
      <c r="L665" s="2" t="str">
        <f>VLOOKUP(N665,'coffee (more)'!$A$7:$B$10,2,FALSE)</f>
        <v>Medium</v>
      </c>
      <c r="M665" t="str">
        <f>INDEX(products!$A$1:$G$49,MATCH(orders!$D665,products!$A$1:$A$49,0),MATCH(orders!M$1,products!$A$1:$G$1,0))</f>
        <v>Ara</v>
      </c>
      <c r="N665" t="str">
        <f>INDEX(products!$A$1:$G$49,MATCH(orders!$D665,products!$A$1:$A$49,0),MATCH(orders!N$1,products!$A$1:$G$1,0))</f>
        <v>M</v>
      </c>
      <c r="O665" s="10">
        <f>INDEX(products!$A$1:$G$49,MATCH(orders!$D665,products!$A$1:$A$49,0),MATCH(orders!O$1,products!$A$1:$G$1,0))</f>
        <v>1</v>
      </c>
      <c r="P665" s="5">
        <f>INDEX(products!$A$1:$G$49,MATCH(orders!$D665,products!$A$1:$A$49,0),MATCH(orders!P$1,products!$A$1:$G$1,0))</f>
        <v>11.25</v>
      </c>
      <c r="Q665" s="5">
        <f>INDEX(products!$A$1:$G$49,MATCH(orders!$D665,products!$A$1:$A$49,0),MATCH(orders!Q$1,products!$A$1:$G$1,0))</f>
        <v>1.0125</v>
      </c>
      <c r="R665" s="12">
        <f t="shared" si="21"/>
        <v>67.5</v>
      </c>
      <c r="S665" s="12">
        <f t="shared" si="20"/>
        <v>6.0749999999999993</v>
      </c>
      <c r="T665" t="str">
        <f>_xlfn.XLOOKUP(C665,customers!A664:A1664,customers!I664:I1664,FALSE)</f>
        <v>No</v>
      </c>
    </row>
    <row r="666" spans="1:20" x14ac:dyDescent="0.2">
      <c r="A666" s="2" t="s">
        <v>4239</v>
      </c>
      <c r="B666" s="3">
        <v>44549</v>
      </c>
      <c r="C666" s="2" t="s">
        <v>4240</v>
      </c>
      <c r="D666" t="s">
        <v>6183</v>
      </c>
      <c r="E666" s="2">
        <v>6</v>
      </c>
      <c r="F666" s="2" t="str">
        <f>_xlfn.XLOOKUP(C666,customers!$A$1:$A$1001,customers!$B$1:$B$1001,0)</f>
        <v>Ira Sjostrom</v>
      </c>
      <c r="G666" s="2" t="str">
        <f>IF(_xlfn.XLOOKUP(C666,customers!$A$1:$A$1001,customers!$C$1:$C$1001,0) = 0, "NONE", _xlfn.XLOOKUP(C666,customers!$A$1:$A$1001,customers!$C$1:$C$1001,0) )</f>
        <v>isjostromig@pbs.org</v>
      </c>
      <c r="H666" s="2" t="str">
        <f>_xlfn.XLOOKUP(C666,customers!$A$1:$A$1001,customers!$G$1:$G$1001,0)</f>
        <v>United States</v>
      </c>
      <c r="I666" s="2" t="e" vm="166">
        <v>#VALUE!</v>
      </c>
      <c r="J666" s="2" t="str">
        <f>_xlfn.XLOOKUP(Table1[[#This Row],[Customer ID]],customers!A665:A1665,customers!F665:F1665,FALSE)</f>
        <v>Erie</v>
      </c>
      <c r="K666" s="2" t="str">
        <f>VLOOKUP(M666,'coffee (more)'!$A$1:$B$5,2,FALSE)</f>
        <v>Excelsa</v>
      </c>
      <c r="L666" s="2" t="str">
        <f>VLOOKUP(N666,'coffee (more)'!$A$7:$B$10,2,FALSE)</f>
        <v>Dark</v>
      </c>
      <c r="M666" t="str">
        <f>INDEX(products!$A$1:$G$49,MATCH(orders!$D666,products!$A$1:$A$49,0),MATCH(orders!M$1,products!$A$1:$G$1,0))</f>
        <v>Exc</v>
      </c>
      <c r="N666" t="str">
        <f>INDEX(products!$A$1:$G$49,MATCH(orders!$D666,products!$A$1:$A$49,0),MATCH(orders!N$1,products!$A$1:$G$1,0))</f>
        <v>D</v>
      </c>
      <c r="O666" s="10">
        <f>INDEX(products!$A$1:$G$49,MATCH(orders!$D666,products!$A$1:$A$49,0),MATCH(orders!O$1,products!$A$1:$G$1,0))</f>
        <v>1</v>
      </c>
      <c r="P666" s="5">
        <f>INDEX(products!$A$1:$G$49,MATCH(orders!$D666,products!$A$1:$A$49,0),MATCH(orders!P$1,products!$A$1:$G$1,0))</f>
        <v>12.15</v>
      </c>
      <c r="Q666" s="5">
        <f>INDEX(products!$A$1:$G$49,MATCH(orders!$D666,products!$A$1:$A$49,0),MATCH(orders!Q$1,products!$A$1:$G$1,0))</f>
        <v>1.3365</v>
      </c>
      <c r="R666" s="12">
        <f t="shared" si="21"/>
        <v>72.900000000000006</v>
      </c>
      <c r="S666" s="12">
        <f t="shared" si="20"/>
        <v>8.0190000000000001</v>
      </c>
      <c r="T666" t="str">
        <f>_xlfn.XLOOKUP(C666,customers!A665:A1665,customers!I665:I1665,FALSE)</f>
        <v>No</v>
      </c>
    </row>
    <row r="667" spans="1:20" x14ac:dyDescent="0.2">
      <c r="A667" s="2" t="s">
        <v>4239</v>
      </c>
      <c r="B667" s="3">
        <v>44549</v>
      </c>
      <c r="C667" s="2" t="s">
        <v>4240</v>
      </c>
      <c r="D667" t="s">
        <v>6150</v>
      </c>
      <c r="E667" s="2">
        <v>2</v>
      </c>
      <c r="F667" s="2" t="str">
        <f>_xlfn.XLOOKUP(C667,customers!$A$1:$A$1001,customers!$B$1:$B$1001,0)</f>
        <v>Ira Sjostrom</v>
      </c>
      <c r="G667" s="2" t="str">
        <f>IF(_xlfn.XLOOKUP(C667,customers!$A$1:$A$1001,customers!$C$1:$C$1001,0) = 0, "NONE", _xlfn.XLOOKUP(C667,customers!$A$1:$A$1001,customers!$C$1:$C$1001,0) )</f>
        <v>isjostromig@pbs.org</v>
      </c>
      <c r="H667" s="2" t="str">
        <f>_xlfn.XLOOKUP(C667,customers!$A$1:$A$1001,customers!$G$1:$G$1001,0)</f>
        <v>United States</v>
      </c>
      <c r="I667" s="2" t="e" vm="166">
        <v>#VALUE!</v>
      </c>
      <c r="J667" s="2" t="str">
        <f>_xlfn.XLOOKUP(Table1[[#This Row],[Customer ID]],customers!A666:A1666,customers!F666:F1666,FALSE)</f>
        <v>Erie</v>
      </c>
      <c r="K667" s="2" t="str">
        <f>VLOOKUP(M667,'coffee (more)'!$A$1:$B$5,2,FALSE)</f>
        <v>Liberica</v>
      </c>
      <c r="L667" s="2" t="str">
        <f>VLOOKUP(N667,'coffee (more)'!$A$7:$B$10,2,FALSE)</f>
        <v>Dark</v>
      </c>
      <c r="M667" t="str">
        <f>INDEX(products!$A$1:$G$49,MATCH(orders!$D667,products!$A$1:$A$49,0),MATCH(orders!M$1,products!$A$1:$G$1,0))</f>
        <v>Lib</v>
      </c>
      <c r="N667" t="str">
        <f>INDEX(products!$A$1:$G$49,MATCH(orders!$D667,products!$A$1:$A$49,0),MATCH(orders!N$1,products!$A$1:$G$1,0))</f>
        <v>D</v>
      </c>
      <c r="O667" s="10">
        <f>INDEX(products!$A$1:$G$49,MATCH(orders!$D667,products!$A$1:$A$49,0),MATCH(orders!O$1,products!$A$1:$G$1,0))</f>
        <v>0.2</v>
      </c>
      <c r="P667" s="5">
        <f>INDEX(products!$A$1:$G$49,MATCH(orders!$D667,products!$A$1:$A$49,0),MATCH(orders!P$1,products!$A$1:$G$1,0))</f>
        <v>3.8849999999999998</v>
      </c>
      <c r="Q667" s="5">
        <f>INDEX(products!$A$1:$G$49,MATCH(orders!$D667,products!$A$1:$A$49,0),MATCH(orders!Q$1,products!$A$1:$G$1,0))</f>
        <v>0.50505</v>
      </c>
      <c r="R667" s="12">
        <f t="shared" si="21"/>
        <v>7.77</v>
      </c>
      <c r="S667" s="12">
        <f t="shared" si="20"/>
        <v>1.0101</v>
      </c>
      <c r="T667" t="str">
        <f>_xlfn.XLOOKUP(C667,customers!A666:A1666,customers!I666:I1666,FALSE)</f>
        <v>No</v>
      </c>
    </row>
    <row r="668" spans="1:20"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 = 0, "NONE", _xlfn.XLOOKUP(C668,customers!$A$1:$A$1001,customers!$C$1:$C$1001,0) )</f>
        <v>jbranchettii@bravesites.com</v>
      </c>
      <c r="H668" s="2" t="str">
        <f>_xlfn.XLOOKUP(C668,customers!$A$1:$A$1001,customers!$G$1:$G$1001,0)</f>
        <v>United States</v>
      </c>
      <c r="I668" s="2" t="e" vm="138">
        <v>#VALUE!</v>
      </c>
      <c r="J668" s="2" t="str">
        <f>_xlfn.XLOOKUP(Table1[[#This Row],[Customer ID]],customers!A667:A1667,customers!F667:F1667,FALSE)</f>
        <v>Lubbock</v>
      </c>
      <c r="K668" s="2" t="str">
        <f>VLOOKUP(M668,'coffee (more)'!$A$1:$B$5,2,FALSE)</f>
        <v>Arbica</v>
      </c>
      <c r="L668" s="2" t="str">
        <f>VLOOKUP(N668,'coffee (more)'!$A$7:$B$10,2,FALSE)</f>
        <v>Dark</v>
      </c>
      <c r="M668" t="str">
        <f>INDEX(products!$A$1:$G$49,MATCH(orders!$D668,products!$A$1:$A$49,0),MATCH(orders!M$1,products!$A$1:$G$1,0))</f>
        <v>Ara</v>
      </c>
      <c r="N668" t="str">
        <f>INDEX(products!$A$1:$G$49,MATCH(orders!$D668,products!$A$1:$A$49,0),MATCH(orders!N$1,products!$A$1:$G$1,0))</f>
        <v>D</v>
      </c>
      <c r="O668" s="10">
        <f>INDEX(products!$A$1:$G$49,MATCH(orders!$D668,products!$A$1:$A$49,0),MATCH(orders!O$1,products!$A$1:$G$1,0))</f>
        <v>2.5</v>
      </c>
      <c r="P668" s="5">
        <f>INDEX(products!$A$1:$G$49,MATCH(orders!$D668,products!$A$1:$A$49,0),MATCH(orders!P$1,products!$A$1:$G$1,0))</f>
        <v>22.884999999999998</v>
      </c>
      <c r="Q668" s="5">
        <f>INDEX(products!$A$1:$G$49,MATCH(orders!$D668,products!$A$1:$A$49,0),MATCH(orders!Q$1,products!$A$1:$G$1,0))</f>
        <v>2.0596499999999995</v>
      </c>
      <c r="R668" s="12">
        <f t="shared" si="21"/>
        <v>91.539999999999992</v>
      </c>
      <c r="S668" s="12">
        <f t="shared" si="20"/>
        <v>8.2385999999999981</v>
      </c>
      <c r="T668" t="str">
        <f>_xlfn.XLOOKUP(C668,customers!A667:A1667,customers!I667:I1667,FALSE)</f>
        <v>No</v>
      </c>
    </row>
    <row r="669" spans="1:20" x14ac:dyDescent="0.2">
      <c r="A669" s="2" t="s">
        <v>4256</v>
      </c>
      <c r="B669" s="3">
        <v>44451</v>
      </c>
      <c r="C669" s="2" t="s">
        <v>4257</v>
      </c>
      <c r="D669" t="s">
        <v>6147</v>
      </c>
      <c r="E669" s="2">
        <v>6</v>
      </c>
      <c r="F669" s="2" t="str">
        <f>_xlfn.XLOOKUP(C669,customers!$A$1:$A$1001,customers!$B$1:$B$1001,0)</f>
        <v>Nissie Rudland</v>
      </c>
      <c r="G669" s="2" t="str">
        <f>IF(_xlfn.XLOOKUP(C669,customers!$A$1:$A$1001,customers!$C$1:$C$1001,0) = 0, "NONE", _xlfn.XLOOKUP(C669,customers!$A$1:$A$1001,customers!$C$1:$C$1001,0) )</f>
        <v>nrudlandij@blogs.com</v>
      </c>
      <c r="H669" s="2" t="str">
        <f>_xlfn.XLOOKUP(C669,customers!$A$1:$A$1001,customers!$G$1:$G$1001,0)</f>
        <v>Ireland</v>
      </c>
      <c r="I669" s="2" t="e" vm="283">
        <v>#VALUE!</v>
      </c>
      <c r="J669" s="2" t="str">
        <f>_xlfn.XLOOKUP(Table1[[#This Row],[Customer ID]],customers!A668:A1668,customers!F668:F1668,FALSE)</f>
        <v>Gorey</v>
      </c>
      <c r="K669" s="2" t="str">
        <f>VLOOKUP(M669,'coffee (more)'!$A$1:$B$5,2,FALSE)</f>
        <v>Arbica</v>
      </c>
      <c r="L669" s="2" t="str">
        <f>VLOOKUP(N669,'coffee (more)'!$A$7:$B$10,2,FALSE)</f>
        <v>Dark</v>
      </c>
      <c r="M669" t="str">
        <f>INDEX(products!$A$1:$G$49,MATCH(orders!$D669,products!$A$1:$A$49,0),MATCH(orders!M$1,products!$A$1:$G$1,0))</f>
        <v>Ara</v>
      </c>
      <c r="N669" t="str">
        <f>INDEX(products!$A$1:$G$49,MATCH(orders!$D669,products!$A$1:$A$49,0),MATCH(orders!N$1,products!$A$1:$G$1,0))</f>
        <v>D</v>
      </c>
      <c r="O669" s="10">
        <f>INDEX(products!$A$1:$G$49,MATCH(orders!$D669,products!$A$1:$A$49,0),MATCH(orders!O$1,products!$A$1:$G$1,0))</f>
        <v>1</v>
      </c>
      <c r="P669" s="5">
        <f>INDEX(products!$A$1:$G$49,MATCH(orders!$D669,products!$A$1:$A$49,0),MATCH(orders!P$1,products!$A$1:$G$1,0))</f>
        <v>9.9499999999999993</v>
      </c>
      <c r="Q669" s="5">
        <f>INDEX(products!$A$1:$G$49,MATCH(orders!$D669,products!$A$1:$A$49,0),MATCH(orders!Q$1,products!$A$1:$G$1,0))</f>
        <v>0.89549999999999985</v>
      </c>
      <c r="R669" s="12">
        <f t="shared" si="21"/>
        <v>59.699999999999996</v>
      </c>
      <c r="S669" s="12">
        <f t="shared" si="20"/>
        <v>5.3729999999999993</v>
      </c>
      <c r="T669" t="str">
        <f>_xlfn.XLOOKUP(C669,customers!A668:A1668,customers!I668:I1668,FALSE)</f>
        <v>No</v>
      </c>
    </row>
    <row r="670" spans="1:20" x14ac:dyDescent="0.2">
      <c r="A670" s="2" t="s">
        <v>4262</v>
      </c>
      <c r="B670" s="3">
        <v>44636</v>
      </c>
      <c r="C670" s="2" t="s">
        <v>4263</v>
      </c>
      <c r="D670" t="s">
        <v>6142</v>
      </c>
      <c r="E670" s="2">
        <v>5</v>
      </c>
      <c r="F670" s="2" t="str">
        <f>_xlfn.XLOOKUP(C670,customers!$A$1:$A$1001,customers!$B$1:$B$1001,0)</f>
        <v>Janella Millett</v>
      </c>
      <c r="G670" s="2" t="str">
        <f>IF(_xlfn.XLOOKUP(C670,customers!$A$1:$A$1001,customers!$C$1:$C$1001,0) = 0, "NONE", _xlfn.XLOOKUP(C670,customers!$A$1:$A$1001,customers!$C$1:$C$1001,0) )</f>
        <v>jmillettik@addtoany.com</v>
      </c>
      <c r="H670" s="2" t="str">
        <f>_xlfn.XLOOKUP(C670,customers!$A$1:$A$1001,customers!$G$1:$G$1001,0)</f>
        <v>United States</v>
      </c>
      <c r="I670" s="2" t="e" vm="265">
        <v>#VALUE!</v>
      </c>
      <c r="J670" s="2" t="str">
        <f>_xlfn.XLOOKUP(Table1[[#This Row],[Customer ID]],customers!A669:A1669,customers!F669:F1669,FALSE)</f>
        <v>Durham</v>
      </c>
      <c r="K670" s="2" t="str">
        <f>VLOOKUP(M670,'coffee (more)'!$A$1:$B$5,2,FALSE)</f>
        <v>Robusta</v>
      </c>
      <c r="L670" s="2" t="str">
        <f>VLOOKUP(N670,'coffee (more)'!$A$7:$B$10,2,FALSE)</f>
        <v>Light</v>
      </c>
      <c r="M670" t="str">
        <f>INDEX(products!$A$1:$G$49,MATCH(orders!$D670,products!$A$1:$A$49,0),MATCH(orders!M$1,products!$A$1:$G$1,0))</f>
        <v>Rob</v>
      </c>
      <c r="N670" t="str">
        <f>INDEX(products!$A$1:$G$49,MATCH(orders!$D670,products!$A$1:$A$49,0),MATCH(orders!N$1,products!$A$1:$G$1,0))</f>
        <v>L</v>
      </c>
      <c r="O670" s="10">
        <f>INDEX(products!$A$1:$G$49,MATCH(orders!$D670,products!$A$1:$A$49,0),MATCH(orders!O$1,products!$A$1:$G$1,0))</f>
        <v>2.5</v>
      </c>
      <c r="P670" s="5">
        <f>INDEX(products!$A$1:$G$49,MATCH(orders!$D670,products!$A$1:$A$49,0),MATCH(orders!P$1,products!$A$1:$G$1,0))</f>
        <v>27.484999999999996</v>
      </c>
      <c r="Q670" s="5">
        <f>INDEX(products!$A$1:$G$49,MATCH(orders!$D670,products!$A$1:$A$49,0),MATCH(orders!Q$1,products!$A$1:$G$1,0))</f>
        <v>1.6490999999999998</v>
      </c>
      <c r="R670" s="12">
        <f t="shared" si="21"/>
        <v>137.42499999999998</v>
      </c>
      <c r="S670" s="12">
        <f t="shared" si="20"/>
        <v>8.2454999999999998</v>
      </c>
      <c r="T670" t="str">
        <f>_xlfn.XLOOKUP(C670,customers!A669:A1669,customers!I669:I1669,FALSE)</f>
        <v>Yes</v>
      </c>
    </row>
    <row r="671" spans="1:20" x14ac:dyDescent="0.2">
      <c r="A671" s="2" t="s">
        <v>4268</v>
      </c>
      <c r="B671" s="3">
        <v>44551</v>
      </c>
      <c r="C671" s="2" t="s">
        <v>4269</v>
      </c>
      <c r="D671" t="s">
        <v>6181</v>
      </c>
      <c r="E671" s="2">
        <v>2</v>
      </c>
      <c r="F671" s="2" t="str">
        <f>_xlfn.XLOOKUP(C671,customers!$A$1:$A$1001,customers!$B$1:$B$1001,0)</f>
        <v>Ferdie Tourry</v>
      </c>
      <c r="G671" s="2" t="str">
        <f>IF(_xlfn.XLOOKUP(C671,customers!$A$1:$A$1001,customers!$C$1:$C$1001,0) = 0, "NONE", _xlfn.XLOOKUP(C671,customers!$A$1:$A$1001,customers!$C$1:$C$1001,0) )</f>
        <v>ftourryil@google.de</v>
      </c>
      <c r="H671" s="2" t="str">
        <f>_xlfn.XLOOKUP(C671,customers!$A$1:$A$1001,customers!$G$1:$G$1001,0)</f>
        <v>United States</v>
      </c>
      <c r="I671" s="2" t="e" vm="284">
        <v>#VALUE!</v>
      </c>
      <c r="J671" s="2" t="str">
        <f>_xlfn.XLOOKUP(Table1[[#This Row],[Customer ID]],customers!A670:A1670,customers!F670:F1670,FALSE)</f>
        <v>Florence</v>
      </c>
      <c r="K671" s="2" t="str">
        <f>VLOOKUP(M671,'coffee (more)'!$A$1:$B$5,2,FALSE)</f>
        <v>Liberica</v>
      </c>
      <c r="L671" s="2" t="str">
        <f>VLOOKUP(N671,'coffee (more)'!$A$7:$B$10,2,FALSE)</f>
        <v>Medium</v>
      </c>
      <c r="M671" t="str">
        <f>INDEX(products!$A$1:$G$49,MATCH(orders!$D671,products!$A$1:$A$49,0),MATCH(orders!M$1,products!$A$1:$G$1,0))</f>
        <v>Lib</v>
      </c>
      <c r="N671" t="str">
        <f>INDEX(products!$A$1:$G$49,MATCH(orders!$D671,products!$A$1:$A$49,0),MATCH(orders!N$1,products!$A$1:$G$1,0))</f>
        <v>M</v>
      </c>
      <c r="O671" s="10">
        <f>INDEX(products!$A$1:$G$49,MATCH(orders!$D671,products!$A$1:$A$49,0),MATCH(orders!O$1,products!$A$1:$G$1,0))</f>
        <v>2.5</v>
      </c>
      <c r="P671" s="5">
        <f>INDEX(products!$A$1:$G$49,MATCH(orders!$D671,products!$A$1:$A$49,0),MATCH(orders!P$1,products!$A$1:$G$1,0))</f>
        <v>33.464999999999996</v>
      </c>
      <c r="Q671" s="5">
        <f>INDEX(products!$A$1:$G$49,MATCH(orders!$D671,products!$A$1:$A$49,0),MATCH(orders!Q$1,products!$A$1:$G$1,0))</f>
        <v>4.3504499999999995</v>
      </c>
      <c r="R671" s="12">
        <f t="shared" si="21"/>
        <v>66.929999999999993</v>
      </c>
      <c r="S671" s="12">
        <f t="shared" si="20"/>
        <v>8.700899999999999</v>
      </c>
      <c r="T671" t="str">
        <f>_xlfn.XLOOKUP(C671,customers!A670:A1670,customers!I670:I1670,FALSE)</f>
        <v>No</v>
      </c>
    </row>
    <row r="672" spans="1:20" x14ac:dyDescent="0.2">
      <c r="A672" s="2" t="s">
        <v>4274</v>
      </c>
      <c r="B672" s="3">
        <v>43606</v>
      </c>
      <c r="C672" s="2" t="s">
        <v>4275</v>
      </c>
      <c r="D672" t="s">
        <v>6159</v>
      </c>
      <c r="E672" s="2">
        <v>3</v>
      </c>
      <c r="F672" s="2" t="str">
        <f>_xlfn.XLOOKUP(C672,customers!$A$1:$A$1001,customers!$B$1:$B$1001,0)</f>
        <v>Cecil Weatherall</v>
      </c>
      <c r="G672" s="2" t="str">
        <f>IF(_xlfn.XLOOKUP(C672,customers!$A$1:$A$1001,customers!$C$1:$C$1001,0) = 0, "NONE", _xlfn.XLOOKUP(C672,customers!$A$1:$A$1001,customers!$C$1:$C$1001,0) )</f>
        <v>cweatherallim@toplist.cz</v>
      </c>
      <c r="H672" s="2" t="str">
        <f>_xlfn.XLOOKUP(C672,customers!$A$1:$A$1001,customers!$G$1:$G$1001,0)</f>
        <v>United States</v>
      </c>
      <c r="I672" s="2" t="e" vm="285">
        <v>#VALUE!</v>
      </c>
      <c r="J672" s="2" t="str">
        <f>_xlfn.XLOOKUP(Table1[[#This Row],[Customer ID]],customers!A671:A1671,customers!F671:F1671,FALSE)</f>
        <v>Syracuse</v>
      </c>
      <c r="K672" s="2" t="str">
        <f>VLOOKUP(M672,'coffee (more)'!$A$1:$B$5,2,FALSE)</f>
        <v>Liberica</v>
      </c>
      <c r="L672" s="2" t="str">
        <f>VLOOKUP(N672,'coffee (more)'!$A$7:$B$10,2,FALSE)</f>
        <v>Medium</v>
      </c>
      <c r="M672" t="str">
        <f>INDEX(products!$A$1:$G$49,MATCH(orders!$D672,products!$A$1:$A$49,0),MATCH(orders!M$1,products!$A$1:$G$1,0))</f>
        <v>Lib</v>
      </c>
      <c r="N672" t="str">
        <f>INDEX(products!$A$1:$G$49,MATCH(orders!$D672,products!$A$1:$A$49,0),MATCH(orders!N$1,products!$A$1:$G$1,0))</f>
        <v>M</v>
      </c>
      <c r="O672" s="10">
        <f>INDEX(products!$A$1:$G$49,MATCH(orders!$D672,products!$A$1:$A$49,0),MATCH(orders!O$1,products!$A$1:$G$1,0))</f>
        <v>0.2</v>
      </c>
      <c r="P672" s="5">
        <f>INDEX(products!$A$1:$G$49,MATCH(orders!$D672,products!$A$1:$A$49,0),MATCH(orders!P$1,products!$A$1:$G$1,0))</f>
        <v>4.3650000000000002</v>
      </c>
      <c r="Q672" s="5">
        <f>INDEX(products!$A$1:$G$49,MATCH(orders!$D672,products!$A$1:$A$49,0),MATCH(orders!Q$1,products!$A$1:$G$1,0))</f>
        <v>0.56745000000000001</v>
      </c>
      <c r="R672" s="12">
        <f t="shared" si="21"/>
        <v>13.095000000000001</v>
      </c>
      <c r="S672" s="12">
        <f t="shared" si="20"/>
        <v>1.70235</v>
      </c>
      <c r="T672" t="str">
        <f>_xlfn.XLOOKUP(C672,customers!A671:A1671,customers!I671:I1671,FALSE)</f>
        <v>Yes</v>
      </c>
    </row>
    <row r="673" spans="1:20" x14ac:dyDescent="0.2">
      <c r="A673" s="2" t="s">
        <v>4280</v>
      </c>
      <c r="B673" s="3">
        <v>44495</v>
      </c>
      <c r="C673" s="2" t="s">
        <v>4281</v>
      </c>
      <c r="D673" t="s">
        <v>6179</v>
      </c>
      <c r="E673" s="2">
        <v>5</v>
      </c>
      <c r="F673" s="2" t="str">
        <f>_xlfn.XLOOKUP(C673,customers!$A$1:$A$1001,customers!$B$1:$B$1001,0)</f>
        <v>Gale Heindrick</v>
      </c>
      <c r="G673" s="2" t="str">
        <f>IF(_xlfn.XLOOKUP(C673,customers!$A$1:$A$1001,customers!$C$1:$C$1001,0) = 0, "NONE", _xlfn.XLOOKUP(C673,customers!$A$1:$A$1001,customers!$C$1:$C$1001,0) )</f>
        <v>gheindrickin@usda.gov</v>
      </c>
      <c r="H673" s="2" t="str">
        <f>_xlfn.XLOOKUP(C673,customers!$A$1:$A$1001,customers!$G$1:$G$1001,0)</f>
        <v>United States</v>
      </c>
      <c r="I673" s="2" t="e" vm="214">
        <v>#VALUE!</v>
      </c>
      <c r="J673" s="2" t="str">
        <f>_xlfn.XLOOKUP(Table1[[#This Row],[Customer ID]],customers!A672:A1672,customers!F672:F1672,FALSE)</f>
        <v>Lawrenceville</v>
      </c>
      <c r="K673" s="2" t="str">
        <f>VLOOKUP(M673,'coffee (more)'!$A$1:$B$5,2,FALSE)</f>
        <v>Robusta</v>
      </c>
      <c r="L673" s="2" t="str">
        <f>VLOOKUP(N673,'coffee (more)'!$A$7:$B$10,2,FALSE)</f>
        <v>Light</v>
      </c>
      <c r="M673" t="str">
        <f>INDEX(products!$A$1:$G$49,MATCH(orders!$D673,products!$A$1:$A$49,0),MATCH(orders!M$1,products!$A$1:$G$1,0))</f>
        <v>Rob</v>
      </c>
      <c r="N673" t="str">
        <f>INDEX(products!$A$1:$G$49,MATCH(orders!$D673,products!$A$1:$A$49,0),MATCH(orders!N$1,products!$A$1:$G$1,0))</f>
        <v>L</v>
      </c>
      <c r="O673" s="10">
        <f>INDEX(products!$A$1:$G$49,MATCH(orders!$D673,products!$A$1:$A$49,0),MATCH(orders!O$1,products!$A$1:$G$1,0))</f>
        <v>1</v>
      </c>
      <c r="P673" s="5">
        <f>INDEX(products!$A$1:$G$49,MATCH(orders!$D673,products!$A$1:$A$49,0),MATCH(orders!P$1,products!$A$1:$G$1,0))</f>
        <v>11.95</v>
      </c>
      <c r="Q673" s="5">
        <f>INDEX(products!$A$1:$G$49,MATCH(orders!$D673,products!$A$1:$A$49,0),MATCH(orders!Q$1,products!$A$1:$G$1,0))</f>
        <v>0.71699999999999997</v>
      </c>
      <c r="R673" s="12">
        <f t="shared" si="21"/>
        <v>59.75</v>
      </c>
      <c r="S673" s="12">
        <f t="shared" si="20"/>
        <v>3.585</v>
      </c>
      <c r="T673" t="str">
        <f>_xlfn.XLOOKUP(C673,customers!A672:A1672,customers!I672:I1672,FALSE)</f>
        <v>No</v>
      </c>
    </row>
    <row r="674" spans="1:20" x14ac:dyDescent="0.2">
      <c r="A674" s="2" t="s">
        <v>4286</v>
      </c>
      <c r="B674" s="3">
        <v>43916</v>
      </c>
      <c r="C674" s="2" t="s">
        <v>4287</v>
      </c>
      <c r="D674" t="s">
        <v>6160</v>
      </c>
      <c r="E674" s="2">
        <v>5</v>
      </c>
      <c r="F674" s="2" t="str">
        <f>_xlfn.XLOOKUP(C674,customers!$A$1:$A$1001,customers!$B$1:$B$1001,0)</f>
        <v>Layne Imason</v>
      </c>
      <c r="G674" s="2" t="str">
        <f>IF(_xlfn.XLOOKUP(C674,customers!$A$1:$A$1001,customers!$C$1:$C$1001,0) = 0, "NONE", _xlfn.XLOOKUP(C674,customers!$A$1:$A$1001,customers!$C$1:$C$1001,0) )</f>
        <v>limasonio@discuz.net</v>
      </c>
      <c r="H674" s="2" t="str">
        <f>_xlfn.XLOOKUP(C674,customers!$A$1:$A$1001,customers!$G$1:$G$1001,0)</f>
        <v>United States</v>
      </c>
      <c r="I674" s="2" t="e" vm="13">
        <v>#VALUE!</v>
      </c>
      <c r="J674" s="2" t="str">
        <f>_xlfn.XLOOKUP(Table1[[#This Row],[Customer ID]],customers!A673:A1673,customers!F673:F1673,FALSE)</f>
        <v>Houston</v>
      </c>
      <c r="K674" s="2" t="str">
        <f>VLOOKUP(M674,'coffee (more)'!$A$1:$B$5,2,FALSE)</f>
        <v>Liberica</v>
      </c>
      <c r="L674" s="2" t="str">
        <f>VLOOKUP(N674,'coffee (more)'!$A$7:$B$10,2,FALSE)</f>
        <v>Medium</v>
      </c>
      <c r="M674" t="str">
        <f>INDEX(products!$A$1:$G$49,MATCH(orders!$D674,products!$A$1:$A$49,0),MATCH(orders!M$1,products!$A$1:$G$1,0))</f>
        <v>Lib</v>
      </c>
      <c r="N674" t="str">
        <f>INDEX(products!$A$1:$G$49,MATCH(orders!$D674,products!$A$1:$A$49,0),MATCH(orders!N$1,products!$A$1:$G$1,0))</f>
        <v>M</v>
      </c>
      <c r="O674" s="10">
        <f>INDEX(products!$A$1:$G$49,MATCH(orders!$D674,products!$A$1:$A$49,0),MATCH(orders!O$1,products!$A$1:$G$1,0))</f>
        <v>0.5</v>
      </c>
      <c r="P674" s="5">
        <f>INDEX(products!$A$1:$G$49,MATCH(orders!$D674,products!$A$1:$A$49,0),MATCH(orders!P$1,products!$A$1:$G$1,0))</f>
        <v>8.73</v>
      </c>
      <c r="Q674" s="5">
        <f>INDEX(products!$A$1:$G$49,MATCH(orders!$D674,products!$A$1:$A$49,0),MATCH(orders!Q$1,products!$A$1:$G$1,0))</f>
        <v>1.1349</v>
      </c>
      <c r="R674" s="12">
        <f t="shared" si="21"/>
        <v>43.650000000000006</v>
      </c>
      <c r="S674" s="12">
        <f t="shared" si="20"/>
        <v>5.6745000000000001</v>
      </c>
      <c r="T674" t="str">
        <f>_xlfn.XLOOKUP(C674,customers!A673:A1673,customers!I673:I1673,FALSE)</f>
        <v>Yes</v>
      </c>
    </row>
    <row r="675" spans="1:20" x14ac:dyDescent="0.2">
      <c r="A675" s="2" t="s">
        <v>4291</v>
      </c>
      <c r="B675" s="3">
        <v>44118</v>
      </c>
      <c r="C675" s="2" t="s">
        <v>4292</v>
      </c>
      <c r="D675" t="s">
        <v>6141</v>
      </c>
      <c r="E675" s="2">
        <v>6</v>
      </c>
      <c r="F675" s="2" t="str">
        <f>_xlfn.XLOOKUP(C675,customers!$A$1:$A$1001,customers!$B$1:$B$1001,0)</f>
        <v>Hazel Saill</v>
      </c>
      <c r="G675" s="2" t="str">
        <f>IF(_xlfn.XLOOKUP(C675,customers!$A$1:$A$1001,customers!$C$1:$C$1001,0) = 0, "NONE", _xlfn.XLOOKUP(C675,customers!$A$1:$A$1001,customers!$C$1:$C$1001,0) )</f>
        <v>hsaillip@odnoklassniki.ru</v>
      </c>
      <c r="H675" s="2" t="str">
        <f>_xlfn.XLOOKUP(C675,customers!$A$1:$A$1001,customers!$G$1:$G$1001,0)</f>
        <v>United States</v>
      </c>
      <c r="I675" s="2" t="e" vm="74">
        <v>#VALUE!</v>
      </c>
      <c r="J675" s="2" t="str">
        <f>_xlfn.XLOOKUP(Table1[[#This Row],[Customer ID]],customers!A674:A1674,customers!F674:F1674,FALSE)</f>
        <v>Kansas City</v>
      </c>
      <c r="K675" s="2" t="str">
        <f>VLOOKUP(M675,'coffee (more)'!$A$1:$B$5,2,FALSE)</f>
        <v>Excelsa</v>
      </c>
      <c r="L675" s="2" t="str">
        <f>VLOOKUP(N675,'coffee (more)'!$A$7:$B$10,2,FALSE)</f>
        <v>Medium</v>
      </c>
      <c r="M675" t="str">
        <f>INDEX(products!$A$1:$G$49,MATCH(orders!$D675,products!$A$1:$A$49,0),MATCH(orders!M$1,products!$A$1:$G$1,0))</f>
        <v>Exc</v>
      </c>
      <c r="N675" t="str">
        <f>INDEX(products!$A$1:$G$49,MATCH(orders!$D675,products!$A$1:$A$49,0),MATCH(orders!N$1,products!$A$1:$G$1,0))</f>
        <v>M</v>
      </c>
      <c r="O675" s="10">
        <f>INDEX(products!$A$1:$G$49,MATCH(orders!$D675,products!$A$1:$A$49,0),MATCH(orders!O$1,products!$A$1:$G$1,0))</f>
        <v>1</v>
      </c>
      <c r="P675" s="5">
        <f>INDEX(products!$A$1:$G$49,MATCH(orders!$D675,products!$A$1:$A$49,0),MATCH(orders!P$1,products!$A$1:$G$1,0))</f>
        <v>13.75</v>
      </c>
      <c r="Q675" s="5">
        <f>INDEX(products!$A$1:$G$49,MATCH(orders!$D675,products!$A$1:$A$49,0),MATCH(orders!Q$1,products!$A$1:$G$1,0))</f>
        <v>1.5125</v>
      </c>
      <c r="R675" s="12">
        <f t="shared" si="21"/>
        <v>82.5</v>
      </c>
      <c r="S675" s="12">
        <f t="shared" si="20"/>
        <v>9.0749999999999993</v>
      </c>
      <c r="T675" t="str">
        <f>_xlfn.XLOOKUP(C675,customers!A674:A1674,customers!I674:I1674,FALSE)</f>
        <v>Yes</v>
      </c>
    </row>
    <row r="676" spans="1:20" x14ac:dyDescent="0.2">
      <c r="A676" s="2" t="s">
        <v>4297</v>
      </c>
      <c r="B676" s="3">
        <v>44543</v>
      </c>
      <c r="C676" s="2" t="s">
        <v>4298</v>
      </c>
      <c r="D676" t="s">
        <v>6182</v>
      </c>
      <c r="E676" s="2">
        <v>6</v>
      </c>
      <c r="F676" s="2" t="str">
        <f>_xlfn.XLOOKUP(C676,customers!$A$1:$A$1001,customers!$B$1:$B$1001,0)</f>
        <v>Hermann Larvor</v>
      </c>
      <c r="G676" s="2" t="str">
        <f>IF(_xlfn.XLOOKUP(C676,customers!$A$1:$A$1001,customers!$C$1:$C$1001,0) = 0, "NONE", _xlfn.XLOOKUP(C676,customers!$A$1:$A$1001,customers!$C$1:$C$1001,0) )</f>
        <v>hlarvoriq@last.fm</v>
      </c>
      <c r="H676" s="2" t="str">
        <f>_xlfn.XLOOKUP(C676,customers!$A$1:$A$1001,customers!$G$1:$G$1001,0)</f>
        <v>United States</v>
      </c>
      <c r="I676" s="2" t="e" vm="286">
        <v>#VALUE!</v>
      </c>
      <c r="J676" s="2" t="str">
        <f>_xlfn.XLOOKUP(Table1[[#This Row],[Customer ID]],customers!A675:A1675,customers!F675:F1675,FALSE)</f>
        <v>Bradenton</v>
      </c>
      <c r="K676" s="2" t="str">
        <f>VLOOKUP(M676,'coffee (more)'!$A$1:$B$5,2,FALSE)</f>
        <v>Arbica</v>
      </c>
      <c r="L676" s="2" t="str">
        <f>VLOOKUP(N676,'coffee (more)'!$A$7:$B$10,2,FALSE)</f>
        <v>Light</v>
      </c>
      <c r="M676" t="str">
        <f>INDEX(products!$A$1:$G$49,MATCH(orders!$D676,products!$A$1:$A$49,0),MATCH(orders!M$1,products!$A$1:$G$1,0))</f>
        <v>Ara</v>
      </c>
      <c r="N676" t="str">
        <f>INDEX(products!$A$1:$G$49,MATCH(orders!$D676,products!$A$1:$A$49,0),MATCH(orders!N$1,products!$A$1:$G$1,0))</f>
        <v>L</v>
      </c>
      <c r="O676" s="10">
        <f>INDEX(products!$A$1:$G$49,MATCH(orders!$D676,products!$A$1:$A$49,0),MATCH(orders!O$1,products!$A$1:$G$1,0))</f>
        <v>2.5</v>
      </c>
      <c r="P676" s="5">
        <f>INDEX(products!$A$1:$G$49,MATCH(orders!$D676,products!$A$1:$A$49,0),MATCH(orders!P$1,products!$A$1:$G$1,0))</f>
        <v>29.784999999999997</v>
      </c>
      <c r="Q676" s="5">
        <f>INDEX(products!$A$1:$G$49,MATCH(orders!$D676,products!$A$1:$A$49,0),MATCH(orders!Q$1,products!$A$1:$G$1,0))</f>
        <v>2.6806499999999995</v>
      </c>
      <c r="R676" s="12">
        <f t="shared" si="21"/>
        <v>178.70999999999998</v>
      </c>
      <c r="S676" s="12">
        <f t="shared" si="20"/>
        <v>16.083899999999996</v>
      </c>
      <c r="T676" t="str">
        <f>_xlfn.XLOOKUP(C676,customers!A675:A1675,customers!I675:I1675,FALSE)</f>
        <v>Yes</v>
      </c>
    </row>
    <row r="677" spans="1:20" x14ac:dyDescent="0.2">
      <c r="A677" s="2" t="s">
        <v>4303</v>
      </c>
      <c r="B677" s="3">
        <v>44263</v>
      </c>
      <c r="C677" s="2" t="s">
        <v>4304</v>
      </c>
      <c r="D677" t="s">
        <v>6165</v>
      </c>
      <c r="E677" s="2">
        <v>4</v>
      </c>
      <c r="F677" s="2" t="str">
        <f>_xlfn.XLOOKUP(C677,customers!$A$1:$A$1001,customers!$B$1:$B$1001,0)</f>
        <v>Terri Lyford</v>
      </c>
      <c r="G677" s="2" t="str">
        <f>IF(_xlfn.XLOOKUP(C677,customers!$A$1:$A$1001,customers!$C$1:$C$1001,0) = 0, "NONE", _xlfn.XLOOKUP(C677,customers!$A$1:$A$1001,customers!$C$1:$C$1001,0) )</f>
        <v>NONE</v>
      </c>
      <c r="H677" s="2" t="str">
        <f>_xlfn.XLOOKUP(C677,customers!$A$1:$A$1001,customers!$G$1:$G$1001,0)</f>
        <v>United States</v>
      </c>
      <c r="I677" s="2" t="e" vm="287">
        <v>#VALUE!</v>
      </c>
      <c r="J677" s="2" t="str">
        <f>_xlfn.XLOOKUP(Table1[[#This Row],[Customer ID]],customers!A676:A1676,customers!F676:F1676,FALSE)</f>
        <v>Allentown</v>
      </c>
      <c r="K677" s="2" t="str">
        <f>VLOOKUP(M677,'coffee (more)'!$A$1:$B$5,2,FALSE)</f>
        <v>Liberica</v>
      </c>
      <c r="L677" s="2" t="str">
        <f>VLOOKUP(N677,'coffee (more)'!$A$7:$B$10,2,FALSE)</f>
        <v>Dark</v>
      </c>
      <c r="M677" t="str">
        <f>INDEX(products!$A$1:$G$49,MATCH(orders!$D677,products!$A$1:$A$49,0),MATCH(orders!M$1,products!$A$1:$G$1,0))</f>
        <v>Lib</v>
      </c>
      <c r="N677" t="str">
        <f>INDEX(products!$A$1:$G$49,MATCH(orders!$D677,products!$A$1:$A$49,0),MATCH(orders!N$1,products!$A$1:$G$1,0))</f>
        <v>D</v>
      </c>
      <c r="O677" s="10">
        <f>INDEX(products!$A$1:$G$49,MATCH(orders!$D677,products!$A$1:$A$49,0),MATCH(orders!O$1,products!$A$1:$G$1,0))</f>
        <v>2.5</v>
      </c>
      <c r="P677" s="5">
        <f>INDEX(products!$A$1:$G$49,MATCH(orders!$D677,products!$A$1:$A$49,0),MATCH(orders!P$1,products!$A$1:$G$1,0))</f>
        <v>29.784999999999997</v>
      </c>
      <c r="Q677" s="5">
        <f>INDEX(products!$A$1:$G$49,MATCH(orders!$D677,products!$A$1:$A$49,0),MATCH(orders!Q$1,products!$A$1:$G$1,0))</f>
        <v>3.8720499999999998</v>
      </c>
      <c r="R677" s="12">
        <f t="shared" si="21"/>
        <v>119.13999999999999</v>
      </c>
      <c r="S677" s="12">
        <f t="shared" si="20"/>
        <v>15.488199999999999</v>
      </c>
      <c r="T677" t="str">
        <f>_xlfn.XLOOKUP(C677,customers!A676:A1676,customers!I676:I1676,FALSE)</f>
        <v>Yes</v>
      </c>
    </row>
    <row r="678" spans="1:20" x14ac:dyDescent="0.2">
      <c r="A678" s="2" t="s">
        <v>4308</v>
      </c>
      <c r="B678" s="3">
        <v>44217</v>
      </c>
      <c r="C678" s="2" t="s">
        <v>4309</v>
      </c>
      <c r="D678" t="s">
        <v>6161</v>
      </c>
      <c r="E678" s="2">
        <v>5</v>
      </c>
      <c r="F678" s="2" t="str">
        <f>_xlfn.XLOOKUP(C678,customers!$A$1:$A$1001,customers!$B$1:$B$1001,0)</f>
        <v>Gabey Cogan</v>
      </c>
      <c r="G678" s="2" t="str">
        <f>IF(_xlfn.XLOOKUP(C678,customers!$A$1:$A$1001,customers!$C$1:$C$1001,0) = 0, "NONE", _xlfn.XLOOKUP(C678,customers!$A$1:$A$1001,customers!$C$1:$C$1001,0) )</f>
        <v>NONE</v>
      </c>
      <c r="H678" s="2" t="str">
        <f>_xlfn.XLOOKUP(C678,customers!$A$1:$A$1001,customers!$G$1:$G$1001,0)</f>
        <v>United States</v>
      </c>
      <c r="I678" s="2" t="e" vm="288">
        <v>#VALUE!</v>
      </c>
      <c r="J678" s="2" t="str">
        <f>_xlfn.XLOOKUP(Table1[[#This Row],[Customer ID]],customers!A677:A1677,customers!F677:F1677,FALSE)</f>
        <v>Hampton</v>
      </c>
      <c r="K678" s="2" t="str">
        <f>VLOOKUP(M678,'coffee (more)'!$A$1:$B$5,2,FALSE)</f>
        <v>Liberica</v>
      </c>
      <c r="L678" s="2" t="str">
        <f>VLOOKUP(N678,'coffee (more)'!$A$7:$B$10,2,FALSE)</f>
        <v>Light</v>
      </c>
      <c r="M678" t="str">
        <f>INDEX(products!$A$1:$G$49,MATCH(orders!$D678,products!$A$1:$A$49,0),MATCH(orders!M$1,products!$A$1:$G$1,0))</f>
        <v>Lib</v>
      </c>
      <c r="N678" t="str">
        <f>INDEX(products!$A$1:$G$49,MATCH(orders!$D678,products!$A$1:$A$49,0),MATCH(orders!N$1,products!$A$1:$G$1,0))</f>
        <v>L</v>
      </c>
      <c r="O678" s="10">
        <f>INDEX(products!$A$1:$G$49,MATCH(orders!$D678,products!$A$1:$A$49,0),MATCH(orders!O$1,products!$A$1:$G$1,0))</f>
        <v>0.5</v>
      </c>
      <c r="P678" s="5">
        <f>INDEX(products!$A$1:$G$49,MATCH(orders!$D678,products!$A$1:$A$49,0),MATCH(orders!P$1,products!$A$1:$G$1,0))</f>
        <v>9.51</v>
      </c>
      <c r="Q678" s="5">
        <f>INDEX(products!$A$1:$G$49,MATCH(orders!$D678,products!$A$1:$A$49,0),MATCH(orders!Q$1,products!$A$1:$G$1,0))</f>
        <v>1.2363</v>
      </c>
      <c r="R678" s="12">
        <f t="shared" si="21"/>
        <v>47.55</v>
      </c>
      <c r="S678" s="12">
        <f t="shared" si="20"/>
        <v>6.1814999999999998</v>
      </c>
      <c r="T678" t="str">
        <f>_xlfn.XLOOKUP(C678,customers!A677:A1677,customers!I677:I1677,FALSE)</f>
        <v>No</v>
      </c>
    </row>
    <row r="679" spans="1:20" x14ac:dyDescent="0.2">
      <c r="A679" s="2" t="s">
        <v>4313</v>
      </c>
      <c r="B679" s="3">
        <v>44206</v>
      </c>
      <c r="C679" s="2" t="s">
        <v>4314</v>
      </c>
      <c r="D679" t="s">
        <v>6160</v>
      </c>
      <c r="E679" s="2">
        <v>5</v>
      </c>
      <c r="F679" s="2" t="str">
        <f>_xlfn.XLOOKUP(C679,customers!$A$1:$A$1001,customers!$B$1:$B$1001,0)</f>
        <v>Charin Penwarden</v>
      </c>
      <c r="G679" s="2" t="str">
        <f>IF(_xlfn.XLOOKUP(C679,customers!$A$1:$A$1001,customers!$C$1:$C$1001,0) = 0, "NONE", _xlfn.XLOOKUP(C679,customers!$A$1:$A$1001,customers!$C$1:$C$1001,0) )</f>
        <v>cpenwardenit@mlb.com</v>
      </c>
      <c r="H679" s="2" t="str">
        <f>_xlfn.XLOOKUP(C679,customers!$A$1:$A$1001,customers!$G$1:$G$1001,0)</f>
        <v>Ireland</v>
      </c>
      <c r="I679" s="2" t="e" vm="217">
        <v>#VALUE!</v>
      </c>
      <c r="J679" s="2" t="str">
        <f>_xlfn.XLOOKUP(Table1[[#This Row],[Customer ID]],customers!A678:A1678,customers!F678:F1678,FALSE)</f>
        <v>Whitegate</v>
      </c>
      <c r="K679" s="2" t="str">
        <f>VLOOKUP(M679,'coffee (more)'!$A$1:$B$5,2,FALSE)</f>
        <v>Liberica</v>
      </c>
      <c r="L679" s="2" t="str">
        <f>VLOOKUP(N679,'coffee (more)'!$A$7:$B$10,2,FALSE)</f>
        <v>Medium</v>
      </c>
      <c r="M679" t="str">
        <f>INDEX(products!$A$1:$G$49,MATCH(orders!$D679,products!$A$1:$A$49,0),MATCH(orders!M$1,products!$A$1:$G$1,0))</f>
        <v>Lib</v>
      </c>
      <c r="N679" t="str">
        <f>INDEX(products!$A$1:$G$49,MATCH(orders!$D679,products!$A$1:$A$49,0),MATCH(orders!N$1,products!$A$1:$G$1,0))</f>
        <v>M</v>
      </c>
      <c r="O679" s="10">
        <f>INDEX(products!$A$1:$G$49,MATCH(orders!$D679,products!$A$1:$A$49,0),MATCH(orders!O$1,products!$A$1:$G$1,0))</f>
        <v>0.5</v>
      </c>
      <c r="P679" s="5">
        <f>INDEX(products!$A$1:$G$49,MATCH(orders!$D679,products!$A$1:$A$49,0),MATCH(orders!P$1,products!$A$1:$G$1,0))</f>
        <v>8.73</v>
      </c>
      <c r="Q679" s="5">
        <f>INDEX(products!$A$1:$G$49,MATCH(orders!$D679,products!$A$1:$A$49,0),MATCH(orders!Q$1,products!$A$1:$G$1,0))</f>
        <v>1.1349</v>
      </c>
      <c r="R679" s="12">
        <f t="shared" si="21"/>
        <v>43.650000000000006</v>
      </c>
      <c r="S679" s="12">
        <f t="shared" si="20"/>
        <v>5.6745000000000001</v>
      </c>
      <c r="T679" t="str">
        <f>_xlfn.XLOOKUP(C679,customers!A678:A1678,customers!I678:I1678,FALSE)</f>
        <v>No</v>
      </c>
    </row>
    <row r="680" spans="1:20" x14ac:dyDescent="0.2">
      <c r="A680" s="2" t="s">
        <v>4319</v>
      </c>
      <c r="B680" s="3">
        <v>44281</v>
      </c>
      <c r="C680" s="2" t="s">
        <v>4320</v>
      </c>
      <c r="D680" t="s">
        <v>6182</v>
      </c>
      <c r="E680" s="2">
        <v>6</v>
      </c>
      <c r="F680" s="2" t="str">
        <f>_xlfn.XLOOKUP(C680,customers!$A$1:$A$1001,customers!$B$1:$B$1001,0)</f>
        <v>Milty Middis</v>
      </c>
      <c r="G680" s="2" t="str">
        <f>IF(_xlfn.XLOOKUP(C680,customers!$A$1:$A$1001,customers!$C$1:$C$1001,0) = 0, "NONE", _xlfn.XLOOKUP(C680,customers!$A$1:$A$1001,customers!$C$1:$C$1001,0) )</f>
        <v>mmiddisiu@dmoz.org</v>
      </c>
      <c r="H680" s="2" t="str">
        <f>_xlfn.XLOOKUP(C680,customers!$A$1:$A$1001,customers!$G$1:$G$1001,0)</f>
        <v>United States</v>
      </c>
      <c r="I680" s="2" t="e" vm="289">
        <v>#VALUE!</v>
      </c>
      <c r="J680" s="2" t="str">
        <f>_xlfn.XLOOKUP(Table1[[#This Row],[Customer ID]],customers!A679:A1679,customers!F679:F1679,FALSE)</f>
        <v>Wichita</v>
      </c>
      <c r="K680" s="2" t="str">
        <f>VLOOKUP(M680,'coffee (more)'!$A$1:$B$5,2,FALSE)</f>
        <v>Arbica</v>
      </c>
      <c r="L680" s="2" t="str">
        <f>VLOOKUP(N680,'coffee (more)'!$A$7:$B$10,2,FALSE)</f>
        <v>Light</v>
      </c>
      <c r="M680" t="str">
        <f>INDEX(products!$A$1:$G$49,MATCH(orders!$D680,products!$A$1:$A$49,0),MATCH(orders!M$1,products!$A$1:$G$1,0))</f>
        <v>Ara</v>
      </c>
      <c r="N680" t="str">
        <f>INDEX(products!$A$1:$G$49,MATCH(orders!$D680,products!$A$1:$A$49,0),MATCH(orders!N$1,products!$A$1:$G$1,0))</f>
        <v>L</v>
      </c>
      <c r="O680" s="10">
        <f>INDEX(products!$A$1:$G$49,MATCH(orders!$D680,products!$A$1:$A$49,0),MATCH(orders!O$1,products!$A$1:$G$1,0))</f>
        <v>2.5</v>
      </c>
      <c r="P680" s="5">
        <f>INDEX(products!$A$1:$G$49,MATCH(orders!$D680,products!$A$1:$A$49,0),MATCH(orders!P$1,products!$A$1:$G$1,0))</f>
        <v>29.784999999999997</v>
      </c>
      <c r="Q680" s="5">
        <f>INDEX(products!$A$1:$G$49,MATCH(orders!$D680,products!$A$1:$A$49,0),MATCH(orders!Q$1,products!$A$1:$G$1,0))</f>
        <v>2.6806499999999995</v>
      </c>
      <c r="R680" s="12">
        <f t="shared" si="21"/>
        <v>178.70999999999998</v>
      </c>
      <c r="S680" s="12">
        <f t="shared" si="20"/>
        <v>16.083899999999996</v>
      </c>
      <c r="T680" t="str">
        <f>_xlfn.XLOOKUP(C680,customers!A679:A1679,customers!I679:I1679,FALSE)</f>
        <v>Yes</v>
      </c>
    </row>
    <row r="681" spans="1:20" x14ac:dyDescent="0.2">
      <c r="A681" s="2" t="s">
        <v>4325</v>
      </c>
      <c r="B681" s="3">
        <v>44645</v>
      </c>
      <c r="C681" s="2" t="s">
        <v>4326</v>
      </c>
      <c r="D681" t="s">
        <v>6142</v>
      </c>
      <c r="E681" s="2">
        <v>1</v>
      </c>
      <c r="F681" s="2" t="str">
        <f>_xlfn.XLOOKUP(C681,customers!$A$1:$A$1001,customers!$B$1:$B$1001,0)</f>
        <v>Adrianne Vairow</v>
      </c>
      <c r="G681" s="2" t="str">
        <f>IF(_xlfn.XLOOKUP(C681,customers!$A$1:$A$1001,customers!$C$1:$C$1001,0) = 0, "NONE", _xlfn.XLOOKUP(C681,customers!$A$1:$A$1001,customers!$C$1:$C$1001,0) )</f>
        <v>avairowiv@studiopress.com</v>
      </c>
      <c r="H681" s="2" t="str">
        <f>_xlfn.XLOOKUP(C681,customers!$A$1:$A$1001,customers!$G$1:$G$1001,0)</f>
        <v>United Kingdom</v>
      </c>
      <c r="I681" s="2" t="s">
        <v>279</v>
      </c>
      <c r="J681" s="2" t="str">
        <f>_xlfn.XLOOKUP(Table1[[#This Row],[Customer ID]],customers!A680:A1680,customers!F680:F1680,FALSE)</f>
        <v>Thorpe</v>
      </c>
      <c r="K681" s="2" t="str">
        <f>VLOOKUP(M681,'coffee (more)'!$A$1:$B$5,2,FALSE)</f>
        <v>Robusta</v>
      </c>
      <c r="L681" s="2" t="str">
        <f>VLOOKUP(N681,'coffee (more)'!$A$7:$B$10,2,FALSE)</f>
        <v>Light</v>
      </c>
      <c r="M681" t="str">
        <f>INDEX(products!$A$1:$G$49,MATCH(orders!$D681,products!$A$1:$A$49,0),MATCH(orders!M$1,products!$A$1:$G$1,0))</f>
        <v>Rob</v>
      </c>
      <c r="N681" t="str">
        <f>INDEX(products!$A$1:$G$49,MATCH(orders!$D681,products!$A$1:$A$49,0),MATCH(orders!N$1,products!$A$1:$G$1,0))</f>
        <v>L</v>
      </c>
      <c r="O681" s="10">
        <f>INDEX(products!$A$1:$G$49,MATCH(orders!$D681,products!$A$1:$A$49,0),MATCH(orders!O$1,products!$A$1:$G$1,0))</f>
        <v>2.5</v>
      </c>
      <c r="P681" s="5">
        <f>INDEX(products!$A$1:$G$49,MATCH(orders!$D681,products!$A$1:$A$49,0),MATCH(orders!P$1,products!$A$1:$G$1,0))</f>
        <v>27.484999999999996</v>
      </c>
      <c r="Q681" s="5">
        <f>INDEX(products!$A$1:$G$49,MATCH(orders!$D681,products!$A$1:$A$49,0),MATCH(orders!Q$1,products!$A$1:$G$1,0))</f>
        <v>1.6490999999999998</v>
      </c>
      <c r="R681" s="12">
        <f t="shared" si="21"/>
        <v>27.484999999999996</v>
      </c>
      <c r="S681" s="12">
        <f t="shared" si="20"/>
        <v>1.6490999999999998</v>
      </c>
      <c r="T681" t="str">
        <f>_xlfn.XLOOKUP(C681,customers!A680:A1680,customers!I680:I1680,FALSE)</f>
        <v>No</v>
      </c>
    </row>
    <row r="682" spans="1:20" x14ac:dyDescent="0.2">
      <c r="A682" s="2" t="s">
        <v>4331</v>
      </c>
      <c r="B682" s="3">
        <v>44399</v>
      </c>
      <c r="C682" s="2" t="s">
        <v>4332</v>
      </c>
      <c r="D682" t="s">
        <v>6155</v>
      </c>
      <c r="E682" s="2">
        <v>5</v>
      </c>
      <c r="F682" s="2" t="str">
        <f>_xlfn.XLOOKUP(C682,customers!$A$1:$A$1001,customers!$B$1:$B$1001,0)</f>
        <v>Anjanette Goldie</v>
      </c>
      <c r="G682" s="2" t="str">
        <f>IF(_xlfn.XLOOKUP(C682,customers!$A$1:$A$1001,customers!$C$1:$C$1001,0) = 0, "NONE", _xlfn.XLOOKUP(C682,customers!$A$1:$A$1001,customers!$C$1:$C$1001,0) )</f>
        <v>agoldieiw@goo.gl</v>
      </c>
      <c r="H682" s="2" t="str">
        <f>_xlfn.XLOOKUP(C682,customers!$A$1:$A$1001,customers!$G$1:$G$1001,0)</f>
        <v>United States</v>
      </c>
      <c r="I682" s="2" t="e" vm="179">
        <v>#VALUE!</v>
      </c>
      <c r="J682" s="2" t="str">
        <f>_xlfn.XLOOKUP(Table1[[#This Row],[Customer ID]],customers!A681:A1681,customers!F681:F1681,FALSE)</f>
        <v>Danbury</v>
      </c>
      <c r="K682" s="2" t="str">
        <f>VLOOKUP(M682,'coffee (more)'!$A$1:$B$5,2,FALSE)</f>
        <v>Arbica</v>
      </c>
      <c r="L682" s="2" t="str">
        <f>VLOOKUP(N682,'coffee (more)'!$A$7:$B$10,2,FALSE)</f>
        <v>Medium</v>
      </c>
      <c r="M682" t="str">
        <f>INDEX(products!$A$1:$G$49,MATCH(orders!$D682,products!$A$1:$A$49,0),MATCH(orders!M$1,products!$A$1:$G$1,0))</f>
        <v>Ara</v>
      </c>
      <c r="N682" t="str">
        <f>INDEX(products!$A$1:$G$49,MATCH(orders!$D682,products!$A$1:$A$49,0),MATCH(orders!N$1,products!$A$1:$G$1,0))</f>
        <v>M</v>
      </c>
      <c r="O682" s="10">
        <f>INDEX(products!$A$1:$G$49,MATCH(orders!$D682,products!$A$1:$A$49,0),MATCH(orders!O$1,products!$A$1:$G$1,0))</f>
        <v>1</v>
      </c>
      <c r="P682" s="5">
        <f>INDEX(products!$A$1:$G$49,MATCH(orders!$D682,products!$A$1:$A$49,0),MATCH(orders!P$1,products!$A$1:$G$1,0))</f>
        <v>11.25</v>
      </c>
      <c r="Q682" s="5">
        <f>INDEX(products!$A$1:$G$49,MATCH(orders!$D682,products!$A$1:$A$49,0),MATCH(orders!Q$1,products!$A$1:$G$1,0))</f>
        <v>1.0125</v>
      </c>
      <c r="R682" s="12">
        <f t="shared" si="21"/>
        <v>56.25</v>
      </c>
      <c r="S682" s="12">
        <f t="shared" si="20"/>
        <v>5.0625</v>
      </c>
      <c r="T682" t="str">
        <f>_xlfn.XLOOKUP(C682,customers!A681:A1681,customers!I681:I1681,FALSE)</f>
        <v>No</v>
      </c>
    </row>
    <row r="683" spans="1:20" x14ac:dyDescent="0.2">
      <c r="A683" s="2" t="s">
        <v>4336</v>
      </c>
      <c r="B683" s="3">
        <v>44080</v>
      </c>
      <c r="C683" s="2" t="s">
        <v>4337</v>
      </c>
      <c r="D683" t="s">
        <v>6145</v>
      </c>
      <c r="E683" s="2">
        <v>2</v>
      </c>
      <c r="F683" s="2" t="str">
        <f>_xlfn.XLOOKUP(C683,customers!$A$1:$A$1001,customers!$B$1:$B$1001,0)</f>
        <v>Nicky Ayris</v>
      </c>
      <c r="G683" s="2" t="str">
        <f>IF(_xlfn.XLOOKUP(C683,customers!$A$1:$A$1001,customers!$C$1:$C$1001,0) = 0, "NONE", _xlfn.XLOOKUP(C683,customers!$A$1:$A$1001,customers!$C$1:$C$1001,0) )</f>
        <v>nayrisix@t-online.de</v>
      </c>
      <c r="H683" s="2" t="str">
        <f>_xlfn.XLOOKUP(C683,customers!$A$1:$A$1001,customers!$G$1:$G$1001,0)</f>
        <v>United Kingdom</v>
      </c>
      <c r="I683" s="2" t="e" vm="42">
        <v>#VALUE!</v>
      </c>
      <c r="J683" s="2" t="str">
        <f>_xlfn.XLOOKUP(Table1[[#This Row],[Customer ID]],customers!A682:A1682,customers!F682:F1682,FALSE)</f>
        <v>Kinloch</v>
      </c>
      <c r="K683" s="2" t="str">
        <f>VLOOKUP(M683,'coffee (more)'!$A$1:$B$5,2,FALSE)</f>
        <v>Liberica</v>
      </c>
      <c r="L683" s="2" t="str">
        <f>VLOOKUP(N683,'coffee (more)'!$A$7:$B$10,2,FALSE)</f>
        <v>Light</v>
      </c>
      <c r="M683" t="str">
        <f>INDEX(products!$A$1:$G$49,MATCH(orders!$D683,products!$A$1:$A$49,0),MATCH(orders!M$1,products!$A$1:$G$1,0))</f>
        <v>Lib</v>
      </c>
      <c r="N683" t="str">
        <f>INDEX(products!$A$1:$G$49,MATCH(orders!$D683,products!$A$1:$A$49,0),MATCH(orders!N$1,products!$A$1:$G$1,0))</f>
        <v>L</v>
      </c>
      <c r="O683" s="10">
        <f>INDEX(products!$A$1:$G$49,MATCH(orders!$D683,products!$A$1:$A$49,0),MATCH(orders!O$1,products!$A$1:$G$1,0))</f>
        <v>0.2</v>
      </c>
      <c r="P683" s="5">
        <f>INDEX(products!$A$1:$G$49,MATCH(orders!$D683,products!$A$1:$A$49,0),MATCH(orders!P$1,products!$A$1:$G$1,0))</f>
        <v>4.7549999999999999</v>
      </c>
      <c r="Q683" s="5">
        <f>INDEX(products!$A$1:$G$49,MATCH(orders!$D683,products!$A$1:$A$49,0),MATCH(orders!Q$1,products!$A$1:$G$1,0))</f>
        <v>0.61814999999999998</v>
      </c>
      <c r="R683" s="12">
        <f t="shared" si="21"/>
        <v>9.51</v>
      </c>
      <c r="S683" s="12">
        <f t="shared" si="20"/>
        <v>1.2363</v>
      </c>
      <c r="T683" t="str">
        <f>_xlfn.XLOOKUP(C683,customers!A682:A1682,customers!I682:I1682,FALSE)</f>
        <v>Yes</v>
      </c>
    </row>
    <row r="684" spans="1:20"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 = 0, "NONE", _xlfn.XLOOKUP(C684,customers!$A$1:$A$1001,customers!$C$1:$C$1001,0) )</f>
        <v>lbenediktovichiy@wunderground.com</v>
      </c>
      <c r="H684" s="2" t="str">
        <f>_xlfn.XLOOKUP(C684,customers!$A$1:$A$1001,customers!$G$1:$G$1001,0)</f>
        <v>United States</v>
      </c>
      <c r="I684" s="2" t="e" vm="290">
        <v>#VALUE!</v>
      </c>
      <c r="J684" s="2" t="str">
        <f>_xlfn.XLOOKUP(Table1[[#This Row],[Customer ID]],customers!A683:A1683,customers!F683:F1683,FALSE)</f>
        <v>Jacksonville</v>
      </c>
      <c r="K684" s="2" t="str">
        <f>VLOOKUP(M684,'coffee (more)'!$A$1:$B$5,2,FALSE)</f>
        <v>Excelsa</v>
      </c>
      <c r="L684" s="2" t="str">
        <f>VLOOKUP(N684,'coffee (more)'!$A$7:$B$10,2,FALSE)</f>
        <v>Medium</v>
      </c>
      <c r="M684" t="str">
        <f>INDEX(products!$A$1:$G$49,MATCH(orders!$D684,products!$A$1:$A$49,0),MATCH(orders!M$1,products!$A$1:$G$1,0))</f>
        <v>Exc</v>
      </c>
      <c r="N684" t="str">
        <f>INDEX(products!$A$1:$G$49,MATCH(orders!$D684,products!$A$1:$A$49,0),MATCH(orders!N$1,products!$A$1:$G$1,0))</f>
        <v>M</v>
      </c>
      <c r="O684" s="10">
        <f>INDEX(products!$A$1:$G$49,MATCH(orders!$D684,products!$A$1:$A$49,0),MATCH(orders!O$1,products!$A$1:$G$1,0))</f>
        <v>0.2</v>
      </c>
      <c r="P684" s="5">
        <f>INDEX(products!$A$1:$G$49,MATCH(orders!$D684,products!$A$1:$A$49,0),MATCH(orders!P$1,products!$A$1:$G$1,0))</f>
        <v>4.125</v>
      </c>
      <c r="Q684" s="5">
        <f>INDEX(products!$A$1:$G$49,MATCH(orders!$D684,products!$A$1:$A$49,0),MATCH(orders!Q$1,products!$A$1:$G$1,0))</f>
        <v>0.45374999999999999</v>
      </c>
      <c r="R684" s="12">
        <f t="shared" si="21"/>
        <v>8.25</v>
      </c>
      <c r="S684" s="12">
        <f t="shared" si="20"/>
        <v>0.90749999999999997</v>
      </c>
      <c r="T684" t="str">
        <f>_xlfn.XLOOKUP(C684,customers!A683:A1683,customers!I683:I1683,FALSE)</f>
        <v>Yes</v>
      </c>
    </row>
    <row r="685" spans="1:20" x14ac:dyDescent="0.2">
      <c r="A685" s="2" t="s">
        <v>4348</v>
      </c>
      <c r="B685" s="3">
        <v>43941</v>
      </c>
      <c r="C685" s="2" t="s">
        <v>4349</v>
      </c>
      <c r="D685" t="s">
        <v>6169</v>
      </c>
      <c r="E685" s="2">
        <v>6</v>
      </c>
      <c r="F685" s="2" t="str">
        <f>_xlfn.XLOOKUP(C685,customers!$A$1:$A$1001,customers!$B$1:$B$1001,0)</f>
        <v>Theo Jacobovitz</v>
      </c>
      <c r="G685" s="2" t="str">
        <f>IF(_xlfn.XLOOKUP(C685,customers!$A$1:$A$1001,customers!$C$1:$C$1001,0) = 0, "NONE", _xlfn.XLOOKUP(C685,customers!$A$1:$A$1001,customers!$C$1:$C$1001,0) )</f>
        <v>tjacobovitziz@cbc.ca</v>
      </c>
      <c r="H685" s="2" t="str">
        <f>_xlfn.XLOOKUP(C685,customers!$A$1:$A$1001,customers!$G$1:$G$1001,0)</f>
        <v>United States</v>
      </c>
      <c r="I685" s="2" t="e" vm="13">
        <v>#VALUE!</v>
      </c>
      <c r="J685" s="2" t="str">
        <f>_xlfn.XLOOKUP(Table1[[#This Row],[Customer ID]],customers!A684:A1684,customers!F684:F1684,FALSE)</f>
        <v>Houston</v>
      </c>
      <c r="K685" s="2" t="str">
        <f>VLOOKUP(M685,'coffee (more)'!$A$1:$B$5,2,FALSE)</f>
        <v>Liberica</v>
      </c>
      <c r="L685" s="2" t="str">
        <f>VLOOKUP(N685,'coffee (more)'!$A$7:$B$10,2,FALSE)</f>
        <v>Dark</v>
      </c>
      <c r="M685" t="str">
        <f>INDEX(products!$A$1:$G$49,MATCH(orders!$D685,products!$A$1:$A$49,0),MATCH(orders!M$1,products!$A$1:$G$1,0))</f>
        <v>Lib</v>
      </c>
      <c r="N685" t="str">
        <f>INDEX(products!$A$1:$G$49,MATCH(orders!$D685,products!$A$1:$A$49,0),MATCH(orders!N$1,products!$A$1:$G$1,0))</f>
        <v>D</v>
      </c>
      <c r="O685" s="10">
        <f>INDEX(products!$A$1:$G$49,MATCH(orders!$D685,products!$A$1:$A$49,0),MATCH(orders!O$1,products!$A$1:$G$1,0))</f>
        <v>0.5</v>
      </c>
      <c r="P685" s="5">
        <f>INDEX(products!$A$1:$G$49,MATCH(orders!$D685,products!$A$1:$A$49,0),MATCH(orders!P$1,products!$A$1:$G$1,0))</f>
        <v>7.77</v>
      </c>
      <c r="Q685" s="5">
        <f>INDEX(products!$A$1:$G$49,MATCH(orders!$D685,products!$A$1:$A$49,0),MATCH(orders!Q$1,products!$A$1:$G$1,0))</f>
        <v>1.0101</v>
      </c>
      <c r="R685" s="12">
        <f t="shared" si="21"/>
        <v>46.62</v>
      </c>
      <c r="S685" s="12">
        <f t="shared" si="20"/>
        <v>6.0606</v>
      </c>
      <c r="T685" t="str">
        <f>_xlfn.XLOOKUP(C685,customers!A684:A1684,customers!I684:I1684,FALSE)</f>
        <v>No</v>
      </c>
    </row>
    <row r="686" spans="1:20" x14ac:dyDescent="0.2">
      <c r="A686" s="2" t="s">
        <v>4354</v>
      </c>
      <c r="B686" s="3">
        <v>43517</v>
      </c>
      <c r="C686" s="2" t="s">
        <v>4355</v>
      </c>
      <c r="D686" t="s">
        <v>6179</v>
      </c>
      <c r="E686" s="2">
        <v>6</v>
      </c>
      <c r="F686" s="2" t="str">
        <f>_xlfn.XLOOKUP(C686,customers!$A$1:$A$1001,customers!$B$1:$B$1001,0)</f>
        <v>Becca Ableson</v>
      </c>
      <c r="G686" s="2" t="str">
        <f>IF(_xlfn.XLOOKUP(C686,customers!$A$1:$A$1001,customers!$C$1:$C$1001,0) = 0, "NONE", _xlfn.XLOOKUP(C686,customers!$A$1:$A$1001,customers!$C$1:$C$1001,0) )</f>
        <v>NONE</v>
      </c>
      <c r="H686" s="2" t="str">
        <f>_xlfn.XLOOKUP(C686,customers!$A$1:$A$1001,customers!$G$1:$G$1001,0)</f>
        <v>United States</v>
      </c>
      <c r="I686" s="2" t="e" vm="12">
        <v>#VALUE!</v>
      </c>
      <c r="J686" s="2" t="str">
        <f>_xlfn.XLOOKUP(Table1[[#This Row],[Customer ID]],customers!A685:A1685,customers!F685:F1685,FALSE)</f>
        <v>Portland</v>
      </c>
      <c r="K686" s="2" t="str">
        <f>VLOOKUP(M686,'coffee (more)'!$A$1:$B$5,2,FALSE)</f>
        <v>Robusta</v>
      </c>
      <c r="L686" s="2" t="str">
        <f>VLOOKUP(N686,'coffee (more)'!$A$7:$B$10,2,FALSE)</f>
        <v>Light</v>
      </c>
      <c r="M686" t="str">
        <f>INDEX(products!$A$1:$G$49,MATCH(orders!$D686,products!$A$1:$A$49,0),MATCH(orders!M$1,products!$A$1:$G$1,0))</f>
        <v>Rob</v>
      </c>
      <c r="N686" t="str">
        <f>INDEX(products!$A$1:$G$49,MATCH(orders!$D686,products!$A$1:$A$49,0),MATCH(orders!N$1,products!$A$1:$G$1,0))</f>
        <v>L</v>
      </c>
      <c r="O686" s="10">
        <f>INDEX(products!$A$1:$G$49,MATCH(orders!$D686,products!$A$1:$A$49,0),MATCH(orders!O$1,products!$A$1:$G$1,0))</f>
        <v>1</v>
      </c>
      <c r="P686" s="5">
        <f>INDEX(products!$A$1:$G$49,MATCH(orders!$D686,products!$A$1:$A$49,0),MATCH(orders!P$1,products!$A$1:$G$1,0))</f>
        <v>11.95</v>
      </c>
      <c r="Q686" s="5">
        <f>INDEX(products!$A$1:$G$49,MATCH(orders!$D686,products!$A$1:$A$49,0),MATCH(orders!Q$1,products!$A$1:$G$1,0))</f>
        <v>0.71699999999999997</v>
      </c>
      <c r="R686" s="12">
        <f t="shared" si="21"/>
        <v>71.699999999999989</v>
      </c>
      <c r="S686" s="12">
        <f t="shared" si="20"/>
        <v>4.3019999999999996</v>
      </c>
      <c r="T686" t="str">
        <f>_xlfn.XLOOKUP(C686,customers!A685:A1685,customers!I685:I1685,FALSE)</f>
        <v>No</v>
      </c>
    </row>
    <row r="687" spans="1:20" x14ac:dyDescent="0.2">
      <c r="A687" s="2" t="s">
        <v>4359</v>
      </c>
      <c r="B687" s="3">
        <v>44637</v>
      </c>
      <c r="C687" s="2" t="s">
        <v>4360</v>
      </c>
      <c r="D687" t="s">
        <v>6164</v>
      </c>
      <c r="E687" s="2">
        <v>2</v>
      </c>
      <c r="F687" s="2" t="str">
        <f>_xlfn.XLOOKUP(C687,customers!$A$1:$A$1001,customers!$B$1:$B$1001,0)</f>
        <v>Jeno Druitt</v>
      </c>
      <c r="G687" s="2" t="str">
        <f>IF(_xlfn.XLOOKUP(C687,customers!$A$1:$A$1001,customers!$C$1:$C$1001,0) = 0, "NONE", _xlfn.XLOOKUP(C687,customers!$A$1:$A$1001,customers!$C$1:$C$1001,0) )</f>
        <v>jdruittj1@feedburner.com</v>
      </c>
      <c r="H687" s="2" t="str">
        <f>_xlfn.XLOOKUP(C687,customers!$A$1:$A$1001,customers!$G$1:$G$1001,0)</f>
        <v>United States</v>
      </c>
      <c r="I687" s="2" t="e" vm="143">
        <v>#VALUE!</v>
      </c>
      <c r="J687" s="2" t="str">
        <f>_xlfn.XLOOKUP(Table1[[#This Row],[Customer ID]],customers!A686:A1686,customers!F686:F1686,FALSE)</f>
        <v>Pasadena</v>
      </c>
      <c r="K687" s="2" t="str">
        <f>VLOOKUP(M687,'coffee (more)'!$A$1:$B$5,2,FALSE)</f>
        <v>Liberica</v>
      </c>
      <c r="L687" s="2" t="str">
        <f>VLOOKUP(N687,'coffee (more)'!$A$7:$B$10,2,FALSE)</f>
        <v>Light</v>
      </c>
      <c r="M687" t="str">
        <f>INDEX(products!$A$1:$G$49,MATCH(orders!$D687,products!$A$1:$A$49,0),MATCH(orders!M$1,products!$A$1:$G$1,0))</f>
        <v>Lib</v>
      </c>
      <c r="N687" t="str">
        <f>INDEX(products!$A$1:$G$49,MATCH(orders!$D687,products!$A$1:$A$49,0),MATCH(orders!N$1,products!$A$1:$G$1,0))</f>
        <v>L</v>
      </c>
      <c r="O687" s="10">
        <f>INDEX(products!$A$1:$G$49,MATCH(orders!$D687,products!$A$1:$A$49,0),MATCH(orders!O$1,products!$A$1:$G$1,0))</f>
        <v>2.5</v>
      </c>
      <c r="P687" s="5">
        <f>INDEX(products!$A$1:$G$49,MATCH(orders!$D687,products!$A$1:$A$49,0),MATCH(orders!P$1,products!$A$1:$G$1,0))</f>
        <v>36.454999999999998</v>
      </c>
      <c r="Q687" s="5">
        <f>INDEX(products!$A$1:$G$49,MATCH(orders!$D687,products!$A$1:$A$49,0),MATCH(orders!Q$1,products!$A$1:$G$1,0))</f>
        <v>4.7391499999999995</v>
      </c>
      <c r="R687" s="12">
        <f t="shared" si="21"/>
        <v>72.91</v>
      </c>
      <c r="S687" s="12">
        <f t="shared" si="20"/>
        <v>9.4782999999999991</v>
      </c>
      <c r="T687" t="str">
        <f>_xlfn.XLOOKUP(C687,customers!A686:A1686,customers!I686:I1686,FALSE)</f>
        <v>Yes</v>
      </c>
    </row>
    <row r="688" spans="1:20" x14ac:dyDescent="0.2">
      <c r="A688" s="2" t="s">
        <v>4365</v>
      </c>
      <c r="B688" s="3">
        <v>44330</v>
      </c>
      <c r="C688" s="2" t="s">
        <v>4366</v>
      </c>
      <c r="D688" t="s">
        <v>6163</v>
      </c>
      <c r="E688" s="2">
        <v>3</v>
      </c>
      <c r="F688" s="2" t="str">
        <f>_xlfn.XLOOKUP(C688,customers!$A$1:$A$1001,customers!$B$1:$B$1001,0)</f>
        <v>Deonne Shortall</v>
      </c>
      <c r="G688" s="2" t="str">
        <f>IF(_xlfn.XLOOKUP(C688,customers!$A$1:$A$1001,customers!$C$1:$C$1001,0) = 0, "NONE", _xlfn.XLOOKUP(C688,customers!$A$1:$A$1001,customers!$C$1:$C$1001,0) )</f>
        <v>dshortallj2@wikipedia.org</v>
      </c>
      <c r="H688" s="2" t="str">
        <f>_xlfn.XLOOKUP(C688,customers!$A$1:$A$1001,customers!$G$1:$G$1001,0)</f>
        <v>United States</v>
      </c>
      <c r="I688" s="2" t="e" vm="96">
        <v>#VALUE!</v>
      </c>
      <c r="J688" s="2" t="str">
        <f>_xlfn.XLOOKUP(Table1[[#This Row],[Customer ID]],customers!A687:A1687,customers!F687:F1687,FALSE)</f>
        <v>Santa Ana</v>
      </c>
      <c r="K688" s="2" t="str">
        <f>VLOOKUP(M688,'coffee (more)'!$A$1:$B$5,2,FALSE)</f>
        <v>Robusta</v>
      </c>
      <c r="L688" s="2" t="str">
        <f>VLOOKUP(N688,'coffee (more)'!$A$7:$B$10,2,FALSE)</f>
        <v>Dark</v>
      </c>
      <c r="M688" t="str">
        <f>INDEX(products!$A$1:$G$49,MATCH(orders!$D688,products!$A$1:$A$49,0),MATCH(orders!M$1,products!$A$1:$G$1,0))</f>
        <v>Rob</v>
      </c>
      <c r="N688" t="str">
        <f>INDEX(products!$A$1:$G$49,MATCH(orders!$D688,products!$A$1:$A$49,0),MATCH(orders!N$1,products!$A$1:$G$1,0))</f>
        <v>D</v>
      </c>
      <c r="O688" s="10">
        <f>INDEX(products!$A$1:$G$49,MATCH(orders!$D688,products!$A$1:$A$49,0),MATCH(orders!O$1,products!$A$1:$G$1,0))</f>
        <v>0.2</v>
      </c>
      <c r="P688" s="5">
        <f>INDEX(products!$A$1:$G$49,MATCH(orders!$D688,products!$A$1:$A$49,0),MATCH(orders!P$1,products!$A$1:$G$1,0))</f>
        <v>2.6849999999999996</v>
      </c>
      <c r="Q688" s="5">
        <f>INDEX(products!$A$1:$G$49,MATCH(orders!$D688,products!$A$1:$A$49,0),MATCH(orders!Q$1,products!$A$1:$G$1,0))</f>
        <v>0.16109999999999997</v>
      </c>
      <c r="R688" s="12">
        <f t="shared" si="21"/>
        <v>8.0549999999999997</v>
      </c>
      <c r="S688" s="12">
        <f t="shared" si="20"/>
        <v>0.4832999999999999</v>
      </c>
      <c r="T688" t="str">
        <f>_xlfn.XLOOKUP(C688,customers!A687:A1687,customers!I687:I1687,FALSE)</f>
        <v>Yes</v>
      </c>
    </row>
    <row r="689" spans="1:20" x14ac:dyDescent="0.2">
      <c r="A689" s="2" t="s">
        <v>4371</v>
      </c>
      <c r="B689" s="3">
        <v>43471</v>
      </c>
      <c r="C689" s="2" t="s">
        <v>4372</v>
      </c>
      <c r="D689" t="s">
        <v>6139</v>
      </c>
      <c r="E689" s="2">
        <v>2</v>
      </c>
      <c r="F689" s="2" t="str">
        <f>_xlfn.XLOOKUP(C689,customers!$A$1:$A$1001,customers!$B$1:$B$1001,0)</f>
        <v>Wilton Cottier</v>
      </c>
      <c r="G689" s="2" t="str">
        <f>IF(_xlfn.XLOOKUP(C689,customers!$A$1:$A$1001,customers!$C$1:$C$1001,0) = 0, "NONE", _xlfn.XLOOKUP(C689,customers!$A$1:$A$1001,customers!$C$1:$C$1001,0) )</f>
        <v>wcottierj3@cafepress.com</v>
      </c>
      <c r="H689" s="2" t="str">
        <f>_xlfn.XLOOKUP(C689,customers!$A$1:$A$1001,customers!$G$1:$G$1001,0)</f>
        <v>United States</v>
      </c>
      <c r="I689" s="2" t="e" vm="8">
        <v>#VALUE!</v>
      </c>
      <c r="J689" s="2" t="str">
        <f>_xlfn.XLOOKUP(Table1[[#This Row],[Customer ID]],customers!A688:A1688,customers!F688:F1688,FALSE)</f>
        <v>San Jose</v>
      </c>
      <c r="K689" s="2" t="str">
        <f>VLOOKUP(M689,'coffee (more)'!$A$1:$B$5,2,FALSE)</f>
        <v>Excelsa</v>
      </c>
      <c r="L689" s="2" t="str">
        <f>VLOOKUP(N689,'coffee (more)'!$A$7:$B$10,2,FALSE)</f>
        <v>Medium</v>
      </c>
      <c r="M689" t="str">
        <f>INDEX(products!$A$1:$G$49,MATCH(orders!$D689,products!$A$1:$A$49,0),MATCH(orders!M$1,products!$A$1:$G$1,0))</f>
        <v>Exc</v>
      </c>
      <c r="N689" t="str">
        <f>INDEX(products!$A$1:$G$49,MATCH(orders!$D689,products!$A$1:$A$49,0),MATCH(orders!N$1,products!$A$1:$G$1,0))</f>
        <v>M</v>
      </c>
      <c r="O689" s="10">
        <f>INDEX(products!$A$1:$G$49,MATCH(orders!$D689,products!$A$1:$A$49,0),MATCH(orders!O$1,products!$A$1:$G$1,0))</f>
        <v>0.5</v>
      </c>
      <c r="P689" s="5">
        <f>INDEX(products!$A$1:$G$49,MATCH(orders!$D689,products!$A$1:$A$49,0),MATCH(orders!P$1,products!$A$1:$G$1,0))</f>
        <v>8.25</v>
      </c>
      <c r="Q689" s="5">
        <f>INDEX(products!$A$1:$G$49,MATCH(orders!$D689,products!$A$1:$A$49,0),MATCH(orders!Q$1,products!$A$1:$G$1,0))</f>
        <v>0.90749999999999997</v>
      </c>
      <c r="R689" s="12">
        <f t="shared" si="21"/>
        <v>16.5</v>
      </c>
      <c r="S689" s="12">
        <f t="shared" si="20"/>
        <v>1.8149999999999999</v>
      </c>
      <c r="T689" t="str">
        <f>_xlfn.XLOOKUP(C689,customers!A688:A1688,customers!I688:I1688,FALSE)</f>
        <v>No</v>
      </c>
    </row>
    <row r="690" spans="1:20" x14ac:dyDescent="0.2">
      <c r="A690" s="2" t="s">
        <v>4377</v>
      </c>
      <c r="B690" s="3">
        <v>43579</v>
      </c>
      <c r="C690" s="2" t="s">
        <v>4378</v>
      </c>
      <c r="D690" t="s">
        <v>6140</v>
      </c>
      <c r="E690" s="2">
        <v>5</v>
      </c>
      <c r="F690" s="2" t="str">
        <f>_xlfn.XLOOKUP(C690,customers!$A$1:$A$1001,customers!$B$1:$B$1001,0)</f>
        <v>Kevan Grinsted</v>
      </c>
      <c r="G690" s="2" t="str">
        <f>IF(_xlfn.XLOOKUP(C690,customers!$A$1:$A$1001,customers!$C$1:$C$1001,0) = 0, "NONE", _xlfn.XLOOKUP(C690,customers!$A$1:$A$1001,customers!$C$1:$C$1001,0) )</f>
        <v>kgrinstedj4@google.com.br</v>
      </c>
      <c r="H690" s="2" t="str">
        <f>_xlfn.XLOOKUP(C690,customers!$A$1:$A$1001,customers!$G$1:$G$1001,0)</f>
        <v>Ireland</v>
      </c>
      <c r="I690" s="2" t="e" vm="291">
        <v>#VALUE!</v>
      </c>
      <c r="J690" s="2" t="str">
        <f>_xlfn.XLOOKUP(Table1[[#This Row],[Customer ID]],customers!A689:A1689,customers!F689:F1689,FALSE)</f>
        <v>Tallaght</v>
      </c>
      <c r="K690" s="2" t="str">
        <f>VLOOKUP(M690,'coffee (more)'!$A$1:$B$5,2,FALSE)</f>
        <v>Arbica</v>
      </c>
      <c r="L690" s="2" t="str">
        <f>VLOOKUP(N690,'coffee (more)'!$A$7:$B$10,2,FALSE)</f>
        <v>Light</v>
      </c>
      <c r="M690" t="str">
        <f>INDEX(products!$A$1:$G$49,MATCH(orders!$D690,products!$A$1:$A$49,0),MATCH(orders!M$1,products!$A$1:$G$1,0))</f>
        <v>Ara</v>
      </c>
      <c r="N690" t="str">
        <f>INDEX(products!$A$1:$G$49,MATCH(orders!$D690,products!$A$1:$A$49,0),MATCH(orders!N$1,products!$A$1:$G$1,0))</f>
        <v>L</v>
      </c>
      <c r="O690" s="10">
        <f>INDEX(products!$A$1:$G$49,MATCH(orders!$D690,products!$A$1:$A$49,0),MATCH(orders!O$1,products!$A$1:$G$1,0))</f>
        <v>1</v>
      </c>
      <c r="P690" s="5">
        <f>INDEX(products!$A$1:$G$49,MATCH(orders!$D690,products!$A$1:$A$49,0),MATCH(orders!P$1,products!$A$1:$G$1,0))</f>
        <v>12.95</v>
      </c>
      <c r="Q690" s="5">
        <f>INDEX(products!$A$1:$G$49,MATCH(orders!$D690,products!$A$1:$A$49,0),MATCH(orders!Q$1,products!$A$1:$G$1,0))</f>
        <v>1.1655</v>
      </c>
      <c r="R690" s="12">
        <f t="shared" si="21"/>
        <v>64.75</v>
      </c>
      <c r="S690" s="12">
        <f t="shared" si="20"/>
        <v>5.8274999999999997</v>
      </c>
      <c r="T690" t="str">
        <f>_xlfn.XLOOKUP(C690,customers!A689:A1689,customers!I689:I1689,FALSE)</f>
        <v>No</v>
      </c>
    </row>
    <row r="691" spans="1:20" x14ac:dyDescent="0.2">
      <c r="A691" s="2" t="s">
        <v>4383</v>
      </c>
      <c r="B691" s="3">
        <v>44346</v>
      </c>
      <c r="C691" s="2" t="s">
        <v>4384</v>
      </c>
      <c r="D691" t="s">
        <v>6157</v>
      </c>
      <c r="E691" s="2">
        <v>5</v>
      </c>
      <c r="F691" s="2" t="str">
        <f>_xlfn.XLOOKUP(C691,customers!$A$1:$A$1001,customers!$B$1:$B$1001,0)</f>
        <v>Dionne Skyner</v>
      </c>
      <c r="G691" s="2" t="str">
        <f>IF(_xlfn.XLOOKUP(C691,customers!$A$1:$A$1001,customers!$C$1:$C$1001,0) = 0, "NONE", _xlfn.XLOOKUP(C691,customers!$A$1:$A$1001,customers!$C$1:$C$1001,0) )</f>
        <v>dskynerj5@hubpages.com</v>
      </c>
      <c r="H691" s="2" t="str">
        <f>_xlfn.XLOOKUP(C691,customers!$A$1:$A$1001,customers!$G$1:$G$1001,0)</f>
        <v>United States</v>
      </c>
      <c r="I691" s="2" t="e" vm="68">
        <v>#VALUE!</v>
      </c>
      <c r="J691" s="2" t="str">
        <f>_xlfn.XLOOKUP(Table1[[#This Row],[Customer ID]],customers!A690:A1690,customers!F690:F1690,FALSE)</f>
        <v>Colorado Springs</v>
      </c>
      <c r="K691" s="2" t="str">
        <f>VLOOKUP(M691,'coffee (more)'!$A$1:$B$5,2,FALSE)</f>
        <v>Arbica</v>
      </c>
      <c r="L691" s="2" t="str">
        <f>VLOOKUP(N691,'coffee (more)'!$A$7:$B$10,2,FALSE)</f>
        <v>Medium</v>
      </c>
      <c r="M691" t="str">
        <f>INDEX(products!$A$1:$G$49,MATCH(orders!$D691,products!$A$1:$A$49,0),MATCH(orders!M$1,products!$A$1:$G$1,0))</f>
        <v>Ara</v>
      </c>
      <c r="N691" t="str">
        <f>INDEX(products!$A$1:$G$49,MATCH(orders!$D691,products!$A$1:$A$49,0),MATCH(orders!N$1,products!$A$1:$G$1,0))</f>
        <v>M</v>
      </c>
      <c r="O691" s="10">
        <f>INDEX(products!$A$1:$G$49,MATCH(orders!$D691,products!$A$1:$A$49,0),MATCH(orders!O$1,products!$A$1:$G$1,0))</f>
        <v>0.5</v>
      </c>
      <c r="P691" s="5">
        <f>INDEX(products!$A$1:$G$49,MATCH(orders!$D691,products!$A$1:$A$49,0),MATCH(orders!P$1,products!$A$1:$G$1,0))</f>
        <v>6.75</v>
      </c>
      <c r="Q691" s="5">
        <f>INDEX(products!$A$1:$G$49,MATCH(orders!$D691,products!$A$1:$A$49,0),MATCH(orders!Q$1,products!$A$1:$G$1,0))</f>
        <v>0.60749999999999993</v>
      </c>
      <c r="R691" s="12">
        <f t="shared" si="21"/>
        <v>33.75</v>
      </c>
      <c r="S691" s="12">
        <f t="shared" si="20"/>
        <v>3.0374999999999996</v>
      </c>
      <c r="T691" t="str">
        <f>_xlfn.XLOOKUP(C691,customers!A690:A1690,customers!I690:I1690,FALSE)</f>
        <v>No</v>
      </c>
    </row>
    <row r="692" spans="1:20"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 = 0, "NONE", _xlfn.XLOOKUP(C692,customers!$A$1:$A$1001,customers!$C$1:$C$1001,0) )</f>
        <v>NONE</v>
      </c>
      <c r="H692" s="2" t="str">
        <f>_xlfn.XLOOKUP(C692,customers!$A$1:$A$1001,customers!$G$1:$G$1001,0)</f>
        <v>United States</v>
      </c>
      <c r="I692" s="2" t="e" vm="43">
        <v>#VALUE!</v>
      </c>
      <c r="J692" s="2" t="str">
        <f>_xlfn.XLOOKUP(Table1[[#This Row],[Customer ID]],customers!A691:A1691,customers!F691:F1691,FALSE)</f>
        <v>Toledo</v>
      </c>
      <c r="K692" s="2" t="str">
        <f>VLOOKUP(M692,'coffee (more)'!$A$1:$B$5,2,FALSE)</f>
        <v>Liberica</v>
      </c>
      <c r="L692" s="2" t="str">
        <f>VLOOKUP(N692,'coffee (more)'!$A$7:$B$10,2,FALSE)</f>
        <v>Dark</v>
      </c>
      <c r="M692" t="str">
        <f>INDEX(products!$A$1:$G$49,MATCH(orders!$D692,products!$A$1:$A$49,0),MATCH(orders!M$1,products!$A$1:$G$1,0))</f>
        <v>Lib</v>
      </c>
      <c r="N692" t="str">
        <f>INDEX(products!$A$1:$G$49,MATCH(orders!$D692,products!$A$1:$A$49,0),MATCH(orders!N$1,products!$A$1:$G$1,0))</f>
        <v>D</v>
      </c>
      <c r="O692" s="10">
        <f>INDEX(products!$A$1:$G$49,MATCH(orders!$D692,products!$A$1:$A$49,0),MATCH(orders!O$1,products!$A$1:$G$1,0))</f>
        <v>2.5</v>
      </c>
      <c r="P692" s="5">
        <f>INDEX(products!$A$1:$G$49,MATCH(orders!$D692,products!$A$1:$A$49,0),MATCH(orders!P$1,products!$A$1:$G$1,0))</f>
        <v>29.784999999999997</v>
      </c>
      <c r="Q692" s="5">
        <f>INDEX(products!$A$1:$G$49,MATCH(orders!$D692,products!$A$1:$A$49,0),MATCH(orders!Q$1,products!$A$1:$G$1,0))</f>
        <v>3.8720499999999998</v>
      </c>
      <c r="R692" s="12">
        <f t="shared" si="21"/>
        <v>178.70999999999998</v>
      </c>
      <c r="S692" s="12">
        <f t="shared" si="20"/>
        <v>23.232299999999999</v>
      </c>
      <c r="T692" t="str">
        <f>_xlfn.XLOOKUP(C692,customers!A691:A1691,customers!I691:I1691,FALSE)</f>
        <v>No</v>
      </c>
    </row>
    <row r="693" spans="1:20" x14ac:dyDescent="0.2">
      <c r="A693" s="2" t="s">
        <v>4393</v>
      </c>
      <c r="B693" s="3">
        <v>44227</v>
      </c>
      <c r="C693" s="2" t="s">
        <v>4434</v>
      </c>
      <c r="D693" t="s">
        <v>6155</v>
      </c>
      <c r="E693" s="2">
        <v>2</v>
      </c>
      <c r="F693" s="2" t="str">
        <f>_xlfn.XLOOKUP(C693,customers!$A$1:$A$1001,customers!$B$1:$B$1001,0)</f>
        <v>Jimmy Dymoke</v>
      </c>
      <c r="G693" s="2" t="str">
        <f>IF(_xlfn.XLOOKUP(C693,customers!$A$1:$A$1001,customers!$C$1:$C$1001,0) = 0, "NONE", _xlfn.XLOOKUP(C693,customers!$A$1:$A$1001,customers!$C$1:$C$1001,0) )</f>
        <v>jdymokeje@prnewswire.com</v>
      </c>
      <c r="H693" s="2" t="str">
        <f>_xlfn.XLOOKUP(C693,customers!$A$1:$A$1001,customers!$G$1:$G$1001,0)</f>
        <v>Ireland</v>
      </c>
      <c r="I693" s="2" t="e" vm="92">
        <v>#VALUE!</v>
      </c>
      <c r="J693" s="2" t="str">
        <f>_xlfn.XLOOKUP(Table1[[#This Row],[Customer ID]],customers!A692:A1692,customers!F692:F1692,FALSE)</f>
        <v>Beaumont</v>
      </c>
      <c r="K693" s="2" t="str">
        <f>VLOOKUP(M693,'coffee (more)'!$A$1:$B$5,2,FALSE)</f>
        <v>Arbica</v>
      </c>
      <c r="L693" s="2" t="str">
        <f>VLOOKUP(N693,'coffee (more)'!$A$7:$B$10,2,FALSE)</f>
        <v>Medium</v>
      </c>
      <c r="M693" t="str">
        <f>INDEX(products!$A$1:$G$49,MATCH(orders!$D693,products!$A$1:$A$49,0),MATCH(orders!M$1,products!$A$1:$G$1,0))</f>
        <v>Ara</v>
      </c>
      <c r="N693" t="str">
        <f>INDEX(products!$A$1:$G$49,MATCH(orders!$D693,products!$A$1:$A$49,0),MATCH(orders!N$1,products!$A$1:$G$1,0))</f>
        <v>M</v>
      </c>
      <c r="O693" s="10">
        <f>INDEX(products!$A$1:$G$49,MATCH(orders!$D693,products!$A$1:$A$49,0),MATCH(orders!O$1,products!$A$1:$G$1,0))</f>
        <v>1</v>
      </c>
      <c r="P693" s="5">
        <f>INDEX(products!$A$1:$G$49,MATCH(orders!$D693,products!$A$1:$A$49,0),MATCH(orders!P$1,products!$A$1:$G$1,0))</f>
        <v>11.25</v>
      </c>
      <c r="Q693" s="5">
        <f>INDEX(products!$A$1:$G$49,MATCH(orders!$D693,products!$A$1:$A$49,0),MATCH(orders!Q$1,products!$A$1:$G$1,0))</f>
        <v>1.0125</v>
      </c>
      <c r="R693" s="12">
        <f t="shared" si="21"/>
        <v>22.5</v>
      </c>
      <c r="S693" s="12">
        <f t="shared" si="20"/>
        <v>2.0249999999999999</v>
      </c>
      <c r="T693" t="str">
        <f>_xlfn.XLOOKUP(C693,customers!A692:A1692,customers!I692:I1692,FALSE)</f>
        <v>No</v>
      </c>
    </row>
    <row r="694" spans="1:20"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 = 0, "NONE", _xlfn.XLOOKUP(C694,customers!$A$1:$A$1001,customers!$C$1:$C$1001,0) )</f>
        <v>aweinmannj8@shinystat.com</v>
      </c>
      <c r="H694" s="2" t="str">
        <f>_xlfn.XLOOKUP(C694,customers!$A$1:$A$1001,customers!$G$1:$G$1001,0)</f>
        <v>United States</v>
      </c>
      <c r="I694" s="2" t="e" vm="153">
        <v>#VALUE!</v>
      </c>
      <c r="J694" s="2" t="str">
        <f>_xlfn.XLOOKUP(Table1[[#This Row],[Customer ID]],customers!A693:A1693,customers!F693:F1693,FALSE)</f>
        <v>Cincinnati</v>
      </c>
      <c r="K694" s="2" t="str">
        <f>VLOOKUP(M694,'coffee (more)'!$A$1:$B$5,2,FALSE)</f>
        <v>Liberica</v>
      </c>
      <c r="L694" s="2" t="str">
        <f>VLOOKUP(N694,'coffee (more)'!$A$7:$B$10,2,FALSE)</f>
        <v>Dark</v>
      </c>
      <c r="M694" t="str">
        <f>INDEX(products!$A$1:$G$49,MATCH(orders!$D694,products!$A$1:$A$49,0),MATCH(orders!M$1,products!$A$1:$G$1,0))</f>
        <v>Lib</v>
      </c>
      <c r="N694" t="str">
        <f>INDEX(products!$A$1:$G$49,MATCH(orders!$D694,products!$A$1:$A$49,0),MATCH(orders!N$1,products!$A$1:$G$1,0))</f>
        <v>D</v>
      </c>
      <c r="O694" s="10">
        <f>INDEX(products!$A$1:$G$49,MATCH(orders!$D694,products!$A$1:$A$49,0),MATCH(orders!O$1,products!$A$1:$G$1,0))</f>
        <v>1</v>
      </c>
      <c r="P694" s="5">
        <f>INDEX(products!$A$1:$G$49,MATCH(orders!$D694,products!$A$1:$A$49,0),MATCH(orders!P$1,products!$A$1:$G$1,0))</f>
        <v>12.95</v>
      </c>
      <c r="Q694" s="5">
        <f>INDEX(products!$A$1:$G$49,MATCH(orders!$D694,products!$A$1:$A$49,0),MATCH(orders!Q$1,products!$A$1:$G$1,0))</f>
        <v>1.6835</v>
      </c>
      <c r="R694" s="12">
        <f t="shared" si="21"/>
        <v>12.95</v>
      </c>
      <c r="S694" s="12">
        <f t="shared" si="20"/>
        <v>1.6835</v>
      </c>
      <c r="T694" t="str">
        <f>_xlfn.XLOOKUP(C694,customers!A693:A1693,customers!I693:I1693,FALSE)</f>
        <v>No</v>
      </c>
    </row>
    <row r="695" spans="1:20" x14ac:dyDescent="0.2">
      <c r="A695" s="2" t="s">
        <v>4405</v>
      </c>
      <c r="B695" s="3">
        <v>44012</v>
      </c>
      <c r="C695" s="2" t="s">
        <v>4406</v>
      </c>
      <c r="D695" t="s">
        <v>6175</v>
      </c>
      <c r="E695" s="2">
        <v>2</v>
      </c>
      <c r="F695" s="2" t="str">
        <f>_xlfn.XLOOKUP(C695,customers!$A$1:$A$1001,customers!$B$1:$B$1001,0)</f>
        <v>Elden Andriessen</v>
      </c>
      <c r="G695" s="2" t="str">
        <f>IF(_xlfn.XLOOKUP(C695,customers!$A$1:$A$1001,customers!$C$1:$C$1001,0) = 0, "NONE", _xlfn.XLOOKUP(C695,customers!$A$1:$A$1001,customers!$C$1:$C$1001,0) )</f>
        <v>eandriessenj9@europa.eu</v>
      </c>
      <c r="H695" s="2" t="str">
        <f>_xlfn.XLOOKUP(C695,customers!$A$1:$A$1001,customers!$G$1:$G$1001,0)</f>
        <v>United States</v>
      </c>
      <c r="I695" s="2" t="e" vm="10">
        <v>#VALUE!</v>
      </c>
      <c r="J695" s="2" t="str">
        <f>_xlfn.XLOOKUP(Table1[[#This Row],[Customer ID]],customers!A694:A1694,customers!F694:F1694,FALSE)</f>
        <v>Saint Louis</v>
      </c>
      <c r="K695" s="2" t="str">
        <f>VLOOKUP(M695,'coffee (more)'!$A$1:$B$5,2,FALSE)</f>
        <v>Arbica</v>
      </c>
      <c r="L695" s="2" t="str">
        <f>VLOOKUP(N695,'coffee (more)'!$A$7:$B$10,2,FALSE)</f>
        <v>Medium</v>
      </c>
      <c r="M695" t="str">
        <f>INDEX(products!$A$1:$G$49,MATCH(orders!$D695,products!$A$1:$A$49,0),MATCH(orders!M$1,products!$A$1:$G$1,0))</f>
        <v>Ara</v>
      </c>
      <c r="N695" t="str">
        <f>INDEX(products!$A$1:$G$49,MATCH(orders!$D695,products!$A$1:$A$49,0),MATCH(orders!N$1,products!$A$1:$G$1,0))</f>
        <v>M</v>
      </c>
      <c r="O695" s="10">
        <f>INDEX(products!$A$1:$G$49,MATCH(orders!$D695,products!$A$1:$A$49,0),MATCH(orders!O$1,products!$A$1:$G$1,0))</f>
        <v>2.5</v>
      </c>
      <c r="P695" s="5">
        <f>INDEX(products!$A$1:$G$49,MATCH(orders!$D695,products!$A$1:$A$49,0),MATCH(orders!P$1,products!$A$1:$G$1,0))</f>
        <v>25.874999999999996</v>
      </c>
      <c r="Q695" s="5">
        <f>INDEX(products!$A$1:$G$49,MATCH(orders!$D695,products!$A$1:$A$49,0),MATCH(orders!Q$1,products!$A$1:$G$1,0))</f>
        <v>2.3287499999999994</v>
      </c>
      <c r="R695" s="12">
        <f t="shared" si="21"/>
        <v>51.749999999999993</v>
      </c>
      <c r="S695" s="12">
        <f t="shared" si="20"/>
        <v>4.6574999999999989</v>
      </c>
      <c r="T695" t="str">
        <f>_xlfn.XLOOKUP(C695,customers!A694:A1694,customers!I694:I1694,FALSE)</f>
        <v>Yes</v>
      </c>
    </row>
    <row r="696" spans="1:20" x14ac:dyDescent="0.2">
      <c r="A696" s="2" t="s">
        <v>4411</v>
      </c>
      <c r="B696" s="3">
        <v>43915</v>
      </c>
      <c r="C696" s="2" t="s">
        <v>4412</v>
      </c>
      <c r="D696" t="s">
        <v>6144</v>
      </c>
      <c r="E696" s="2">
        <v>5</v>
      </c>
      <c r="F696" s="2" t="str">
        <f>_xlfn.XLOOKUP(C696,customers!$A$1:$A$1001,customers!$B$1:$B$1001,0)</f>
        <v>Roxie Deaconson</v>
      </c>
      <c r="G696" s="2" t="str">
        <f>IF(_xlfn.XLOOKUP(C696,customers!$A$1:$A$1001,customers!$C$1:$C$1001,0) = 0, "NONE", _xlfn.XLOOKUP(C696,customers!$A$1:$A$1001,customers!$C$1:$C$1001,0) )</f>
        <v>rdeaconsonja@archive.org</v>
      </c>
      <c r="H696" s="2" t="str">
        <f>_xlfn.XLOOKUP(C696,customers!$A$1:$A$1001,customers!$G$1:$G$1001,0)</f>
        <v>United States</v>
      </c>
      <c r="I696" s="2" t="e" vm="292">
        <v>#VALUE!</v>
      </c>
      <c r="J696" s="2" t="str">
        <f>_xlfn.XLOOKUP(Table1[[#This Row],[Customer ID]],customers!A695:A1695,customers!F695:F1695,FALSE)</f>
        <v>Yonkers</v>
      </c>
      <c r="K696" s="2" t="str">
        <f>VLOOKUP(M696,'coffee (more)'!$A$1:$B$5,2,FALSE)</f>
        <v>Excelsa</v>
      </c>
      <c r="L696" s="2" t="str">
        <f>VLOOKUP(N696,'coffee (more)'!$A$7:$B$10,2,FALSE)</f>
        <v>Dark</v>
      </c>
      <c r="M696" t="str">
        <f>INDEX(products!$A$1:$G$49,MATCH(orders!$D696,products!$A$1:$A$49,0),MATCH(orders!M$1,products!$A$1:$G$1,0))</f>
        <v>Exc</v>
      </c>
      <c r="N696" t="str">
        <f>INDEX(products!$A$1:$G$49,MATCH(orders!$D696,products!$A$1:$A$49,0),MATCH(orders!N$1,products!$A$1:$G$1,0))</f>
        <v>D</v>
      </c>
      <c r="O696" s="10">
        <f>INDEX(products!$A$1:$G$49,MATCH(orders!$D696,products!$A$1:$A$49,0),MATCH(orders!O$1,products!$A$1:$G$1,0))</f>
        <v>0.5</v>
      </c>
      <c r="P696" s="5">
        <f>INDEX(products!$A$1:$G$49,MATCH(orders!$D696,products!$A$1:$A$49,0),MATCH(orders!P$1,products!$A$1:$G$1,0))</f>
        <v>7.29</v>
      </c>
      <c r="Q696" s="5">
        <f>INDEX(products!$A$1:$G$49,MATCH(orders!$D696,products!$A$1:$A$49,0),MATCH(orders!Q$1,products!$A$1:$G$1,0))</f>
        <v>0.80190000000000006</v>
      </c>
      <c r="R696" s="12">
        <f t="shared" si="21"/>
        <v>36.450000000000003</v>
      </c>
      <c r="S696" s="12">
        <f t="shared" si="20"/>
        <v>4.0095000000000001</v>
      </c>
      <c r="T696" t="str">
        <f>_xlfn.XLOOKUP(C696,customers!A695:A1695,customers!I695:I1695,FALSE)</f>
        <v>No</v>
      </c>
    </row>
    <row r="697" spans="1:20" x14ac:dyDescent="0.2">
      <c r="A697" s="2" t="s">
        <v>4417</v>
      </c>
      <c r="B697" s="3">
        <v>44300</v>
      </c>
      <c r="C697" s="2" t="s">
        <v>4418</v>
      </c>
      <c r="D697" t="s">
        <v>6164</v>
      </c>
      <c r="E697" s="2">
        <v>5</v>
      </c>
      <c r="F697" s="2" t="str">
        <f>_xlfn.XLOOKUP(C697,customers!$A$1:$A$1001,customers!$B$1:$B$1001,0)</f>
        <v>Davida Caro</v>
      </c>
      <c r="G697" s="2" t="str">
        <f>IF(_xlfn.XLOOKUP(C697,customers!$A$1:$A$1001,customers!$C$1:$C$1001,0) = 0, "NONE", _xlfn.XLOOKUP(C697,customers!$A$1:$A$1001,customers!$C$1:$C$1001,0) )</f>
        <v>dcarojb@twitter.com</v>
      </c>
      <c r="H697" s="2" t="str">
        <f>_xlfn.XLOOKUP(C697,customers!$A$1:$A$1001,customers!$G$1:$G$1001,0)</f>
        <v>United States</v>
      </c>
      <c r="I697" s="2" t="e" vm="182">
        <v>#VALUE!</v>
      </c>
      <c r="J697" s="2" t="str">
        <f>_xlfn.XLOOKUP(Table1[[#This Row],[Customer ID]],customers!A696:A1696,customers!F696:F1696,FALSE)</f>
        <v>Baltimore</v>
      </c>
      <c r="K697" s="2" t="str">
        <f>VLOOKUP(M697,'coffee (more)'!$A$1:$B$5,2,FALSE)</f>
        <v>Liberica</v>
      </c>
      <c r="L697" s="2" t="str">
        <f>VLOOKUP(N697,'coffee (more)'!$A$7:$B$10,2,FALSE)</f>
        <v>Light</v>
      </c>
      <c r="M697" t="str">
        <f>INDEX(products!$A$1:$G$49,MATCH(orders!$D697,products!$A$1:$A$49,0),MATCH(orders!M$1,products!$A$1:$G$1,0))</f>
        <v>Lib</v>
      </c>
      <c r="N697" t="str">
        <f>INDEX(products!$A$1:$G$49,MATCH(orders!$D697,products!$A$1:$A$49,0),MATCH(orders!N$1,products!$A$1:$G$1,0))</f>
        <v>L</v>
      </c>
      <c r="O697" s="10">
        <f>INDEX(products!$A$1:$G$49,MATCH(orders!$D697,products!$A$1:$A$49,0),MATCH(orders!O$1,products!$A$1:$G$1,0))</f>
        <v>2.5</v>
      </c>
      <c r="P697" s="5">
        <f>INDEX(products!$A$1:$G$49,MATCH(orders!$D697,products!$A$1:$A$49,0),MATCH(orders!P$1,products!$A$1:$G$1,0))</f>
        <v>36.454999999999998</v>
      </c>
      <c r="Q697" s="5">
        <f>INDEX(products!$A$1:$G$49,MATCH(orders!$D697,products!$A$1:$A$49,0),MATCH(orders!Q$1,products!$A$1:$G$1,0))</f>
        <v>4.7391499999999995</v>
      </c>
      <c r="R697" s="12">
        <f t="shared" si="21"/>
        <v>182.27499999999998</v>
      </c>
      <c r="S697" s="12">
        <f t="shared" si="20"/>
        <v>23.695749999999997</v>
      </c>
      <c r="T697" t="str">
        <f>_xlfn.XLOOKUP(C697,customers!A696:A1696,customers!I696:I1696,FALSE)</f>
        <v>Yes</v>
      </c>
    </row>
    <row r="698" spans="1:20" x14ac:dyDescent="0.2">
      <c r="A698" s="2" t="s">
        <v>4423</v>
      </c>
      <c r="B698" s="3">
        <v>43693</v>
      </c>
      <c r="C698" s="2" t="s">
        <v>4424</v>
      </c>
      <c r="D698" t="s">
        <v>6169</v>
      </c>
      <c r="E698" s="2">
        <v>4</v>
      </c>
      <c r="F698" s="2" t="str">
        <f>_xlfn.XLOOKUP(C698,customers!$A$1:$A$1001,customers!$B$1:$B$1001,0)</f>
        <v>Johna Bluck</v>
      </c>
      <c r="G698" s="2" t="str">
        <f>IF(_xlfn.XLOOKUP(C698,customers!$A$1:$A$1001,customers!$C$1:$C$1001,0) = 0, "NONE", _xlfn.XLOOKUP(C698,customers!$A$1:$A$1001,customers!$C$1:$C$1001,0) )</f>
        <v>jbluckjc@imageshack.us</v>
      </c>
      <c r="H698" s="2" t="str">
        <f>_xlfn.XLOOKUP(C698,customers!$A$1:$A$1001,customers!$G$1:$G$1001,0)</f>
        <v>United States</v>
      </c>
      <c r="I698" s="2" t="e" vm="290">
        <v>#VALUE!</v>
      </c>
      <c r="J698" s="2" t="str">
        <f>_xlfn.XLOOKUP(Table1[[#This Row],[Customer ID]],customers!A697:A1697,customers!F697:F1697,FALSE)</f>
        <v>Jacksonville</v>
      </c>
      <c r="K698" s="2" t="str">
        <f>VLOOKUP(M698,'coffee (more)'!$A$1:$B$5,2,FALSE)</f>
        <v>Liberica</v>
      </c>
      <c r="L698" s="2" t="str">
        <f>VLOOKUP(N698,'coffee (more)'!$A$7:$B$10,2,FALSE)</f>
        <v>Dark</v>
      </c>
      <c r="M698" t="str">
        <f>INDEX(products!$A$1:$G$49,MATCH(orders!$D698,products!$A$1:$A$49,0),MATCH(orders!M$1,products!$A$1:$G$1,0))</f>
        <v>Lib</v>
      </c>
      <c r="N698" t="str">
        <f>INDEX(products!$A$1:$G$49,MATCH(orders!$D698,products!$A$1:$A$49,0),MATCH(orders!N$1,products!$A$1:$G$1,0))</f>
        <v>D</v>
      </c>
      <c r="O698" s="10">
        <f>INDEX(products!$A$1:$G$49,MATCH(orders!$D698,products!$A$1:$A$49,0),MATCH(orders!O$1,products!$A$1:$G$1,0))</f>
        <v>0.5</v>
      </c>
      <c r="P698" s="5">
        <f>INDEX(products!$A$1:$G$49,MATCH(orders!$D698,products!$A$1:$A$49,0),MATCH(orders!P$1,products!$A$1:$G$1,0))</f>
        <v>7.77</v>
      </c>
      <c r="Q698" s="5">
        <f>INDEX(products!$A$1:$G$49,MATCH(orders!$D698,products!$A$1:$A$49,0),MATCH(orders!Q$1,products!$A$1:$G$1,0))</f>
        <v>1.0101</v>
      </c>
      <c r="R698" s="12">
        <f t="shared" si="21"/>
        <v>31.08</v>
      </c>
      <c r="S698" s="12">
        <f t="shared" si="20"/>
        <v>4.0404</v>
      </c>
      <c r="T698" t="str">
        <f>_xlfn.XLOOKUP(C698,customers!A697:A1697,customers!I697:I1697,FALSE)</f>
        <v>No</v>
      </c>
    </row>
    <row r="699" spans="1:20" x14ac:dyDescent="0.2">
      <c r="A699" s="2" t="s">
        <v>4429</v>
      </c>
      <c r="B699" s="3">
        <v>44547</v>
      </c>
      <c r="C699" s="2" t="s">
        <v>4430</v>
      </c>
      <c r="D699" t="s">
        <v>6157</v>
      </c>
      <c r="E699" s="2">
        <v>3</v>
      </c>
      <c r="F699" s="2" t="str">
        <f>_xlfn.XLOOKUP(C699,customers!$A$1:$A$1001,customers!$B$1:$B$1001,0)</f>
        <v>Myrle Dearden</v>
      </c>
      <c r="G699" s="2" t="str">
        <f>IF(_xlfn.XLOOKUP(C699,customers!$A$1:$A$1001,customers!$C$1:$C$1001,0) = 0, "NONE", _xlfn.XLOOKUP(C699,customers!$A$1:$A$1001,customers!$C$1:$C$1001,0) )</f>
        <v>NONE</v>
      </c>
      <c r="H699" s="2" t="str">
        <f>_xlfn.XLOOKUP(C699,customers!$A$1:$A$1001,customers!$G$1:$G$1001,0)</f>
        <v>Ireland</v>
      </c>
      <c r="I699" s="2" t="e" vm="293">
        <v>#VALUE!</v>
      </c>
      <c r="J699" s="2" t="str">
        <f>_xlfn.XLOOKUP(Table1[[#This Row],[Customer ID]],customers!A698:A1698,customers!F698:F1698,FALSE)</f>
        <v>Bayside</v>
      </c>
      <c r="K699" s="2" t="str">
        <f>VLOOKUP(M699,'coffee (more)'!$A$1:$B$5,2,FALSE)</f>
        <v>Arbica</v>
      </c>
      <c r="L699" s="2" t="str">
        <f>VLOOKUP(N699,'coffee (more)'!$A$7:$B$10,2,FALSE)</f>
        <v>Medium</v>
      </c>
      <c r="M699" t="str">
        <f>INDEX(products!$A$1:$G$49,MATCH(orders!$D699,products!$A$1:$A$49,0),MATCH(orders!M$1,products!$A$1:$G$1,0))</f>
        <v>Ara</v>
      </c>
      <c r="N699" t="str">
        <f>INDEX(products!$A$1:$G$49,MATCH(orders!$D699,products!$A$1:$A$49,0),MATCH(orders!N$1,products!$A$1:$G$1,0))</f>
        <v>M</v>
      </c>
      <c r="O699" s="10">
        <f>INDEX(products!$A$1:$G$49,MATCH(orders!$D699,products!$A$1:$A$49,0),MATCH(orders!O$1,products!$A$1:$G$1,0))</f>
        <v>0.5</v>
      </c>
      <c r="P699" s="5">
        <f>INDEX(products!$A$1:$G$49,MATCH(orders!$D699,products!$A$1:$A$49,0),MATCH(orders!P$1,products!$A$1:$G$1,0))</f>
        <v>6.75</v>
      </c>
      <c r="Q699" s="5">
        <f>INDEX(products!$A$1:$G$49,MATCH(orders!$D699,products!$A$1:$A$49,0),MATCH(orders!Q$1,products!$A$1:$G$1,0))</f>
        <v>0.60749999999999993</v>
      </c>
      <c r="R699" s="12">
        <f t="shared" si="21"/>
        <v>20.25</v>
      </c>
      <c r="S699" s="12">
        <f t="shared" si="20"/>
        <v>1.8224999999999998</v>
      </c>
      <c r="T699" t="str">
        <f>_xlfn.XLOOKUP(C699,customers!A698:A1698,customers!I698:I1698,FALSE)</f>
        <v>No</v>
      </c>
    </row>
    <row r="700" spans="1:20" x14ac:dyDescent="0.2">
      <c r="A700" s="2" t="s">
        <v>4433</v>
      </c>
      <c r="B700" s="3">
        <v>43830</v>
      </c>
      <c r="C700" s="2" t="s">
        <v>4434</v>
      </c>
      <c r="D700" t="s">
        <v>6143</v>
      </c>
      <c r="E700" s="2">
        <v>2</v>
      </c>
      <c r="F700" s="2" t="str">
        <f>_xlfn.XLOOKUP(C700,customers!$A$1:$A$1001,customers!$B$1:$B$1001,0)</f>
        <v>Jimmy Dymoke</v>
      </c>
      <c r="G700" s="2" t="str">
        <f>IF(_xlfn.XLOOKUP(C700,customers!$A$1:$A$1001,customers!$C$1:$C$1001,0) = 0, "NONE", _xlfn.XLOOKUP(C700,customers!$A$1:$A$1001,customers!$C$1:$C$1001,0) )</f>
        <v>jdymokeje@prnewswire.com</v>
      </c>
      <c r="H700" s="2" t="str">
        <f>_xlfn.XLOOKUP(C700,customers!$A$1:$A$1001,customers!$G$1:$G$1001,0)</f>
        <v>Ireland</v>
      </c>
      <c r="I700" s="2" t="e" vm="92">
        <v>#VALUE!</v>
      </c>
      <c r="J700" s="2" t="str">
        <f>_xlfn.XLOOKUP(Table1[[#This Row],[Customer ID]],customers!A699:A1699,customers!F699:F1699,FALSE)</f>
        <v>Beaumont</v>
      </c>
      <c r="K700" s="2" t="str">
        <f>VLOOKUP(M700,'coffee (more)'!$A$1:$B$5,2,FALSE)</f>
        <v>Liberica</v>
      </c>
      <c r="L700" s="2" t="str">
        <f>VLOOKUP(N700,'coffee (more)'!$A$7:$B$10,2,FALSE)</f>
        <v>Dark</v>
      </c>
      <c r="M700" t="str">
        <f>INDEX(products!$A$1:$G$49,MATCH(orders!$D700,products!$A$1:$A$49,0),MATCH(orders!M$1,products!$A$1:$G$1,0))</f>
        <v>Lib</v>
      </c>
      <c r="N700" t="str">
        <f>INDEX(products!$A$1:$G$49,MATCH(orders!$D700,products!$A$1:$A$49,0),MATCH(orders!N$1,products!$A$1:$G$1,0))</f>
        <v>D</v>
      </c>
      <c r="O700" s="10">
        <f>INDEX(products!$A$1:$G$49,MATCH(orders!$D700,products!$A$1:$A$49,0),MATCH(orders!O$1,products!$A$1:$G$1,0))</f>
        <v>1</v>
      </c>
      <c r="P700" s="5">
        <f>INDEX(products!$A$1:$G$49,MATCH(orders!$D700,products!$A$1:$A$49,0),MATCH(orders!P$1,products!$A$1:$G$1,0))</f>
        <v>12.95</v>
      </c>
      <c r="Q700" s="5">
        <f>INDEX(products!$A$1:$G$49,MATCH(orders!$D700,products!$A$1:$A$49,0),MATCH(orders!Q$1,products!$A$1:$G$1,0))</f>
        <v>1.6835</v>
      </c>
      <c r="R700" s="12">
        <f t="shared" si="21"/>
        <v>25.9</v>
      </c>
      <c r="S700" s="12">
        <f t="shared" si="20"/>
        <v>3.367</v>
      </c>
      <c r="T700" t="str">
        <f>_xlfn.XLOOKUP(C700,customers!A699:A1699,customers!I699:I1699,FALSE)</f>
        <v>No</v>
      </c>
    </row>
    <row r="701" spans="1:20" x14ac:dyDescent="0.2">
      <c r="A701" s="2" t="s">
        <v>4439</v>
      </c>
      <c r="B701" s="3">
        <v>44298</v>
      </c>
      <c r="C701" s="2" t="s">
        <v>4440</v>
      </c>
      <c r="D701" t="s">
        <v>6158</v>
      </c>
      <c r="E701" s="2">
        <v>4</v>
      </c>
      <c r="F701" s="2" t="str">
        <f>_xlfn.XLOOKUP(C701,customers!$A$1:$A$1001,customers!$B$1:$B$1001,0)</f>
        <v>Orland Tadman</v>
      </c>
      <c r="G701" s="2" t="str">
        <f>IF(_xlfn.XLOOKUP(C701,customers!$A$1:$A$1001,customers!$C$1:$C$1001,0) = 0, "NONE", _xlfn.XLOOKUP(C701,customers!$A$1:$A$1001,customers!$C$1:$C$1001,0) )</f>
        <v>otadmanjf@ft.com</v>
      </c>
      <c r="H701" s="2" t="str">
        <f>_xlfn.XLOOKUP(C701,customers!$A$1:$A$1001,customers!$G$1:$G$1001,0)</f>
        <v>United States</v>
      </c>
      <c r="I701" s="2" t="e" vm="206">
        <v>#VALUE!</v>
      </c>
      <c r="J701" s="2" t="str">
        <f>_xlfn.XLOOKUP(Table1[[#This Row],[Customer ID]],customers!A700:A1700,customers!F700:F1700,FALSE)</f>
        <v>Miami</v>
      </c>
      <c r="K701" s="2" t="str">
        <f>VLOOKUP(M701,'coffee (more)'!$A$1:$B$5,2,FALSE)</f>
        <v>Arbica</v>
      </c>
      <c r="L701" s="2" t="str">
        <f>VLOOKUP(N701,'coffee (more)'!$A$7:$B$10,2,FALSE)</f>
        <v>Dark</v>
      </c>
      <c r="M701" t="str">
        <f>INDEX(products!$A$1:$G$49,MATCH(orders!$D701,products!$A$1:$A$49,0),MATCH(orders!M$1,products!$A$1:$G$1,0))</f>
        <v>Ara</v>
      </c>
      <c r="N701" t="str">
        <f>INDEX(products!$A$1:$G$49,MATCH(orders!$D701,products!$A$1:$A$49,0),MATCH(orders!N$1,products!$A$1:$G$1,0))</f>
        <v>D</v>
      </c>
      <c r="O701" s="10">
        <f>INDEX(products!$A$1:$G$49,MATCH(orders!$D701,products!$A$1:$A$49,0),MATCH(orders!O$1,products!$A$1:$G$1,0))</f>
        <v>0.5</v>
      </c>
      <c r="P701" s="5">
        <f>INDEX(products!$A$1:$G$49,MATCH(orders!$D701,products!$A$1:$A$49,0),MATCH(orders!P$1,products!$A$1:$G$1,0))</f>
        <v>5.97</v>
      </c>
      <c r="Q701" s="5">
        <f>INDEX(products!$A$1:$G$49,MATCH(orders!$D701,products!$A$1:$A$49,0),MATCH(orders!Q$1,products!$A$1:$G$1,0))</f>
        <v>0.5373</v>
      </c>
      <c r="R701" s="12">
        <f t="shared" si="21"/>
        <v>23.88</v>
      </c>
      <c r="S701" s="12">
        <f t="shared" si="20"/>
        <v>2.1492</v>
      </c>
      <c r="T701" t="str">
        <f>_xlfn.XLOOKUP(C701,customers!A700:A1700,customers!I700:I1700,FALSE)</f>
        <v>Yes</v>
      </c>
    </row>
    <row r="702" spans="1:20" x14ac:dyDescent="0.2">
      <c r="A702" s="2" t="s">
        <v>4445</v>
      </c>
      <c r="B702" s="3">
        <v>43736</v>
      </c>
      <c r="C702" s="2" t="s">
        <v>4446</v>
      </c>
      <c r="D702" t="s">
        <v>6161</v>
      </c>
      <c r="E702" s="2">
        <v>2</v>
      </c>
      <c r="F702" s="2" t="str">
        <f>_xlfn.XLOOKUP(C702,customers!$A$1:$A$1001,customers!$B$1:$B$1001,0)</f>
        <v>Barrett Gudde</v>
      </c>
      <c r="G702" s="2" t="str">
        <f>IF(_xlfn.XLOOKUP(C702,customers!$A$1:$A$1001,customers!$C$1:$C$1001,0) = 0, "NONE", _xlfn.XLOOKUP(C702,customers!$A$1:$A$1001,customers!$C$1:$C$1001,0) )</f>
        <v>bguddejg@dailymotion.com</v>
      </c>
      <c r="H702" s="2" t="str">
        <f>_xlfn.XLOOKUP(C702,customers!$A$1:$A$1001,customers!$G$1:$G$1001,0)</f>
        <v>United States</v>
      </c>
      <c r="I702" s="2" t="e" vm="193">
        <v>#VALUE!</v>
      </c>
      <c r="J702" s="2" t="str">
        <f>_xlfn.XLOOKUP(Table1[[#This Row],[Customer ID]],customers!A701:A1701,customers!F701:F1701,FALSE)</f>
        <v>San Francisco</v>
      </c>
      <c r="K702" s="2" t="str">
        <f>VLOOKUP(M702,'coffee (more)'!$A$1:$B$5,2,FALSE)</f>
        <v>Liberica</v>
      </c>
      <c r="L702" s="2" t="str">
        <f>VLOOKUP(N702,'coffee (more)'!$A$7:$B$10,2,FALSE)</f>
        <v>Light</v>
      </c>
      <c r="M702" t="str">
        <f>INDEX(products!$A$1:$G$49,MATCH(orders!$D702,products!$A$1:$A$49,0),MATCH(orders!M$1,products!$A$1:$G$1,0))</f>
        <v>Lib</v>
      </c>
      <c r="N702" t="str">
        <f>INDEX(products!$A$1:$G$49,MATCH(orders!$D702,products!$A$1:$A$49,0),MATCH(orders!N$1,products!$A$1:$G$1,0))</f>
        <v>L</v>
      </c>
      <c r="O702" s="10">
        <f>INDEX(products!$A$1:$G$49,MATCH(orders!$D702,products!$A$1:$A$49,0),MATCH(orders!O$1,products!$A$1:$G$1,0))</f>
        <v>0.5</v>
      </c>
      <c r="P702" s="5">
        <f>INDEX(products!$A$1:$G$49,MATCH(orders!$D702,products!$A$1:$A$49,0),MATCH(orders!P$1,products!$A$1:$G$1,0))</f>
        <v>9.51</v>
      </c>
      <c r="Q702" s="5">
        <f>INDEX(products!$A$1:$G$49,MATCH(orders!$D702,products!$A$1:$A$49,0),MATCH(orders!Q$1,products!$A$1:$G$1,0))</f>
        <v>1.2363</v>
      </c>
      <c r="R702" s="12">
        <f t="shared" si="21"/>
        <v>19.02</v>
      </c>
      <c r="S702" s="12">
        <f t="shared" si="20"/>
        <v>2.4725999999999999</v>
      </c>
      <c r="T702" t="str">
        <f>_xlfn.XLOOKUP(C702,customers!A701:A1701,customers!I701:I1701,FALSE)</f>
        <v>No</v>
      </c>
    </row>
    <row r="703" spans="1:20" x14ac:dyDescent="0.2">
      <c r="A703" s="2" t="s">
        <v>4450</v>
      </c>
      <c r="B703" s="3">
        <v>44727</v>
      </c>
      <c r="C703" s="2" t="s">
        <v>4451</v>
      </c>
      <c r="D703" t="s">
        <v>6158</v>
      </c>
      <c r="E703" s="2">
        <v>5</v>
      </c>
      <c r="F703" s="2" t="str">
        <f>_xlfn.XLOOKUP(C703,customers!$A$1:$A$1001,customers!$B$1:$B$1001,0)</f>
        <v>Nathan Sictornes</v>
      </c>
      <c r="G703" s="2" t="str">
        <f>IF(_xlfn.XLOOKUP(C703,customers!$A$1:$A$1001,customers!$C$1:$C$1001,0) = 0, "NONE", _xlfn.XLOOKUP(C703,customers!$A$1:$A$1001,customers!$C$1:$C$1001,0) )</f>
        <v>nsictornesjh@buzzfeed.com</v>
      </c>
      <c r="H703" s="2" t="str">
        <f>_xlfn.XLOOKUP(C703,customers!$A$1:$A$1001,customers!$G$1:$G$1001,0)</f>
        <v>Ireland</v>
      </c>
      <c r="I703" s="2" t="e" vm="190">
        <v>#VALUE!</v>
      </c>
      <c r="J703" s="2" t="str">
        <f>_xlfn.XLOOKUP(Table1[[#This Row],[Customer ID]],customers!A702:A1702,customers!F702:F1702,FALSE)</f>
        <v>Sandyford</v>
      </c>
      <c r="K703" s="2" t="str">
        <f>VLOOKUP(M703,'coffee (more)'!$A$1:$B$5,2,FALSE)</f>
        <v>Arbica</v>
      </c>
      <c r="L703" s="2" t="str">
        <f>VLOOKUP(N703,'coffee (more)'!$A$7:$B$10,2,FALSE)</f>
        <v>Dark</v>
      </c>
      <c r="M703" t="str">
        <f>INDEX(products!$A$1:$G$49,MATCH(orders!$D703,products!$A$1:$A$49,0),MATCH(orders!M$1,products!$A$1:$G$1,0))</f>
        <v>Ara</v>
      </c>
      <c r="N703" t="str">
        <f>INDEX(products!$A$1:$G$49,MATCH(orders!$D703,products!$A$1:$A$49,0),MATCH(orders!N$1,products!$A$1:$G$1,0))</f>
        <v>D</v>
      </c>
      <c r="O703" s="10">
        <f>INDEX(products!$A$1:$G$49,MATCH(orders!$D703,products!$A$1:$A$49,0),MATCH(orders!O$1,products!$A$1:$G$1,0))</f>
        <v>0.5</v>
      </c>
      <c r="P703" s="5">
        <f>INDEX(products!$A$1:$G$49,MATCH(orders!$D703,products!$A$1:$A$49,0),MATCH(orders!P$1,products!$A$1:$G$1,0))</f>
        <v>5.97</v>
      </c>
      <c r="Q703" s="5">
        <f>INDEX(products!$A$1:$G$49,MATCH(orders!$D703,products!$A$1:$A$49,0),MATCH(orders!Q$1,products!$A$1:$G$1,0))</f>
        <v>0.5373</v>
      </c>
      <c r="R703" s="12">
        <f t="shared" si="21"/>
        <v>29.849999999999998</v>
      </c>
      <c r="S703" s="12">
        <f t="shared" si="20"/>
        <v>2.6865000000000001</v>
      </c>
      <c r="T703" t="str">
        <f>_xlfn.XLOOKUP(C703,customers!A702:A1702,customers!I702:I1702,FALSE)</f>
        <v>Yes</v>
      </c>
    </row>
    <row r="704" spans="1:20" x14ac:dyDescent="0.2">
      <c r="A704" s="2" t="s">
        <v>4456</v>
      </c>
      <c r="B704" s="3">
        <v>43661</v>
      </c>
      <c r="C704" s="2" t="s">
        <v>4457</v>
      </c>
      <c r="D704" t="s">
        <v>6180</v>
      </c>
      <c r="E704" s="2">
        <v>1</v>
      </c>
      <c r="F704" s="2" t="str">
        <f>_xlfn.XLOOKUP(C704,customers!$A$1:$A$1001,customers!$B$1:$B$1001,0)</f>
        <v>Vivyan Dunning</v>
      </c>
      <c r="G704" s="2" t="str">
        <f>IF(_xlfn.XLOOKUP(C704,customers!$A$1:$A$1001,customers!$C$1:$C$1001,0) = 0, "NONE", _xlfn.XLOOKUP(C704,customers!$A$1:$A$1001,customers!$C$1:$C$1001,0) )</f>
        <v>vdunningji@independent.co.uk</v>
      </c>
      <c r="H704" s="2" t="str">
        <f>_xlfn.XLOOKUP(C704,customers!$A$1:$A$1001,customers!$G$1:$G$1001,0)</f>
        <v>United States</v>
      </c>
      <c r="I704" s="2" t="e" vm="17">
        <v>#VALUE!</v>
      </c>
      <c r="J704" s="2" t="str">
        <f>_xlfn.XLOOKUP(Table1[[#This Row],[Customer ID]],customers!A703:A1703,customers!F703:F1703,FALSE)</f>
        <v>Punta Gorda</v>
      </c>
      <c r="K704" s="2" t="str">
        <f>VLOOKUP(M704,'coffee (more)'!$A$1:$B$5,2,FALSE)</f>
        <v>Arbica</v>
      </c>
      <c r="L704" s="2" t="str">
        <f>VLOOKUP(N704,'coffee (more)'!$A$7:$B$10,2,FALSE)</f>
        <v>Light</v>
      </c>
      <c r="M704" t="str">
        <f>INDEX(products!$A$1:$G$49,MATCH(orders!$D704,products!$A$1:$A$49,0),MATCH(orders!M$1,products!$A$1:$G$1,0))</f>
        <v>Ara</v>
      </c>
      <c r="N704" t="str">
        <f>INDEX(products!$A$1:$G$49,MATCH(orders!$D704,products!$A$1:$A$49,0),MATCH(orders!N$1,products!$A$1:$G$1,0))</f>
        <v>L</v>
      </c>
      <c r="O704" s="10">
        <f>INDEX(products!$A$1:$G$49,MATCH(orders!$D704,products!$A$1:$A$49,0),MATCH(orders!O$1,products!$A$1:$G$1,0))</f>
        <v>0.5</v>
      </c>
      <c r="P704" s="5">
        <f>INDEX(products!$A$1:$G$49,MATCH(orders!$D704,products!$A$1:$A$49,0),MATCH(orders!P$1,products!$A$1:$G$1,0))</f>
        <v>7.77</v>
      </c>
      <c r="Q704" s="5">
        <f>INDEX(products!$A$1:$G$49,MATCH(orders!$D704,products!$A$1:$A$49,0),MATCH(orders!Q$1,products!$A$1:$G$1,0))</f>
        <v>0.69929999999999992</v>
      </c>
      <c r="R704" s="12">
        <f t="shared" si="21"/>
        <v>7.77</v>
      </c>
      <c r="S704" s="12">
        <f t="shared" si="20"/>
        <v>0.69929999999999992</v>
      </c>
      <c r="T704" t="str">
        <f>_xlfn.XLOOKUP(C704,customers!A703:A1703,customers!I703:I1703,FALSE)</f>
        <v>Yes</v>
      </c>
    </row>
    <row r="705" spans="1:20" x14ac:dyDescent="0.2">
      <c r="A705" s="2" t="s">
        <v>4461</v>
      </c>
      <c r="B705" s="3">
        <v>43506</v>
      </c>
      <c r="C705" s="2" t="s">
        <v>4462</v>
      </c>
      <c r="D705" t="s">
        <v>6165</v>
      </c>
      <c r="E705" s="2">
        <v>4</v>
      </c>
      <c r="F705" s="2" t="str">
        <f>_xlfn.XLOOKUP(C705,customers!$A$1:$A$1001,customers!$B$1:$B$1001,0)</f>
        <v>Doralin Baison</v>
      </c>
      <c r="G705" s="2" t="str">
        <f>IF(_xlfn.XLOOKUP(C705,customers!$A$1:$A$1001,customers!$C$1:$C$1001,0) = 0, "NONE", _xlfn.XLOOKUP(C705,customers!$A$1:$A$1001,customers!$C$1:$C$1001,0) )</f>
        <v>NONE</v>
      </c>
      <c r="H705" s="2" t="str">
        <f>_xlfn.XLOOKUP(C705,customers!$A$1:$A$1001,customers!$G$1:$G$1001,0)</f>
        <v>Ireland</v>
      </c>
      <c r="I705" s="2" t="e" vm="99">
        <v>#VALUE!</v>
      </c>
      <c r="J705" s="2" t="str">
        <f>_xlfn.XLOOKUP(Table1[[#This Row],[Customer ID]],customers!A704:A1704,customers!F704:F1704,FALSE)</f>
        <v>Ballivor</v>
      </c>
      <c r="K705" s="2" t="str">
        <f>VLOOKUP(M705,'coffee (more)'!$A$1:$B$5,2,FALSE)</f>
        <v>Liberica</v>
      </c>
      <c r="L705" s="2" t="str">
        <f>VLOOKUP(N705,'coffee (more)'!$A$7:$B$10,2,FALSE)</f>
        <v>Dark</v>
      </c>
      <c r="M705" t="str">
        <f>INDEX(products!$A$1:$G$49,MATCH(orders!$D705,products!$A$1:$A$49,0),MATCH(orders!M$1,products!$A$1:$G$1,0))</f>
        <v>Lib</v>
      </c>
      <c r="N705" t="str">
        <f>INDEX(products!$A$1:$G$49,MATCH(orders!$D705,products!$A$1:$A$49,0),MATCH(orders!N$1,products!$A$1:$G$1,0))</f>
        <v>D</v>
      </c>
      <c r="O705" s="10">
        <f>INDEX(products!$A$1:$G$49,MATCH(orders!$D705,products!$A$1:$A$49,0),MATCH(orders!O$1,products!$A$1:$G$1,0))</f>
        <v>2.5</v>
      </c>
      <c r="P705" s="5">
        <f>INDEX(products!$A$1:$G$49,MATCH(orders!$D705,products!$A$1:$A$49,0),MATCH(orders!P$1,products!$A$1:$G$1,0))</f>
        <v>29.784999999999997</v>
      </c>
      <c r="Q705" s="5">
        <f>INDEX(products!$A$1:$G$49,MATCH(orders!$D705,products!$A$1:$A$49,0),MATCH(orders!Q$1,products!$A$1:$G$1,0))</f>
        <v>3.8720499999999998</v>
      </c>
      <c r="R705" s="12">
        <f t="shared" si="21"/>
        <v>119.13999999999999</v>
      </c>
      <c r="S705" s="12">
        <f t="shared" si="20"/>
        <v>15.488199999999999</v>
      </c>
      <c r="T705" t="str">
        <f>_xlfn.XLOOKUP(C705,customers!A704:A1704,customers!I704:I1704,FALSE)</f>
        <v>Yes</v>
      </c>
    </row>
    <row r="706" spans="1:20" x14ac:dyDescent="0.2">
      <c r="A706" s="2" t="s">
        <v>4466</v>
      </c>
      <c r="B706" s="3">
        <v>44716</v>
      </c>
      <c r="C706" s="2" t="s">
        <v>4467</v>
      </c>
      <c r="D706" t="s">
        <v>6153</v>
      </c>
      <c r="E706" s="2">
        <v>6</v>
      </c>
      <c r="F706" s="2" t="str">
        <f>_xlfn.XLOOKUP(C706,customers!$A$1:$A$1001,customers!$B$1:$B$1001,0)</f>
        <v>Josefina Ferens</v>
      </c>
      <c r="G706" s="2" t="str">
        <f>IF(_xlfn.XLOOKUP(C706,customers!$A$1:$A$1001,customers!$C$1:$C$1001,0) = 0, "NONE", _xlfn.XLOOKUP(C706,customers!$A$1:$A$1001,customers!$C$1:$C$1001,0) )</f>
        <v>NONE</v>
      </c>
      <c r="H706" s="2" t="str">
        <f>_xlfn.XLOOKUP(C706,customers!$A$1:$A$1001,customers!$G$1:$G$1001,0)</f>
        <v>United States</v>
      </c>
      <c r="I706" s="2" t="e" vm="15">
        <v>#VALUE!</v>
      </c>
      <c r="J706" s="2" t="str">
        <f>_xlfn.XLOOKUP(Table1[[#This Row],[Customer ID]],customers!A705:A1705,customers!F705:F1705,FALSE)</f>
        <v>New York City</v>
      </c>
      <c r="K706" s="2" t="str">
        <f>VLOOKUP(M706,'coffee (more)'!$A$1:$B$5,2,FALSE)</f>
        <v>Excelsa</v>
      </c>
      <c r="L706" s="2" t="str">
        <f>VLOOKUP(N706,'coffee (more)'!$A$7:$B$10,2,FALSE)</f>
        <v>Dark</v>
      </c>
      <c r="M706" t="str">
        <f>INDEX(products!$A$1:$G$49,MATCH(orders!$D706,products!$A$1:$A$49,0),MATCH(orders!M$1,products!$A$1:$G$1,0))</f>
        <v>Exc</v>
      </c>
      <c r="N706" t="str">
        <f>INDEX(products!$A$1:$G$49,MATCH(orders!$D706,products!$A$1:$A$49,0),MATCH(orders!N$1,products!$A$1:$G$1,0))</f>
        <v>D</v>
      </c>
      <c r="O706" s="10">
        <f>INDEX(products!$A$1:$G$49,MATCH(orders!$D706,products!$A$1:$A$49,0),MATCH(orders!O$1,products!$A$1:$G$1,0))</f>
        <v>0.2</v>
      </c>
      <c r="P706" s="5">
        <f>INDEX(products!$A$1:$G$49,MATCH(orders!$D706,products!$A$1:$A$49,0),MATCH(orders!P$1,products!$A$1:$G$1,0))</f>
        <v>3.645</v>
      </c>
      <c r="Q706" s="5">
        <f>INDEX(products!$A$1:$G$49,MATCH(orders!$D706,products!$A$1:$A$49,0),MATCH(orders!Q$1,products!$A$1:$G$1,0))</f>
        <v>0.40095000000000003</v>
      </c>
      <c r="R706" s="12">
        <f t="shared" si="21"/>
        <v>21.87</v>
      </c>
      <c r="S706" s="12">
        <f t="shared" ref="S706:S769" si="22" xml:space="preserve"> Q706*E706</f>
        <v>2.4057000000000004</v>
      </c>
      <c r="T706" t="str">
        <f>_xlfn.XLOOKUP(C706,customers!A705:A1705,customers!I705:I1705,FALSE)</f>
        <v>Yes</v>
      </c>
    </row>
    <row r="707" spans="1:20" x14ac:dyDescent="0.2">
      <c r="A707" s="2" t="s">
        <v>4471</v>
      </c>
      <c r="B707" s="3">
        <v>44114</v>
      </c>
      <c r="C707" s="2" t="s">
        <v>4472</v>
      </c>
      <c r="D707" t="s">
        <v>6176</v>
      </c>
      <c r="E707" s="2">
        <v>2</v>
      </c>
      <c r="F707" s="2" t="str">
        <f>_xlfn.XLOOKUP(C707,customers!$A$1:$A$1001,customers!$B$1:$B$1001,0)</f>
        <v>Shelley Gehring</v>
      </c>
      <c r="G707" s="2" t="str">
        <f>IF(_xlfn.XLOOKUP(C707,customers!$A$1:$A$1001,customers!$C$1:$C$1001,0) = 0, "NONE", _xlfn.XLOOKUP(C707,customers!$A$1:$A$1001,customers!$C$1:$C$1001,0) )</f>
        <v>sgehringjl@gnu.org</v>
      </c>
      <c r="H707" s="2" t="str">
        <f>_xlfn.XLOOKUP(C707,customers!$A$1:$A$1001,customers!$G$1:$G$1001,0)</f>
        <v>United States</v>
      </c>
      <c r="I707" s="2" t="e" vm="136">
        <v>#VALUE!</v>
      </c>
      <c r="J707" s="2" t="str">
        <f>_xlfn.XLOOKUP(Table1[[#This Row],[Customer ID]],customers!A706:A1706,customers!F706:F1706,FALSE)</f>
        <v>Spartanburg</v>
      </c>
      <c r="K707" s="2" t="str">
        <f>VLOOKUP(M707,'coffee (more)'!$A$1:$B$5,2,FALSE)</f>
        <v>Excelsa</v>
      </c>
      <c r="L707" s="2" t="str">
        <f>VLOOKUP(N707,'coffee (more)'!$A$7:$B$10,2,FALSE)</f>
        <v>Light</v>
      </c>
      <c r="M707" t="str">
        <f>INDEX(products!$A$1:$G$49,MATCH(orders!$D707,products!$A$1:$A$49,0),MATCH(orders!M$1,products!$A$1:$G$1,0))</f>
        <v>Exc</v>
      </c>
      <c r="N707" t="str">
        <f>INDEX(products!$A$1:$G$49,MATCH(orders!$D707,products!$A$1:$A$49,0),MATCH(orders!N$1,products!$A$1:$G$1,0))</f>
        <v>L</v>
      </c>
      <c r="O707" s="10">
        <f>INDEX(products!$A$1:$G$49,MATCH(orders!$D707,products!$A$1:$A$49,0),MATCH(orders!O$1,products!$A$1:$G$1,0))</f>
        <v>0.5</v>
      </c>
      <c r="P707" s="5">
        <f>INDEX(products!$A$1:$G$49,MATCH(orders!$D707,products!$A$1:$A$49,0),MATCH(orders!P$1,products!$A$1:$G$1,0))</f>
        <v>8.91</v>
      </c>
      <c r="Q707" s="5">
        <f>INDEX(products!$A$1:$G$49,MATCH(orders!$D707,products!$A$1:$A$49,0),MATCH(orders!Q$1,products!$A$1:$G$1,0))</f>
        <v>0.98009999999999997</v>
      </c>
      <c r="R707" s="12">
        <f t="shared" ref="R707:R770" si="23">E707*P707</f>
        <v>17.82</v>
      </c>
      <c r="S707" s="12">
        <f t="shared" si="22"/>
        <v>1.9601999999999999</v>
      </c>
      <c r="T707" t="str">
        <f>_xlfn.XLOOKUP(C707,customers!A706:A1706,customers!I706:I1706,FALSE)</f>
        <v>No</v>
      </c>
    </row>
    <row r="708" spans="1:20" x14ac:dyDescent="0.2">
      <c r="A708" s="2" t="s">
        <v>4477</v>
      </c>
      <c r="B708" s="3">
        <v>44353</v>
      </c>
      <c r="C708" s="2" t="s">
        <v>4478</v>
      </c>
      <c r="D708" t="s">
        <v>6156</v>
      </c>
      <c r="E708" s="2">
        <v>3</v>
      </c>
      <c r="F708" s="2" t="str">
        <f>_xlfn.XLOOKUP(C708,customers!$A$1:$A$1001,customers!$B$1:$B$1001,0)</f>
        <v>Barrie Fallowes</v>
      </c>
      <c r="G708" s="2" t="str">
        <f>IF(_xlfn.XLOOKUP(C708,customers!$A$1:$A$1001,customers!$C$1:$C$1001,0) = 0, "NONE", _xlfn.XLOOKUP(C708,customers!$A$1:$A$1001,customers!$C$1:$C$1001,0) )</f>
        <v>bfallowesjm@purevolume.com</v>
      </c>
      <c r="H708" s="2" t="str">
        <f>_xlfn.XLOOKUP(C708,customers!$A$1:$A$1001,customers!$G$1:$G$1001,0)</f>
        <v>United States</v>
      </c>
      <c r="I708" s="2" t="e" vm="294">
        <v>#VALUE!</v>
      </c>
      <c r="J708" s="2" t="str">
        <f>_xlfn.XLOOKUP(Table1[[#This Row],[Customer ID]],customers!A707:A1707,customers!F707:F1707,FALSE)</f>
        <v>Bakersfield</v>
      </c>
      <c r="K708" s="2" t="str">
        <f>VLOOKUP(M708,'coffee (more)'!$A$1:$B$5,2,FALSE)</f>
        <v>Excelsa</v>
      </c>
      <c r="L708" s="2" t="str">
        <f>VLOOKUP(N708,'coffee (more)'!$A$7:$B$10,2,FALSE)</f>
        <v>Medium</v>
      </c>
      <c r="M708" t="str">
        <f>INDEX(products!$A$1:$G$49,MATCH(orders!$D708,products!$A$1:$A$49,0),MATCH(orders!M$1,products!$A$1:$G$1,0))</f>
        <v>Exc</v>
      </c>
      <c r="N708" t="str">
        <f>INDEX(products!$A$1:$G$49,MATCH(orders!$D708,products!$A$1:$A$49,0),MATCH(orders!N$1,products!$A$1:$G$1,0))</f>
        <v>M</v>
      </c>
      <c r="O708" s="10">
        <f>INDEX(products!$A$1:$G$49,MATCH(orders!$D708,products!$A$1:$A$49,0),MATCH(orders!O$1,products!$A$1:$G$1,0))</f>
        <v>0.2</v>
      </c>
      <c r="P708" s="5">
        <f>INDEX(products!$A$1:$G$49,MATCH(orders!$D708,products!$A$1:$A$49,0),MATCH(orders!P$1,products!$A$1:$G$1,0))</f>
        <v>4.125</v>
      </c>
      <c r="Q708" s="5">
        <f>INDEX(products!$A$1:$G$49,MATCH(orders!$D708,products!$A$1:$A$49,0),MATCH(orders!Q$1,products!$A$1:$G$1,0))</f>
        <v>0.45374999999999999</v>
      </c>
      <c r="R708" s="12">
        <f t="shared" si="23"/>
        <v>12.375</v>
      </c>
      <c r="S708" s="12">
        <f t="shared" si="22"/>
        <v>1.3612500000000001</v>
      </c>
      <c r="T708" t="str">
        <f>_xlfn.XLOOKUP(C708,customers!A707:A1707,customers!I707:I1707,FALSE)</f>
        <v>No</v>
      </c>
    </row>
    <row r="709" spans="1:20" x14ac:dyDescent="0.2">
      <c r="A709" s="2" t="s">
        <v>4483</v>
      </c>
      <c r="B709" s="3">
        <v>43540</v>
      </c>
      <c r="C709" s="2" t="s">
        <v>4484</v>
      </c>
      <c r="D709" t="s">
        <v>6143</v>
      </c>
      <c r="E709" s="2">
        <v>2</v>
      </c>
      <c r="F709" s="2" t="str">
        <f>_xlfn.XLOOKUP(C709,customers!$A$1:$A$1001,customers!$B$1:$B$1001,0)</f>
        <v>Nicolas Aiton</v>
      </c>
      <c r="G709" s="2" t="str">
        <f>IF(_xlfn.XLOOKUP(C709,customers!$A$1:$A$1001,customers!$C$1:$C$1001,0) = 0, "NONE", _xlfn.XLOOKUP(C709,customers!$A$1:$A$1001,customers!$C$1:$C$1001,0) )</f>
        <v>NONE</v>
      </c>
      <c r="H709" s="2" t="str">
        <f>_xlfn.XLOOKUP(C709,customers!$A$1:$A$1001,customers!$G$1:$G$1001,0)</f>
        <v>Ireland</v>
      </c>
      <c r="I709" s="2" t="e" vm="295">
        <v>#VALUE!</v>
      </c>
      <c r="J709" s="2" t="str">
        <f>_xlfn.XLOOKUP(Table1[[#This Row],[Customer ID]],customers!A708:A1708,customers!F708:F1708,FALSE)</f>
        <v>Dungarvan</v>
      </c>
      <c r="K709" s="2" t="str">
        <f>VLOOKUP(M709,'coffee (more)'!$A$1:$B$5,2,FALSE)</f>
        <v>Liberica</v>
      </c>
      <c r="L709" s="2" t="str">
        <f>VLOOKUP(N709,'coffee (more)'!$A$7:$B$10,2,FALSE)</f>
        <v>Dark</v>
      </c>
      <c r="M709" t="str">
        <f>INDEX(products!$A$1:$G$49,MATCH(orders!$D709,products!$A$1:$A$49,0),MATCH(orders!M$1,products!$A$1:$G$1,0))</f>
        <v>Lib</v>
      </c>
      <c r="N709" t="str">
        <f>INDEX(products!$A$1:$G$49,MATCH(orders!$D709,products!$A$1:$A$49,0),MATCH(orders!N$1,products!$A$1:$G$1,0))</f>
        <v>D</v>
      </c>
      <c r="O709" s="10">
        <f>INDEX(products!$A$1:$G$49,MATCH(orders!$D709,products!$A$1:$A$49,0),MATCH(orders!O$1,products!$A$1:$G$1,0))</f>
        <v>1</v>
      </c>
      <c r="P709" s="5">
        <f>INDEX(products!$A$1:$G$49,MATCH(orders!$D709,products!$A$1:$A$49,0),MATCH(orders!P$1,products!$A$1:$G$1,0))</f>
        <v>12.95</v>
      </c>
      <c r="Q709" s="5">
        <f>INDEX(products!$A$1:$G$49,MATCH(orders!$D709,products!$A$1:$A$49,0),MATCH(orders!Q$1,products!$A$1:$G$1,0))</f>
        <v>1.6835</v>
      </c>
      <c r="R709" s="12">
        <f t="shared" si="23"/>
        <v>25.9</v>
      </c>
      <c r="S709" s="12">
        <f t="shared" si="22"/>
        <v>3.367</v>
      </c>
      <c r="T709" t="str">
        <f>_xlfn.XLOOKUP(C709,customers!A708:A1708,customers!I708:I1708,FALSE)</f>
        <v>No</v>
      </c>
    </row>
    <row r="710" spans="1:20" x14ac:dyDescent="0.2">
      <c r="A710" s="2" t="s">
        <v>4488</v>
      </c>
      <c r="B710" s="3">
        <v>43804</v>
      </c>
      <c r="C710" s="2" t="s">
        <v>4489</v>
      </c>
      <c r="D710" t="s">
        <v>6157</v>
      </c>
      <c r="E710" s="2">
        <v>2</v>
      </c>
      <c r="F710" s="2" t="str">
        <f>_xlfn.XLOOKUP(C710,customers!$A$1:$A$1001,customers!$B$1:$B$1001,0)</f>
        <v>Shelli De Banke</v>
      </c>
      <c r="G710" s="2" t="str">
        <f>IF(_xlfn.XLOOKUP(C710,customers!$A$1:$A$1001,customers!$C$1:$C$1001,0) = 0, "NONE", _xlfn.XLOOKUP(C710,customers!$A$1:$A$1001,customers!$C$1:$C$1001,0) )</f>
        <v>sdejo@newsvine.com</v>
      </c>
      <c r="H710" s="2" t="str">
        <f>_xlfn.XLOOKUP(C710,customers!$A$1:$A$1001,customers!$G$1:$G$1001,0)</f>
        <v>United States</v>
      </c>
      <c r="I710" s="2" t="e" vm="10">
        <v>#VALUE!</v>
      </c>
      <c r="J710" s="2" t="str">
        <f>_xlfn.XLOOKUP(Table1[[#This Row],[Customer ID]],customers!A709:A1709,customers!F709:F1709,FALSE)</f>
        <v>Saint Louis</v>
      </c>
      <c r="K710" s="2" t="str">
        <f>VLOOKUP(M710,'coffee (more)'!$A$1:$B$5,2,FALSE)</f>
        <v>Arbica</v>
      </c>
      <c r="L710" s="2" t="str">
        <f>VLOOKUP(N710,'coffee (more)'!$A$7:$B$10,2,FALSE)</f>
        <v>Medium</v>
      </c>
      <c r="M710" t="str">
        <f>INDEX(products!$A$1:$G$49,MATCH(orders!$D710,products!$A$1:$A$49,0),MATCH(orders!M$1,products!$A$1:$G$1,0))</f>
        <v>Ara</v>
      </c>
      <c r="N710" t="str">
        <f>INDEX(products!$A$1:$G$49,MATCH(orders!$D710,products!$A$1:$A$49,0),MATCH(orders!N$1,products!$A$1:$G$1,0))</f>
        <v>M</v>
      </c>
      <c r="O710" s="10">
        <f>INDEX(products!$A$1:$G$49,MATCH(orders!$D710,products!$A$1:$A$49,0),MATCH(orders!O$1,products!$A$1:$G$1,0))</f>
        <v>0.5</v>
      </c>
      <c r="P710" s="5">
        <f>INDEX(products!$A$1:$G$49,MATCH(orders!$D710,products!$A$1:$A$49,0),MATCH(orders!P$1,products!$A$1:$G$1,0))</f>
        <v>6.75</v>
      </c>
      <c r="Q710" s="5">
        <f>INDEX(products!$A$1:$G$49,MATCH(orders!$D710,products!$A$1:$A$49,0),MATCH(orders!Q$1,products!$A$1:$G$1,0))</f>
        <v>0.60749999999999993</v>
      </c>
      <c r="R710" s="12">
        <f t="shared" si="23"/>
        <v>13.5</v>
      </c>
      <c r="S710" s="12">
        <f t="shared" si="22"/>
        <v>1.2149999999999999</v>
      </c>
      <c r="T710" t="str">
        <f>_xlfn.XLOOKUP(C710,customers!A709:A1709,customers!I709:I1709,FALSE)</f>
        <v>Yes</v>
      </c>
    </row>
    <row r="711" spans="1:20" x14ac:dyDescent="0.2">
      <c r="A711" s="2" t="s">
        <v>4494</v>
      </c>
      <c r="B711" s="3">
        <v>43485</v>
      </c>
      <c r="C711" s="2" t="s">
        <v>4495</v>
      </c>
      <c r="D711" t="s">
        <v>6176</v>
      </c>
      <c r="E711" s="2">
        <v>2</v>
      </c>
      <c r="F711" s="2" t="str">
        <f>_xlfn.XLOOKUP(C711,customers!$A$1:$A$1001,customers!$B$1:$B$1001,0)</f>
        <v>Lyell Murch</v>
      </c>
      <c r="G711" s="2" t="str">
        <f>IF(_xlfn.XLOOKUP(C711,customers!$A$1:$A$1001,customers!$C$1:$C$1001,0) = 0, "NONE", _xlfn.XLOOKUP(C711,customers!$A$1:$A$1001,customers!$C$1:$C$1001,0) )</f>
        <v>NONE</v>
      </c>
      <c r="H711" s="2" t="str">
        <f>_xlfn.XLOOKUP(C711,customers!$A$1:$A$1001,customers!$G$1:$G$1001,0)</f>
        <v>United States</v>
      </c>
      <c r="I711" s="2" t="e" vm="49">
        <v>#VALUE!</v>
      </c>
      <c r="J711" s="2" t="str">
        <f>_xlfn.XLOOKUP(Table1[[#This Row],[Customer ID]],customers!A710:A1710,customers!F710:F1710,FALSE)</f>
        <v>Fort Wayne</v>
      </c>
      <c r="K711" s="2" t="str">
        <f>VLOOKUP(M711,'coffee (more)'!$A$1:$B$5,2,FALSE)</f>
        <v>Excelsa</v>
      </c>
      <c r="L711" s="2" t="str">
        <f>VLOOKUP(N711,'coffee (more)'!$A$7:$B$10,2,FALSE)</f>
        <v>Light</v>
      </c>
      <c r="M711" t="str">
        <f>INDEX(products!$A$1:$G$49,MATCH(orders!$D711,products!$A$1:$A$49,0),MATCH(orders!M$1,products!$A$1:$G$1,0))</f>
        <v>Exc</v>
      </c>
      <c r="N711" t="str">
        <f>INDEX(products!$A$1:$G$49,MATCH(orders!$D711,products!$A$1:$A$49,0),MATCH(orders!N$1,products!$A$1:$G$1,0))</f>
        <v>L</v>
      </c>
      <c r="O711" s="10">
        <f>INDEX(products!$A$1:$G$49,MATCH(orders!$D711,products!$A$1:$A$49,0),MATCH(orders!O$1,products!$A$1:$G$1,0))</f>
        <v>0.5</v>
      </c>
      <c r="P711" s="5">
        <f>INDEX(products!$A$1:$G$49,MATCH(orders!$D711,products!$A$1:$A$49,0),MATCH(orders!P$1,products!$A$1:$G$1,0))</f>
        <v>8.91</v>
      </c>
      <c r="Q711" s="5">
        <f>INDEX(products!$A$1:$G$49,MATCH(orders!$D711,products!$A$1:$A$49,0),MATCH(orders!Q$1,products!$A$1:$G$1,0))</f>
        <v>0.98009999999999997</v>
      </c>
      <c r="R711" s="12">
        <f t="shared" si="23"/>
        <v>17.82</v>
      </c>
      <c r="S711" s="12">
        <f t="shared" si="22"/>
        <v>1.9601999999999999</v>
      </c>
      <c r="T711" t="str">
        <f>_xlfn.XLOOKUP(C711,customers!A710:A1710,customers!I710:I1710,FALSE)</f>
        <v>Yes</v>
      </c>
    </row>
    <row r="712" spans="1:20" x14ac:dyDescent="0.2">
      <c r="A712" s="2" t="s">
        <v>4499</v>
      </c>
      <c r="B712" s="3">
        <v>44655</v>
      </c>
      <c r="C712" s="2" t="s">
        <v>4500</v>
      </c>
      <c r="D712" t="s">
        <v>6139</v>
      </c>
      <c r="E712" s="2">
        <v>3</v>
      </c>
      <c r="F712" s="2" t="str">
        <f>_xlfn.XLOOKUP(C712,customers!$A$1:$A$1001,customers!$B$1:$B$1001,0)</f>
        <v>Stearne Count</v>
      </c>
      <c r="G712" s="2" t="str">
        <f>IF(_xlfn.XLOOKUP(C712,customers!$A$1:$A$1001,customers!$C$1:$C$1001,0) = 0, "NONE", _xlfn.XLOOKUP(C712,customers!$A$1:$A$1001,customers!$C$1:$C$1001,0) )</f>
        <v>scountjq@nba.com</v>
      </c>
      <c r="H712" s="2" t="str">
        <f>_xlfn.XLOOKUP(C712,customers!$A$1:$A$1001,customers!$G$1:$G$1001,0)</f>
        <v>United States</v>
      </c>
      <c r="I712" s="2" t="e" vm="296">
        <v>#VALUE!</v>
      </c>
      <c r="J712" s="2" t="str">
        <f>_xlfn.XLOOKUP(Table1[[#This Row],[Customer ID]],customers!A711:A1711,customers!F711:F1711,FALSE)</f>
        <v>Young America</v>
      </c>
      <c r="K712" s="2" t="str">
        <f>VLOOKUP(M712,'coffee (more)'!$A$1:$B$5,2,FALSE)</f>
        <v>Excelsa</v>
      </c>
      <c r="L712" s="2" t="str">
        <f>VLOOKUP(N712,'coffee (more)'!$A$7:$B$10,2,FALSE)</f>
        <v>Medium</v>
      </c>
      <c r="M712" t="str">
        <f>INDEX(products!$A$1:$G$49,MATCH(orders!$D712,products!$A$1:$A$49,0),MATCH(orders!M$1,products!$A$1:$G$1,0))</f>
        <v>Exc</v>
      </c>
      <c r="N712" t="str">
        <f>INDEX(products!$A$1:$G$49,MATCH(orders!$D712,products!$A$1:$A$49,0),MATCH(orders!N$1,products!$A$1:$G$1,0))</f>
        <v>M</v>
      </c>
      <c r="O712" s="10">
        <f>INDEX(products!$A$1:$G$49,MATCH(orders!$D712,products!$A$1:$A$49,0),MATCH(orders!O$1,products!$A$1:$G$1,0))</f>
        <v>0.5</v>
      </c>
      <c r="P712" s="5">
        <f>INDEX(products!$A$1:$G$49,MATCH(orders!$D712,products!$A$1:$A$49,0),MATCH(orders!P$1,products!$A$1:$G$1,0))</f>
        <v>8.25</v>
      </c>
      <c r="Q712" s="5">
        <f>INDEX(products!$A$1:$G$49,MATCH(orders!$D712,products!$A$1:$A$49,0),MATCH(orders!Q$1,products!$A$1:$G$1,0))</f>
        <v>0.90749999999999997</v>
      </c>
      <c r="R712" s="12">
        <f t="shared" si="23"/>
        <v>24.75</v>
      </c>
      <c r="S712" s="12">
        <f t="shared" si="22"/>
        <v>2.7225000000000001</v>
      </c>
      <c r="T712" t="str">
        <f>_xlfn.XLOOKUP(C712,customers!A711:A1711,customers!I711:I1711,FALSE)</f>
        <v>No</v>
      </c>
    </row>
    <row r="713" spans="1:20" x14ac:dyDescent="0.2">
      <c r="A713" s="2" t="s">
        <v>4505</v>
      </c>
      <c r="B713" s="3">
        <v>44600</v>
      </c>
      <c r="C713" s="2" t="s">
        <v>4506</v>
      </c>
      <c r="D713" t="s">
        <v>6174</v>
      </c>
      <c r="E713" s="2">
        <v>6</v>
      </c>
      <c r="F713" s="2" t="str">
        <f>_xlfn.XLOOKUP(C713,customers!$A$1:$A$1001,customers!$B$1:$B$1001,0)</f>
        <v>Selia Ragles</v>
      </c>
      <c r="G713" s="2" t="str">
        <f>IF(_xlfn.XLOOKUP(C713,customers!$A$1:$A$1001,customers!$C$1:$C$1001,0) = 0, "NONE", _xlfn.XLOOKUP(C713,customers!$A$1:$A$1001,customers!$C$1:$C$1001,0) )</f>
        <v>sraglesjr@blogtalkradio.com</v>
      </c>
      <c r="H713" s="2" t="str">
        <f>_xlfn.XLOOKUP(C713,customers!$A$1:$A$1001,customers!$G$1:$G$1001,0)</f>
        <v>United States</v>
      </c>
      <c r="I713" s="2" t="e" vm="297">
        <v>#VALUE!</v>
      </c>
      <c r="J713" s="2" t="str">
        <f>_xlfn.XLOOKUP(Table1[[#This Row],[Customer ID]],customers!A712:A1712,customers!F712:F1712,FALSE)</f>
        <v>Fort Smith</v>
      </c>
      <c r="K713" s="2" t="str">
        <f>VLOOKUP(M713,'coffee (more)'!$A$1:$B$5,2,FALSE)</f>
        <v>Robusta</v>
      </c>
      <c r="L713" s="2" t="str">
        <f>VLOOKUP(N713,'coffee (more)'!$A$7:$B$10,2,FALSE)</f>
        <v>Medium</v>
      </c>
      <c r="M713" t="str">
        <f>INDEX(products!$A$1:$G$49,MATCH(orders!$D713,products!$A$1:$A$49,0),MATCH(orders!M$1,products!$A$1:$G$1,0))</f>
        <v>Rob</v>
      </c>
      <c r="N713" t="str">
        <f>INDEX(products!$A$1:$G$49,MATCH(orders!$D713,products!$A$1:$A$49,0),MATCH(orders!N$1,products!$A$1:$G$1,0))</f>
        <v>M</v>
      </c>
      <c r="O713" s="10">
        <f>INDEX(products!$A$1:$G$49,MATCH(orders!$D713,products!$A$1:$A$49,0),MATCH(orders!O$1,products!$A$1:$G$1,0))</f>
        <v>0.2</v>
      </c>
      <c r="P713" s="5">
        <f>INDEX(products!$A$1:$G$49,MATCH(orders!$D713,products!$A$1:$A$49,0),MATCH(orders!P$1,products!$A$1:$G$1,0))</f>
        <v>2.9849999999999999</v>
      </c>
      <c r="Q713" s="5">
        <f>INDEX(products!$A$1:$G$49,MATCH(orders!$D713,products!$A$1:$A$49,0),MATCH(orders!Q$1,products!$A$1:$G$1,0))</f>
        <v>0.17909999999999998</v>
      </c>
      <c r="R713" s="12">
        <f t="shared" si="23"/>
        <v>17.91</v>
      </c>
      <c r="S713" s="12">
        <f t="shared" si="22"/>
        <v>1.0745999999999998</v>
      </c>
      <c r="T713" t="str">
        <f>_xlfn.XLOOKUP(C713,customers!A712:A1712,customers!I712:I1712,FALSE)</f>
        <v>No</v>
      </c>
    </row>
    <row r="714" spans="1:20" x14ac:dyDescent="0.2">
      <c r="A714" s="2" t="s">
        <v>4512</v>
      </c>
      <c r="B714" s="3">
        <v>43646</v>
      </c>
      <c r="C714" s="2" t="s">
        <v>4513</v>
      </c>
      <c r="D714" t="s">
        <v>6139</v>
      </c>
      <c r="E714" s="2">
        <v>2</v>
      </c>
      <c r="F714" s="2" t="str">
        <f>_xlfn.XLOOKUP(C714,customers!$A$1:$A$1001,customers!$B$1:$B$1001,0)</f>
        <v>Silas Deehan</v>
      </c>
      <c r="G714" s="2" t="str">
        <f>IF(_xlfn.XLOOKUP(C714,customers!$A$1:$A$1001,customers!$C$1:$C$1001,0) = 0, "NONE", _xlfn.XLOOKUP(C714,customers!$A$1:$A$1001,customers!$C$1:$C$1001,0) )</f>
        <v>NONE</v>
      </c>
      <c r="H714" s="2" t="str">
        <f>_xlfn.XLOOKUP(C714,customers!$A$1:$A$1001,customers!$G$1:$G$1001,0)</f>
        <v>United Kingdom</v>
      </c>
      <c r="I714" s="2" t="s">
        <v>286</v>
      </c>
      <c r="J714" s="2" t="str">
        <f>_xlfn.XLOOKUP(Table1[[#This Row],[Customer ID]],customers!A713:A1713,customers!F713:F1713,FALSE)</f>
        <v>Charlton</v>
      </c>
      <c r="K714" s="2" t="str">
        <f>VLOOKUP(M714,'coffee (more)'!$A$1:$B$5,2,FALSE)</f>
        <v>Excelsa</v>
      </c>
      <c r="L714" s="2" t="str">
        <f>VLOOKUP(N714,'coffee (more)'!$A$7:$B$10,2,FALSE)</f>
        <v>Medium</v>
      </c>
      <c r="M714" t="str">
        <f>INDEX(products!$A$1:$G$49,MATCH(orders!$D714,products!$A$1:$A$49,0),MATCH(orders!M$1,products!$A$1:$G$1,0))</f>
        <v>Exc</v>
      </c>
      <c r="N714" t="str">
        <f>INDEX(products!$A$1:$G$49,MATCH(orders!$D714,products!$A$1:$A$49,0),MATCH(orders!N$1,products!$A$1:$G$1,0))</f>
        <v>M</v>
      </c>
      <c r="O714" s="10">
        <f>INDEX(products!$A$1:$G$49,MATCH(orders!$D714,products!$A$1:$A$49,0),MATCH(orders!O$1,products!$A$1:$G$1,0))</f>
        <v>0.5</v>
      </c>
      <c r="P714" s="5">
        <f>INDEX(products!$A$1:$G$49,MATCH(orders!$D714,products!$A$1:$A$49,0),MATCH(orders!P$1,products!$A$1:$G$1,0))</f>
        <v>8.25</v>
      </c>
      <c r="Q714" s="5">
        <f>INDEX(products!$A$1:$G$49,MATCH(orders!$D714,products!$A$1:$A$49,0),MATCH(orders!Q$1,products!$A$1:$G$1,0))</f>
        <v>0.90749999999999997</v>
      </c>
      <c r="R714" s="12">
        <f t="shared" si="23"/>
        <v>16.5</v>
      </c>
      <c r="S714" s="12">
        <f t="shared" si="22"/>
        <v>1.8149999999999999</v>
      </c>
      <c r="T714" t="str">
        <f>_xlfn.XLOOKUP(C714,customers!A713:A1713,customers!I713:I1713,FALSE)</f>
        <v>No</v>
      </c>
    </row>
    <row r="715" spans="1:20" x14ac:dyDescent="0.2">
      <c r="A715" s="2" t="s">
        <v>4516</v>
      </c>
      <c r="B715" s="3">
        <v>43960</v>
      </c>
      <c r="C715" s="2" t="s">
        <v>4517</v>
      </c>
      <c r="D715" t="s">
        <v>6174</v>
      </c>
      <c r="E715" s="2">
        <v>1</v>
      </c>
      <c r="F715" s="2" t="str">
        <f>_xlfn.XLOOKUP(C715,customers!$A$1:$A$1001,customers!$B$1:$B$1001,0)</f>
        <v>Sacha Bruun</v>
      </c>
      <c r="G715" s="2" t="str">
        <f>IF(_xlfn.XLOOKUP(C715,customers!$A$1:$A$1001,customers!$C$1:$C$1001,0) = 0, "NONE", _xlfn.XLOOKUP(C715,customers!$A$1:$A$1001,customers!$C$1:$C$1001,0) )</f>
        <v>sbruunjt@blogtalkradio.com</v>
      </c>
      <c r="H715" s="2" t="str">
        <f>_xlfn.XLOOKUP(C715,customers!$A$1:$A$1001,customers!$G$1:$G$1001,0)</f>
        <v>United States</v>
      </c>
      <c r="I715" s="2" t="e" vm="78">
        <v>#VALUE!</v>
      </c>
      <c r="J715" s="2" t="str">
        <f>_xlfn.XLOOKUP(Table1[[#This Row],[Customer ID]],customers!A714:A1714,customers!F714:F1714,FALSE)</f>
        <v>Stockton</v>
      </c>
      <c r="K715" s="2" t="str">
        <f>VLOOKUP(M715,'coffee (more)'!$A$1:$B$5,2,FALSE)</f>
        <v>Robusta</v>
      </c>
      <c r="L715" s="2" t="str">
        <f>VLOOKUP(N715,'coffee (more)'!$A$7:$B$10,2,FALSE)</f>
        <v>Medium</v>
      </c>
      <c r="M715" t="str">
        <f>INDEX(products!$A$1:$G$49,MATCH(orders!$D715,products!$A$1:$A$49,0),MATCH(orders!M$1,products!$A$1:$G$1,0))</f>
        <v>Rob</v>
      </c>
      <c r="N715" t="str">
        <f>INDEX(products!$A$1:$G$49,MATCH(orders!$D715,products!$A$1:$A$49,0),MATCH(orders!N$1,products!$A$1:$G$1,0))</f>
        <v>M</v>
      </c>
      <c r="O715" s="10">
        <f>INDEX(products!$A$1:$G$49,MATCH(orders!$D715,products!$A$1:$A$49,0),MATCH(orders!O$1,products!$A$1:$G$1,0))</f>
        <v>0.2</v>
      </c>
      <c r="P715" s="5">
        <f>INDEX(products!$A$1:$G$49,MATCH(orders!$D715,products!$A$1:$A$49,0),MATCH(orders!P$1,products!$A$1:$G$1,0))</f>
        <v>2.9849999999999999</v>
      </c>
      <c r="Q715" s="5">
        <f>INDEX(products!$A$1:$G$49,MATCH(orders!$D715,products!$A$1:$A$49,0),MATCH(orders!Q$1,products!$A$1:$G$1,0))</f>
        <v>0.17909999999999998</v>
      </c>
      <c r="R715" s="12">
        <f t="shared" si="23"/>
        <v>2.9849999999999999</v>
      </c>
      <c r="S715" s="12">
        <f t="shared" si="22"/>
        <v>0.17909999999999998</v>
      </c>
      <c r="T715" t="str">
        <f>_xlfn.XLOOKUP(C715,customers!A714:A1714,customers!I714:I1714,FALSE)</f>
        <v>No</v>
      </c>
    </row>
    <row r="716" spans="1:20" x14ac:dyDescent="0.2">
      <c r="A716" s="2" t="s">
        <v>4522</v>
      </c>
      <c r="B716" s="3">
        <v>44358</v>
      </c>
      <c r="C716" s="2" t="s">
        <v>4523</v>
      </c>
      <c r="D716" t="s">
        <v>6153</v>
      </c>
      <c r="E716" s="2">
        <v>4</v>
      </c>
      <c r="F716" s="2" t="str">
        <f>_xlfn.XLOOKUP(C716,customers!$A$1:$A$1001,customers!$B$1:$B$1001,0)</f>
        <v>Alon Pllu</v>
      </c>
      <c r="G716" s="2" t="str">
        <f>IF(_xlfn.XLOOKUP(C716,customers!$A$1:$A$1001,customers!$C$1:$C$1001,0) = 0, "NONE", _xlfn.XLOOKUP(C716,customers!$A$1:$A$1001,customers!$C$1:$C$1001,0) )</f>
        <v>aplluju@dagondesign.com</v>
      </c>
      <c r="H716" s="2" t="str">
        <f>_xlfn.XLOOKUP(C716,customers!$A$1:$A$1001,customers!$G$1:$G$1001,0)</f>
        <v>Ireland</v>
      </c>
      <c r="I716" s="2" t="e" vm="298">
        <v>#VALUE!</v>
      </c>
      <c r="J716" s="2" t="str">
        <f>_xlfn.XLOOKUP(Table1[[#This Row],[Customer ID]],customers!A715:A1715,customers!F715:F1715,FALSE)</f>
        <v>Navan</v>
      </c>
      <c r="K716" s="2" t="str">
        <f>VLOOKUP(M716,'coffee (more)'!$A$1:$B$5,2,FALSE)</f>
        <v>Excelsa</v>
      </c>
      <c r="L716" s="2" t="str">
        <f>VLOOKUP(N716,'coffee (more)'!$A$7:$B$10,2,FALSE)</f>
        <v>Dark</v>
      </c>
      <c r="M716" t="str">
        <f>INDEX(products!$A$1:$G$49,MATCH(orders!$D716,products!$A$1:$A$49,0),MATCH(orders!M$1,products!$A$1:$G$1,0))</f>
        <v>Exc</v>
      </c>
      <c r="N716" t="str">
        <f>INDEX(products!$A$1:$G$49,MATCH(orders!$D716,products!$A$1:$A$49,0),MATCH(orders!N$1,products!$A$1:$G$1,0))</f>
        <v>D</v>
      </c>
      <c r="O716" s="10">
        <f>INDEX(products!$A$1:$G$49,MATCH(orders!$D716,products!$A$1:$A$49,0),MATCH(orders!O$1,products!$A$1:$G$1,0))</f>
        <v>0.2</v>
      </c>
      <c r="P716" s="5">
        <f>INDEX(products!$A$1:$G$49,MATCH(orders!$D716,products!$A$1:$A$49,0),MATCH(orders!P$1,products!$A$1:$G$1,0))</f>
        <v>3.645</v>
      </c>
      <c r="Q716" s="5">
        <f>INDEX(products!$A$1:$G$49,MATCH(orders!$D716,products!$A$1:$A$49,0),MATCH(orders!Q$1,products!$A$1:$G$1,0))</f>
        <v>0.40095000000000003</v>
      </c>
      <c r="R716" s="12">
        <f t="shared" si="23"/>
        <v>14.58</v>
      </c>
      <c r="S716" s="12">
        <f t="shared" si="22"/>
        <v>1.6038000000000001</v>
      </c>
      <c r="T716" t="str">
        <f>_xlfn.XLOOKUP(C716,customers!A715:A1715,customers!I715:I1715,FALSE)</f>
        <v>Yes</v>
      </c>
    </row>
    <row r="717" spans="1:20" x14ac:dyDescent="0.2">
      <c r="A717" s="2" t="s">
        <v>4528</v>
      </c>
      <c r="B717" s="3">
        <v>44504</v>
      </c>
      <c r="C717" s="2" t="s">
        <v>4529</v>
      </c>
      <c r="D717" t="s">
        <v>6171</v>
      </c>
      <c r="E717" s="2">
        <v>6</v>
      </c>
      <c r="F717" s="2" t="str">
        <f>_xlfn.XLOOKUP(C717,customers!$A$1:$A$1001,customers!$B$1:$B$1001,0)</f>
        <v>Gilberto Cornier</v>
      </c>
      <c r="G717" s="2" t="str">
        <f>IF(_xlfn.XLOOKUP(C717,customers!$A$1:$A$1001,customers!$C$1:$C$1001,0) = 0, "NONE", _xlfn.XLOOKUP(C717,customers!$A$1:$A$1001,customers!$C$1:$C$1001,0) )</f>
        <v>gcornierjv@techcrunch.com</v>
      </c>
      <c r="H717" s="2" t="str">
        <f>_xlfn.XLOOKUP(C717,customers!$A$1:$A$1001,customers!$G$1:$G$1001,0)</f>
        <v>United States</v>
      </c>
      <c r="I717" s="2" t="e" vm="45">
        <v>#VALUE!</v>
      </c>
      <c r="J717" s="2" t="str">
        <f>_xlfn.XLOOKUP(Table1[[#This Row],[Customer ID]],customers!A716:A1716,customers!F716:F1716,FALSE)</f>
        <v>Tampa</v>
      </c>
      <c r="K717" s="2" t="str">
        <f>VLOOKUP(M717,'coffee (more)'!$A$1:$B$5,2,FALSE)</f>
        <v>Excelsa</v>
      </c>
      <c r="L717" s="2" t="str">
        <f>VLOOKUP(N717,'coffee (more)'!$A$7:$B$10,2,FALSE)</f>
        <v>Light</v>
      </c>
      <c r="M717" t="str">
        <f>INDEX(products!$A$1:$G$49,MATCH(orders!$D717,products!$A$1:$A$49,0),MATCH(orders!M$1,products!$A$1:$G$1,0))</f>
        <v>Exc</v>
      </c>
      <c r="N717" t="str">
        <f>INDEX(products!$A$1:$G$49,MATCH(orders!$D717,products!$A$1:$A$49,0),MATCH(orders!N$1,products!$A$1:$G$1,0))</f>
        <v>L</v>
      </c>
      <c r="O717" s="10">
        <f>INDEX(products!$A$1:$G$49,MATCH(orders!$D717,products!$A$1:$A$49,0),MATCH(orders!O$1,products!$A$1:$G$1,0))</f>
        <v>1</v>
      </c>
      <c r="P717" s="5">
        <f>INDEX(products!$A$1:$G$49,MATCH(orders!$D717,products!$A$1:$A$49,0),MATCH(orders!P$1,products!$A$1:$G$1,0))</f>
        <v>14.85</v>
      </c>
      <c r="Q717" s="5">
        <f>INDEX(products!$A$1:$G$49,MATCH(orders!$D717,products!$A$1:$A$49,0),MATCH(orders!Q$1,products!$A$1:$G$1,0))</f>
        <v>1.6335</v>
      </c>
      <c r="R717" s="12">
        <f t="shared" si="23"/>
        <v>89.1</v>
      </c>
      <c r="S717" s="12">
        <f t="shared" si="22"/>
        <v>9.8010000000000002</v>
      </c>
      <c r="T717" t="str">
        <f>_xlfn.XLOOKUP(C717,customers!A716:A1716,customers!I716:I1716,FALSE)</f>
        <v>No</v>
      </c>
    </row>
    <row r="718" spans="1:20" x14ac:dyDescent="0.2">
      <c r="A718" s="2" t="s">
        <v>4533</v>
      </c>
      <c r="B718" s="3">
        <v>44612</v>
      </c>
      <c r="C718" s="2" t="s">
        <v>4434</v>
      </c>
      <c r="D718" t="s">
        <v>6179</v>
      </c>
      <c r="E718" s="2">
        <v>3</v>
      </c>
      <c r="F718" s="2" t="str">
        <f>_xlfn.XLOOKUP(C718,customers!$A$1:$A$1001,customers!$B$1:$B$1001,0)</f>
        <v>Jimmy Dymoke</v>
      </c>
      <c r="G718" s="2" t="str">
        <f>IF(_xlfn.XLOOKUP(C718,customers!$A$1:$A$1001,customers!$C$1:$C$1001,0) = 0, "NONE", _xlfn.XLOOKUP(C718,customers!$A$1:$A$1001,customers!$C$1:$C$1001,0) )</f>
        <v>jdymokeje@prnewswire.com</v>
      </c>
      <c r="H718" s="2" t="str">
        <f>_xlfn.XLOOKUP(C718,customers!$A$1:$A$1001,customers!$G$1:$G$1001,0)</f>
        <v>Ireland</v>
      </c>
      <c r="I718" s="2" t="b">
        <v>0</v>
      </c>
      <c r="J718" s="2" t="b">
        <f>_xlfn.XLOOKUP(Table1[[#This Row],[Customer ID]],customers!A717:A1717,customers!F717:F1717,FALSE)</f>
        <v>0</v>
      </c>
      <c r="K718" s="2" t="str">
        <f>VLOOKUP(M718,'coffee (more)'!$A$1:$B$5,2,FALSE)</f>
        <v>Robusta</v>
      </c>
      <c r="L718" s="2" t="str">
        <f>VLOOKUP(N718,'coffee (more)'!$A$7:$B$10,2,FALSE)</f>
        <v>Light</v>
      </c>
      <c r="M718" t="str">
        <f>INDEX(products!$A$1:$G$49,MATCH(orders!$D718,products!$A$1:$A$49,0),MATCH(orders!M$1,products!$A$1:$G$1,0))</f>
        <v>Rob</v>
      </c>
      <c r="N718" t="str">
        <f>INDEX(products!$A$1:$G$49,MATCH(orders!$D718,products!$A$1:$A$49,0),MATCH(orders!N$1,products!$A$1:$G$1,0))</f>
        <v>L</v>
      </c>
      <c r="O718" s="10">
        <f>INDEX(products!$A$1:$G$49,MATCH(orders!$D718,products!$A$1:$A$49,0),MATCH(orders!O$1,products!$A$1:$G$1,0))</f>
        <v>1</v>
      </c>
      <c r="P718" s="5">
        <f>INDEX(products!$A$1:$G$49,MATCH(orders!$D718,products!$A$1:$A$49,0),MATCH(orders!P$1,products!$A$1:$G$1,0))</f>
        <v>11.95</v>
      </c>
      <c r="Q718" s="5">
        <f>INDEX(products!$A$1:$G$49,MATCH(orders!$D718,products!$A$1:$A$49,0),MATCH(orders!Q$1,products!$A$1:$G$1,0))</f>
        <v>0.71699999999999997</v>
      </c>
      <c r="R718" s="12">
        <f t="shared" si="23"/>
        <v>35.849999999999994</v>
      </c>
      <c r="S718" s="12">
        <f t="shared" si="22"/>
        <v>2.1509999999999998</v>
      </c>
      <c r="T718" t="b">
        <f>_xlfn.XLOOKUP(C718,customers!A717:A1717,customers!I717:I1717,FALSE)</f>
        <v>0</v>
      </c>
    </row>
    <row r="719" spans="1:20"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 = 0, "NONE", _xlfn.XLOOKUP(C719,customers!$A$1:$A$1001,customers!$C$1:$C$1001,0) )</f>
        <v>wharvisonjx@gizmodo.com</v>
      </c>
      <c r="H719" s="2" t="str">
        <f>_xlfn.XLOOKUP(C719,customers!$A$1:$A$1001,customers!$G$1:$G$1001,0)</f>
        <v>United States</v>
      </c>
      <c r="I719" s="2" t="e" vm="11">
        <v>#VALUE!</v>
      </c>
      <c r="J719" s="2" t="str">
        <f>_xlfn.XLOOKUP(Table1[[#This Row],[Customer ID]],customers!A718:A1718,customers!F718:F1718,FALSE)</f>
        <v>Philadelphia</v>
      </c>
      <c r="K719" s="2" t="str">
        <f>VLOOKUP(M719,'coffee (more)'!$A$1:$B$5,2,FALSE)</f>
        <v>Arbica</v>
      </c>
      <c r="L719" s="2" t="str">
        <f>VLOOKUP(N719,'coffee (more)'!$A$7:$B$10,2,FALSE)</f>
        <v>Dark</v>
      </c>
      <c r="M719" t="str">
        <f>INDEX(products!$A$1:$G$49,MATCH(orders!$D719,products!$A$1:$A$49,0),MATCH(orders!M$1,products!$A$1:$G$1,0))</f>
        <v>Ara</v>
      </c>
      <c r="N719" t="str">
        <f>INDEX(products!$A$1:$G$49,MATCH(orders!$D719,products!$A$1:$A$49,0),MATCH(orders!N$1,products!$A$1:$G$1,0))</f>
        <v>D</v>
      </c>
      <c r="O719" s="10">
        <f>INDEX(products!$A$1:$G$49,MATCH(orders!$D719,products!$A$1:$A$49,0),MATCH(orders!O$1,products!$A$1:$G$1,0))</f>
        <v>2.5</v>
      </c>
      <c r="P719" s="5">
        <f>INDEX(products!$A$1:$G$49,MATCH(orders!$D719,products!$A$1:$A$49,0),MATCH(orders!P$1,products!$A$1:$G$1,0))</f>
        <v>22.884999999999998</v>
      </c>
      <c r="Q719" s="5">
        <f>INDEX(products!$A$1:$G$49,MATCH(orders!$D719,products!$A$1:$A$49,0),MATCH(orders!Q$1,products!$A$1:$G$1,0))</f>
        <v>2.0596499999999995</v>
      </c>
      <c r="R719" s="12">
        <f t="shared" si="23"/>
        <v>68.655000000000001</v>
      </c>
      <c r="S719" s="12">
        <f t="shared" si="22"/>
        <v>6.1789499999999986</v>
      </c>
      <c r="T719" t="str">
        <f>_xlfn.XLOOKUP(C719,customers!A718:A1718,customers!I718:I1718,FALSE)</f>
        <v>No</v>
      </c>
    </row>
    <row r="720" spans="1:20" x14ac:dyDescent="0.2">
      <c r="A720" s="2" t="s">
        <v>4545</v>
      </c>
      <c r="B720" s="3">
        <v>44348</v>
      </c>
      <c r="C720" s="2" t="s">
        <v>4546</v>
      </c>
      <c r="D720" t="s">
        <v>6143</v>
      </c>
      <c r="E720" s="2">
        <v>3</v>
      </c>
      <c r="F720" s="2" t="str">
        <f>_xlfn.XLOOKUP(C720,customers!$A$1:$A$1001,customers!$B$1:$B$1001,0)</f>
        <v>Darice Heaford</v>
      </c>
      <c r="G720" s="2" t="str">
        <f>IF(_xlfn.XLOOKUP(C720,customers!$A$1:$A$1001,customers!$C$1:$C$1001,0) = 0, "NONE", _xlfn.XLOOKUP(C720,customers!$A$1:$A$1001,customers!$C$1:$C$1001,0) )</f>
        <v>dheafordjy@twitpic.com</v>
      </c>
      <c r="H720" s="2" t="str">
        <f>_xlfn.XLOOKUP(C720,customers!$A$1:$A$1001,customers!$G$1:$G$1001,0)</f>
        <v>United States</v>
      </c>
      <c r="I720" s="2" t="e" vm="277">
        <v>#VALUE!</v>
      </c>
      <c r="J720" s="2" t="str">
        <f>_xlfn.XLOOKUP(Table1[[#This Row],[Customer ID]],customers!A719:A1719,customers!F719:F1719,FALSE)</f>
        <v>San Angelo</v>
      </c>
      <c r="K720" s="2" t="str">
        <f>VLOOKUP(M720,'coffee (more)'!$A$1:$B$5,2,FALSE)</f>
        <v>Liberica</v>
      </c>
      <c r="L720" s="2" t="str">
        <f>VLOOKUP(N720,'coffee (more)'!$A$7:$B$10,2,FALSE)</f>
        <v>Dark</v>
      </c>
      <c r="M720" t="str">
        <f>INDEX(products!$A$1:$G$49,MATCH(orders!$D720,products!$A$1:$A$49,0),MATCH(orders!M$1,products!$A$1:$G$1,0))</f>
        <v>Lib</v>
      </c>
      <c r="N720" t="str">
        <f>INDEX(products!$A$1:$G$49,MATCH(orders!$D720,products!$A$1:$A$49,0),MATCH(orders!N$1,products!$A$1:$G$1,0))</f>
        <v>D</v>
      </c>
      <c r="O720" s="10">
        <f>INDEX(products!$A$1:$G$49,MATCH(orders!$D720,products!$A$1:$A$49,0),MATCH(orders!O$1,products!$A$1:$G$1,0))</f>
        <v>1</v>
      </c>
      <c r="P720" s="5">
        <f>INDEX(products!$A$1:$G$49,MATCH(orders!$D720,products!$A$1:$A$49,0),MATCH(orders!P$1,products!$A$1:$G$1,0))</f>
        <v>12.95</v>
      </c>
      <c r="Q720" s="5">
        <f>INDEX(products!$A$1:$G$49,MATCH(orders!$D720,products!$A$1:$A$49,0),MATCH(orders!Q$1,products!$A$1:$G$1,0))</f>
        <v>1.6835</v>
      </c>
      <c r="R720" s="12">
        <f t="shared" si="23"/>
        <v>38.849999999999994</v>
      </c>
      <c r="S720" s="12">
        <f t="shared" si="22"/>
        <v>5.0504999999999995</v>
      </c>
      <c r="T720" t="str">
        <f>_xlfn.XLOOKUP(C720,customers!A719:A1719,customers!I719:I1719,FALSE)</f>
        <v>No</v>
      </c>
    </row>
    <row r="721" spans="1:20" x14ac:dyDescent="0.2">
      <c r="A721" s="2" t="s">
        <v>4551</v>
      </c>
      <c r="B721" s="3">
        <v>44150</v>
      </c>
      <c r="C721" s="2" t="s">
        <v>4552</v>
      </c>
      <c r="D721" t="s">
        <v>6170</v>
      </c>
      <c r="E721" s="2">
        <v>5</v>
      </c>
      <c r="F721" s="2" t="str">
        <f>_xlfn.XLOOKUP(C721,customers!$A$1:$A$1001,customers!$B$1:$B$1001,0)</f>
        <v>Granger Fantham</v>
      </c>
      <c r="G721" s="2" t="str">
        <f>IF(_xlfn.XLOOKUP(C721,customers!$A$1:$A$1001,customers!$C$1:$C$1001,0) = 0, "NONE", _xlfn.XLOOKUP(C721,customers!$A$1:$A$1001,customers!$C$1:$C$1001,0) )</f>
        <v>gfanthamjz@hexun.com</v>
      </c>
      <c r="H721" s="2" t="str">
        <f>_xlfn.XLOOKUP(C721,customers!$A$1:$A$1001,customers!$G$1:$G$1001,0)</f>
        <v>United States</v>
      </c>
      <c r="I721" s="2" t="e" vm="7">
        <v>#VALUE!</v>
      </c>
      <c r="J721" s="2" t="str">
        <f>_xlfn.XLOOKUP(Table1[[#This Row],[Customer ID]],customers!A720:A1720,customers!F720:F1720,FALSE)</f>
        <v>Los Angeles</v>
      </c>
      <c r="K721" s="2" t="str">
        <f>VLOOKUP(M721,'coffee (more)'!$A$1:$B$5,2,FALSE)</f>
        <v>Liberica</v>
      </c>
      <c r="L721" s="2" t="str">
        <f>VLOOKUP(N721,'coffee (more)'!$A$7:$B$10,2,FALSE)</f>
        <v>Light</v>
      </c>
      <c r="M721" t="str">
        <f>INDEX(products!$A$1:$G$49,MATCH(orders!$D721,products!$A$1:$A$49,0),MATCH(orders!M$1,products!$A$1:$G$1,0))</f>
        <v>Lib</v>
      </c>
      <c r="N721" t="str">
        <f>INDEX(products!$A$1:$G$49,MATCH(orders!$D721,products!$A$1:$A$49,0),MATCH(orders!N$1,products!$A$1:$G$1,0))</f>
        <v>L</v>
      </c>
      <c r="O721" s="10">
        <f>INDEX(products!$A$1:$G$49,MATCH(orders!$D721,products!$A$1:$A$49,0),MATCH(orders!O$1,products!$A$1:$G$1,0))</f>
        <v>1</v>
      </c>
      <c r="P721" s="5">
        <f>INDEX(products!$A$1:$G$49,MATCH(orders!$D721,products!$A$1:$A$49,0),MATCH(orders!P$1,products!$A$1:$G$1,0))</f>
        <v>15.85</v>
      </c>
      <c r="Q721" s="5">
        <f>INDEX(products!$A$1:$G$49,MATCH(orders!$D721,products!$A$1:$A$49,0),MATCH(orders!Q$1,products!$A$1:$G$1,0))</f>
        <v>2.0605000000000002</v>
      </c>
      <c r="R721" s="12">
        <f t="shared" si="23"/>
        <v>79.25</v>
      </c>
      <c r="S721" s="12">
        <f t="shared" si="22"/>
        <v>10.302500000000002</v>
      </c>
      <c r="T721" t="str">
        <f>_xlfn.XLOOKUP(C721,customers!A720:A1720,customers!I720:I1720,FALSE)</f>
        <v>Yes</v>
      </c>
    </row>
    <row r="722" spans="1:20"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 = 0, "NONE", _xlfn.XLOOKUP(C722,customers!$A$1:$A$1001,customers!$C$1:$C$1001,0) )</f>
        <v>rcrookshanksk0@unc.edu</v>
      </c>
      <c r="H722" s="2" t="str">
        <f>_xlfn.XLOOKUP(C722,customers!$A$1:$A$1001,customers!$G$1:$G$1001,0)</f>
        <v>United States</v>
      </c>
      <c r="I722" s="2" t="e" vm="128">
        <v>#VALUE!</v>
      </c>
      <c r="J722" s="2" t="str">
        <f>_xlfn.XLOOKUP(Table1[[#This Row],[Customer ID]],customers!A721:A1721,customers!F721:F1721,FALSE)</f>
        <v>Lansing</v>
      </c>
      <c r="K722" s="2" t="str">
        <f>VLOOKUP(M722,'coffee (more)'!$A$1:$B$5,2,FALSE)</f>
        <v>Excelsa</v>
      </c>
      <c r="L722" s="2" t="str">
        <f>VLOOKUP(N722,'coffee (more)'!$A$7:$B$10,2,FALSE)</f>
        <v>Dark</v>
      </c>
      <c r="M722" t="str">
        <f>INDEX(products!$A$1:$G$49,MATCH(orders!$D722,products!$A$1:$A$49,0),MATCH(orders!M$1,products!$A$1:$G$1,0))</f>
        <v>Exc</v>
      </c>
      <c r="N722" t="str">
        <f>INDEX(products!$A$1:$G$49,MATCH(orders!$D722,products!$A$1:$A$49,0),MATCH(orders!N$1,products!$A$1:$G$1,0))</f>
        <v>D</v>
      </c>
      <c r="O722" s="10">
        <f>INDEX(products!$A$1:$G$49,MATCH(orders!$D722,products!$A$1:$A$49,0),MATCH(orders!O$1,products!$A$1:$G$1,0))</f>
        <v>0.5</v>
      </c>
      <c r="P722" s="5">
        <f>INDEX(products!$A$1:$G$49,MATCH(orders!$D722,products!$A$1:$A$49,0),MATCH(orders!P$1,products!$A$1:$G$1,0))</f>
        <v>7.29</v>
      </c>
      <c r="Q722" s="5">
        <f>INDEX(products!$A$1:$G$49,MATCH(orders!$D722,products!$A$1:$A$49,0),MATCH(orders!Q$1,products!$A$1:$G$1,0))</f>
        <v>0.80190000000000006</v>
      </c>
      <c r="R722" s="12">
        <f t="shared" si="23"/>
        <v>36.450000000000003</v>
      </c>
      <c r="S722" s="12">
        <f t="shared" si="22"/>
        <v>4.0095000000000001</v>
      </c>
      <c r="T722" t="str">
        <f>_xlfn.XLOOKUP(C722,customers!A721:A1721,customers!I721:I1721,FALSE)</f>
        <v>Yes</v>
      </c>
    </row>
    <row r="723" spans="1:20" x14ac:dyDescent="0.2">
      <c r="A723" s="2" t="s">
        <v>4563</v>
      </c>
      <c r="B723" s="3">
        <v>44479</v>
      </c>
      <c r="C723" s="2" t="s">
        <v>4564</v>
      </c>
      <c r="D723" t="s">
        <v>6174</v>
      </c>
      <c r="E723" s="2">
        <v>3</v>
      </c>
      <c r="F723" s="2" t="str">
        <f>_xlfn.XLOOKUP(C723,customers!$A$1:$A$1001,customers!$B$1:$B$1001,0)</f>
        <v>Niels Leake</v>
      </c>
      <c r="G723" s="2" t="str">
        <f>IF(_xlfn.XLOOKUP(C723,customers!$A$1:$A$1001,customers!$C$1:$C$1001,0) = 0, "NONE", _xlfn.XLOOKUP(C723,customers!$A$1:$A$1001,customers!$C$1:$C$1001,0) )</f>
        <v>nleakek1@cmu.edu</v>
      </c>
      <c r="H723" s="2" t="str">
        <f>_xlfn.XLOOKUP(C723,customers!$A$1:$A$1001,customers!$G$1:$G$1001,0)</f>
        <v>United States</v>
      </c>
      <c r="I723" s="2" t="e" vm="116">
        <v>#VALUE!</v>
      </c>
      <c r="J723" s="2" t="str">
        <f>_xlfn.XLOOKUP(Table1[[#This Row],[Customer ID]],customers!A722:A1722,customers!F722:F1722,FALSE)</f>
        <v>Clearwater</v>
      </c>
      <c r="K723" s="2" t="str">
        <f>VLOOKUP(M723,'coffee (more)'!$A$1:$B$5,2,FALSE)</f>
        <v>Robusta</v>
      </c>
      <c r="L723" s="2" t="str">
        <f>VLOOKUP(N723,'coffee (more)'!$A$7:$B$10,2,FALSE)</f>
        <v>Medium</v>
      </c>
      <c r="M723" t="str">
        <f>INDEX(products!$A$1:$G$49,MATCH(orders!$D723,products!$A$1:$A$49,0),MATCH(orders!M$1,products!$A$1:$G$1,0))</f>
        <v>Rob</v>
      </c>
      <c r="N723" t="str">
        <f>INDEX(products!$A$1:$G$49,MATCH(orders!$D723,products!$A$1:$A$49,0),MATCH(orders!N$1,products!$A$1:$G$1,0))</f>
        <v>M</v>
      </c>
      <c r="O723" s="10">
        <f>INDEX(products!$A$1:$G$49,MATCH(orders!$D723,products!$A$1:$A$49,0),MATCH(orders!O$1,products!$A$1:$G$1,0))</f>
        <v>0.2</v>
      </c>
      <c r="P723" s="5">
        <f>INDEX(products!$A$1:$G$49,MATCH(orders!$D723,products!$A$1:$A$49,0),MATCH(orders!P$1,products!$A$1:$G$1,0))</f>
        <v>2.9849999999999999</v>
      </c>
      <c r="Q723" s="5">
        <f>INDEX(products!$A$1:$G$49,MATCH(orders!$D723,products!$A$1:$A$49,0),MATCH(orders!Q$1,products!$A$1:$G$1,0))</f>
        <v>0.17909999999999998</v>
      </c>
      <c r="R723" s="12">
        <f t="shared" si="23"/>
        <v>8.9550000000000001</v>
      </c>
      <c r="S723" s="12">
        <f t="shared" si="22"/>
        <v>0.53729999999999989</v>
      </c>
      <c r="T723" t="str">
        <f>_xlfn.XLOOKUP(C723,customers!A722:A1722,customers!I722:I1722,FALSE)</f>
        <v>Yes</v>
      </c>
    </row>
    <row r="724" spans="1:20" x14ac:dyDescent="0.2">
      <c r="A724" s="2" t="s">
        <v>4569</v>
      </c>
      <c r="B724" s="3">
        <v>44620</v>
      </c>
      <c r="C724" s="2" t="s">
        <v>4570</v>
      </c>
      <c r="D724" t="s">
        <v>6183</v>
      </c>
      <c r="E724" s="2">
        <v>2</v>
      </c>
      <c r="F724" s="2" t="str">
        <f>_xlfn.XLOOKUP(C724,customers!$A$1:$A$1001,customers!$B$1:$B$1001,0)</f>
        <v>Hetti Measures</v>
      </c>
      <c r="G724" s="2" t="str">
        <f>IF(_xlfn.XLOOKUP(C724,customers!$A$1:$A$1001,customers!$C$1:$C$1001,0) = 0, "NONE", _xlfn.XLOOKUP(C724,customers!$A$1:$A$1001,customers!$C$1:$C$1001,0) )</f>
        <v>NONE</v>
      </c>
      <c r="H724" s="2" t="str">
        <f>_xlfn.XLOOKUP(C724,customers!$A$1:$A$1001,customers!$G$1:$G$1001,0)</f>
        <v>United States</v>
      </c>
      <c r="I724" s="2" t="e" vm="123">
        <v>#VALUE!</v>
      </c>
      <c r="J724" s="2" t="str">
        <f>_xlfn.XLOOKUP(Table1[[#This Row],[Customer ID]],customers!A723:A1723,customers!F723:F1723,FALSE)</f>
        <v>Whittier</v>
      </c>
      <c r="K724" s="2" t="str">
        <f>VLOOKUP(M724,'coffee (more)'!$A$1:$B$5,2,FALSE)</f>
        <v>Excelsa</v>
      </c>
      <c r="L724" s="2" t="str">
        <f>VLOOKUP(N724,'coffee (more)'!$A$7:$B$10,2,FALSE)</f>
        <v>Dark</v>
      </c>
      <c r="M724" t="str">
        <f>INDEX(products!$A$1:$G$49,MATCH(orders!$D724,products!$A$1:$A$49,0),MATCH(orders!M$1,products!$A$1:$G$1,0))</f>
        <v>Exc</v>
      </c>
      <c r="N724" t="str">
        <f>INDEX(products!$A$1:$G$49,MATCH(orders!$D724,products!$A$1:$A$49,0),MATCH(orders!N$1,products!$A$1:$G$1,0))</f>
        <v>D</v>
      </c>
      <c r="O724" s="10">
        <f>INDEX(products!$A$1:$G$49,MATCH(orders!$D724,products!$A$1:$A$49,0),MATCH(orders!O$1,products!$A$1:$G$1,0))</f>
        <v>1</v>
      </c>
      <c r="P724" s="5">
        <f>INDEX(products!$A$1:$G$49,MATCH(orders!$D724,products!$A$1:$A$49,0),MATCH(orders!P$1,products!$A$1:$G$1,0))</f>
        <v>12.15</v>
      </c>
      <c r="Q724" s="5">
        <f>INDEX(products!$A$1:$G$49,MATCH(orders!$D724,products!$A$1:$A$49,0),MATCH(orders!Q$1,products!$A$1:$G$1,0))</f>
        <v>1.3365</v>
      </c>
      <c r="R724" s="12">
        <f t="shared" si="23"/>
        <v>24.3</v>
      </c>
      <c r="S724" s="12">
        <f t="shared" si="22"/>
        <v>2.673</v>
      </c>
      <c r="T724" t="str">
        <f>_xlfn.XLOOKUP(C724,customers!A723:A1723,customers!I723:I1723,FALSE)</f>
        <v>No</v>
      </c>
    </row>
    <row r="725" spans="1:20" x14ac:dyDescent="0.2">
      <c r="A725" s="2" t="s">
        <v>4574</v>
      </c>
      <c r="B725" s="3">
        <v>44470</v>
      </c>
      <c r="C725" s="2" t="s">
        <v>4575</v>
      </c>
      <c r="D725" t="s">
        <v>6166</v>
      </c>
      <c r="E725" s="2">
        <v>2</v>
      </c>
      <c r="F725" s="2" t="str">
        <f>_xlfn.XLOOKUP(C725,customers!$A$1:$A$1001,customers!$B$1:$B$1001,0)</f>
        <v>Gay Eilhersen</v>
      </c>
      <c r="G725" s="2" t="str">
        <f>IF(_xlfn.XLOOKUP(C725,customers!$A$1:$A$1001,customers!$C$1:$C$1001,0) = 0, "NONE", _xlfn.XLOOKUP(C725,customers!$A$1:$A$1001,customers!$C$1:$C$1001,0) )</f>
        <v>geilhersenk3@networksolutions.com</v>
      </c>
      <c r="H725" s="2" t="str">
        <f>_xlfn.XLOOKUP(C725,customers!$A$1:$A$1001,customers!$G$1:$G$1001,0)</f>
        <v>United States</v>
      </c>
      <c r="I725" s="2" t="e" vm="71">
        <v>#VALUE!</v>
      </c>
      <c r="J725" s="2" t="str">
        <f>_xlfn.XLOOKUP(Table1[[#This Row],[Customer ID]],customers!A724:A1724,customers!F724:F1724,FALSE)</f>
        <v>Fresno</v>
      </c>
      <c r="K725" s="2" t="str">
        <f>VLOOKUP(M725,'coffee (more)'!$A$1:$B$5,2,FALSE)</f>
        <v>Excelsa</v>
      </c>
      <c r="L725" s="2" t="str">
        <f>VLOOKUP(N725,'coffee (more)'!$A$7:$B$10,2,FALSE)</f>
        <v>Medium</v>
      </c>
      <c r="M725" t="str">
        <f>INDEX(products!$A$1:$G$49,MATCH(orders!$D725,products!$A$1:$A$49,0),MATCH(orders!M$1,products!$A$1:$G$1,0))</f>
        <v>Exc</v>
      </c>
      <c r="N725" t="str">
        <f>INDEX(products!$A$1:$G$49,MATCH(orders!$D725,products!$A$1:$A$49,0),MATCH(orders!N$1,products!$A$1:$G$1,0))</f>
        <v>M</v>
      </c>
      <c r="O725" s="10">
        <f>INDEX(products!$A$1:$G$49,MATCH(orders!$D725,products!$A$1:$A$49,0),MATCH(orders!O$1,products!$A$1:$G$1,0))</f>
        <v>2.5</v>
      </c>
      <c r="P725" s="5">
        <f>INDEX(products!$A$1:$G$49,MATCH(orders!$D725,products!$A$1:$A$49,0),MATCH(orders!P$1,products!$A$1:$G$1,0))</f>
        <v>31.624999999999996</v>
      </c>
      <c r="Q725" s="5">
        <f>INDEX(products!$A$1:$G$49,MATCH(orders!$D725,products!$A$1:$A$49,0),MATCH(orders!Q$1,products!$A$1:$G$1,0))</f>
        <v>3.4787499999999998</v>
      </c>
      <c r="R725" s="12">
        <f t="shared" si="23"/>
        <v>63.249999999999993</v>
      </c>
      <c r="S725" s="12">
        <f t="shared" si="22"/>
        <v>6.9574999999999996</v>
      </c>
      <c r="T725" t="str">
        <f>_xlfn.XLOOKUP(C725,customers!A724:A1724,customers!I724:I1724,FALSE)</f>
        <v>No</v>
      </c>
    </row>
    <row r="726" spans="1:20" x14ac:dyDescent="0.2">
      <c r="A726" s="2" t="s">
        <v>4580</v>
      </c>
      <c r="B726" s="3">
        <v>44076</v>
      </c>
      <c r="C726" s="2" t="s">
        <v>4581</v>
      </c>
      <c r="D726" t="s">
        <v>6152</v>
      </c>
      <c r="E726" s="2">
        <v>2</v>
      </c>
      <c r="F726" s="2" t="str">
        <f>_xlfn.XLOOKUP(C726,customers!$A$1:$A$1001,customers!$B$1:$B$1001,0)</f>
        <v>Nico Hubert</v>
      </c>
      <c r="G726" s="2" t="str">
        <f>IF(_xlfn.XLOOKUP(C726,customers!$A$1:$A$1001,customers!$C$1:$C$1001,0) = 0, "NONE", _xlfn.XLOOKUP(C726,customers!$A$1:$A$1001,customers!$C$1:$C$1001,0) )</f>
        <v>NONE</v>
      </c>
      <c r="H726" s="2" t="str">
        <f>_xlfn.XLOOKUP(C726,customers!$A$1:$A$1001,customers!$G$1:$G$1001,0)</f>
        <v>United States</v>
      </c>
      <c r="I726" s="2" t="e" vm="15">
        <v>#VALUE!</v>
      </c>
      <c r="J726" s="2" t="str">
        <f>_xlfn.XLOOKUP(Table1[[#This Row],[Customer ID]],customers!A725:A1725,customers!F725:F1725,FALSE)</f>
        <v>New York City</v>
      </c>
      <c r="K726" s="2" t="str">
        <f>VLOOKUP(M726,'coffee (more)'!$A$1:$B$5,2,FALSE)</f>
        <v>Arbica</v>
      </c>
      <c r="L726" s="2" t="str">
        <f>VLOOKUP(N726,'coffee (more)'!$A$7:$B$10,2,FALSE)</f>
        <v>Medium</v>
      </c>
      <c r="M726" t="str">
        <f>INDEX(products!$A$1:$G$49,MATCH(orders!$D726,products!$A$1:$A$49,0),MATCH(orders!M$1,products!$A$1:$G$1,0))</f>
        <v>Ara</v>
      </c>
      <c r="N726" t="str">
        <f>INDEX(products!$A$1:$G$49,MATCH(orders!$D726,products!$A$1:$A$49,0),MATCH(orders!N$1,products!$A$1:$G$1,0))</f>
        <v>M</v>
      </c>
      <c r="O726" s="10">
        <f>INDEX(products!$A$1:$G$49,MATCH(orders!$D726,products!$A$1:$A$49,0),MATCH(orders!O$1,products!$A$1:$G$1,0))</f>
        <v>0.2</v>
      </c>
      <c r="P726" s="5">
        <f>INDEX(products!$A$1:$G$49,MATCH(orders!$D726,products!$A$1:$A$49,0),MATCH(orders!P$1,products!$A$1:$G$1,0))</f>
        <v>3.375</v>
      </c>
      <c r="Q726" s="5">
        <f>INDEX(products!$A$1:$G$49,MATCH(orders!$D726,products!$A$1:$A$49,0),MATCH(orders!Q$1,products!$A$1:$G$1,0))</f>
        <v>0.30374999999999996</v>
      </c>
      <c r="R726" s="12">
        <f t="shared" si="23"/>
        <v>6.75</v>
      </c>
      <c r="S726" s="12">
        <f t="shared" si="22"/>
        <v>0.60749999999999993</v>
      </c>
      <c r="T726" t="str">
        <f>_xlfn.XLOOKUP(C726,customers!A725:A1725,customers!I725:I1725,FALSE)</f>
        <v>Yes</v>
      </c>
    </row>
    <row r="727" spans="1:20" x14ac:dyDescent="0.2">
      <c r="A727" s="2" t="s">
        <v>4585</v>
      </c>
      <c r="B727" s="3">
        <v>44043</v>
      </c>
      <c r="C727" s="2" t="s">
        <v>4586</v>
      </c>
      <c r="D727" t="s">
        <v>6167</v>
      </c>
      <c r="E727" s="2">
        <v>6</v>
      </c>
      <c r="F727" s="2" t="str">
        <f>_xlfn.XLOOKUP(C727,customers!$A$1:$A$1001,customers!$B$1:$B$1001,0)</f>
        <v>Cristina Aleixo</v>
      </c>
      <c r="G727" s="2" t="str">
        <f>IF(_xlfn.XLOOKUP(C727,customers!$A$1:$A$1001,customers!$C$1:$C$1001,0) = 0, "NONE", _xlfn.XLOOKUP(C727,customers!$A$1:$A$1001,customers!$C$1:$C$1001,0) )</f>
        <v>caleixok5@globo.com</v>
      </c>
      <c r="H727" s="2" t="str">
        <f>_xlfn.XLOOKUP(C727,customers!$A$1:$A$1001,customers!$G$1:$G$1001,0)</f>
        <v>United States</v>
      </c>
      <c r="I727" s="2" t="e" vm="68">
        <v>#VALUE!</v>
      </c>
      <c r="J727" s="2" t="str">
        <f>_xlfn.XLOOKUP(Table1[[#This Row],[Customer ID]],customers!A726:A1726,customers!F726:F1726,FALSE)</f>
        <v>Colorado Springs</v>
      </c>
      <c r="K727" s="2" t="str">
        <f>VLOOKUP(M727,'coffee (more)'!$A$1:$B$5,2,FALSE)</f>
        <v>Arbica</v>
      </c>
      <c r="L727" s="2" t="str">
        <f>VLOOKUP(N727,'coffee (more)'!$A$7:$B$10,2,FALSE)</f>
        <v>Light</v>
      </c>
      <c r="M727" t="str">
        <f>INDEX(products!$A$1:$G$49,MATCH(orders!$D727,products!$A$1:$A$49,0),MATCH(orders!M$1,products!$A$1:$G$1,0))</f>
        <v>Ara</v>
      </c>
      <c r="N727" t="str">
        <f>INDEX(products!$A$1:$G$49,MATCH(orders!$D727,products!$A$1:$A$49,0),MATCH(orders!N$1,products!$A$1:$G$1,0))</f>
        <v>L</v>
      </c>
      <c r="O727" s="10">
        <f>INDEX(products!$A$1:$G$49,MATCH(orders!$D727,products!$A$1:$A$49,0),MATCH(orders!O$1,products!$A$1:$G$1,0))</f>
        <v>0.2</v>
      </c>
      <c r="P727" s="5">
        <f>INDEX(products!$A$1:$G$49,MATCH(orders!$D727,products!$A$1:$A$49,0),MATCH(orders!P$1,products!$A$1:$G$1,0))</f>
        <v>3.8849999999999998</v>
      </c>
      <c r="Q727" s="5">
        <f>INDEX(products!$A$1:$G$49,MATCH(orders!$D727,products!$A$1:$A$49,0),MATCH(orders!Q$1,products!$A$1:$G$1,0))</f>
        <v>0.34964999999999996</v>
      </c>
      <c r="R727" s="12">
        <f t="shared" si="23"/>
        <v>23.31</v>
      </c>
      <c r="S727" s="12">
        <f t="shared" si="22"/>
        <v>2.0978999999999997</v>
      </c>
      <c r="T727" t="str">
        <f>_xlfn.XLOOKUP(C727,customers!A726:A1726,customers!I726:I1726,FALSE)</f>
        <v>No</v>
      </c>
    </row>
    <row r="728" spans="1:20" x14ac:dyDescent="0.2">
      <c r="A728" s="2" t="s">
        <v>4591</v>
      </c>
      <c r="B728" s="3">
        <v>44571</v>
      </c>
      <c r="C728" s="2" t="s">
        <v>4592</v>
      </c>
      <c r="D728" t="s">
        <v>6164</v>
      </c>
      <c r="E728" s="2">
        <v>4</v>
      </c>
      <c r="F728" s="2" t="str">
        <f>_xlfn.XLOOKUP(C728,customers!$A$1:$A$1001,customers!$B$1:$B$1001,0)</f>
        <v>Derrek Allpress</v>
      </c>
      <c r="G728" s="2" t="str">
        <f>IF(_xlfn.XLOOKUP(C728,customers!$A$1:$A$1001,customers!$C$1:$C$1001,0) = 0, "NONE", _xlfn.XLOOKUP(C728,customers!$A$1:$A$1001,customers!$C$1:$C$1001,0) )</f>
        <v>NONE</v>
      </c>
      <c r="H728" s="2" t="str">
        <f>_xlfn.XLOOKUP(C728,customers!$A$1:$A$1001,customers!$G$1:$G$1001,0)</f>
        <v>United States</v>
      </c>
      <c r="I728" s="2" t="e" vm="299">
        <v>#VALUE!</v>
      </c>
      <c r="J728" s="2" t="str">
        <f>_xlfn.XLOOKUP(Table1[[#This Row],[Customer ID]],customers!A727:A1727,customers!F727:F1727,FALSE)</f>
        <v>Long Beach</v>
      </c>
      <c r="K728" s="2" t="str">
        <f>VLOOKUP(M728,'coffee (more)'!$A$1:$B$5,2,FALSE)</f>
        <v>Liberica</v>
      </c>
      <c r="L728" s="2" t="str">
        <f>VLOOKUP(N728,'coffee (more)'!$A$7:$B$10,2,FALSE)</f>
        <v>Light</v>
      </c>
      <c r="M728" t="str">
        <f>INDEX(products!$A$1:$G$49,MATCH(orders!$D728,products!$A$1:$A$49,0),MATCH(orders!M$1,products!$A$1:$G$1,0))</f>
        <v>Lib</v>
      </c>
      <c r="N728" t="str">
        <f>INDEX(products!$A$1:$G$49,MATCH(orders!$D728,products!$A$1:$A$49,0),MATCH(orders!N$1,products!$A$1:$G$1,0))</f>
        <v>L</v>
      </c>
      <c r="O728" s="10">
        <f>INDEX(products!$A$1:$G$49,MATCH(orders!$D728,products!$A$1:$A$49,0),MATCH(orders!O$1,products!$A$1:$G$1,0))</f>
        <v>2.5</v>
      </c>
      <c r="P728" s="5">
        <f>INDEX(products!$A$1:$G$49,MATCH(orders!$D728,products!$A$1:$A$49,0),MATCH(orders!P$1,products!$A$1:$G$1,0))</f>
        <v>36.454999999999998</v>
      </c>
      <c r="Q728" s="5">
        <f>INDEX(products!$A$1:$G$49,MATCH(orders!$D728,products!$A$1:$A$49,0),MATCH(orders!Q$1,products!$A$1:$G$1,0))</f>
        <v>4.7391499999999995</v>
      </c>
      <c r="R728" s="12">
        <f t="shared" si="23"/>
        <v>145.82</v>
      </c>
      <c r="S728" s="12">
        <f t="shared" si="22"/>
        <v>18.956599999999998</v>
      </c>
      <c r="T728" t="str">
        <f>_xlfn.XLOOKUP(C728,customers!A727:A1727,customers!I727:I1727,FALSE)</f>
        <v>No</v>
      </c>
    </row>
    <row r="729" spans="1:20" x14ac:dyDescent="0.2">
      <c r="A729" s="2" t="s">
        <v>4596</v>
      </c>
      <c r="B729" s="3">
        <v>44264</v>
      </c>
      <c r="C729" s="2" t="s">
        <v>4597</v>
      </c>
      <c r="D729" t="s">
        <v>6146</v>
      </c>
      <c r="E729" s="2">
        <v>5</v>
      </c>
      <c r="F729" s="2" t="str">
        <f>_xlfn.XLOOKUP(C729,customers!$A$1:$A$1001,customers!$B$1:$B$1001,0)</f>
        <v>Rikki Tomkowicz</v>
      </c>
      <c r="G729" s="2" t="str">
        <f>IF(_xlfn.XLOOKUP(C729,customers!$A$1:$A$1001,customers!$C$1:$C$1001,0) = 0, "NONE", _xlfn.XLOOKUP(C729,customers!$A$1:$A$1001,customers!$C$1:$C$1001,0) )</f>
        <v>rtomkowiczk7@bravesites.com</v>
      </c>
      <c r="H729" s="2" t="str">
        <f>_xlfn.XLOOKUP(C729,customers!$A$1:$A$1001,customers!$G$1:$G$1001,0)</f>
        <v>Ireland</v>
      </c>
      <c r="I729" s="2" t="e" vm="300">
        <v>#VALUE!</v>
      </c>
      <c r="J729" s="2" t="str">
        <f>_xlfn.XLOOKUP(Table1[[#This Row],[Customer ID]],customers!A728:A1728,customers!F728:F1728,FALSE)</f>
        <v>Lusk</v>
      </c>
      <c r="K729" s="2" t="str">
        <f>VLOOKUP(M729,'coffee (more)'!$A$1:$B$5,2,FALSE)</f>
        <v>Robusta</v>
      </c>
      <c r="L729" s="2" t="str">
        <f>VLOOKUP(N729,'coffee (more)'!$A$7:$B$10,2,FALSE)</f>
        <v>Medium</v>
      </c>
      <c r="M729" t="str">
        <f>INDEX(products!$A$1:$G$49,MATCH(orders!$D729,products!$A$1:$A$49,0),MATCH(orders!M$1,products!$A$1:$G$1,0))</f>
        <v>Rob</v>
      </c>
      <c r="N729" t="str">
        <f>INDEX(products!$A$1:$G$49,MATCH(orders!$D729,products!$A$1:$A$49,0),MATCH(orders!N$1,products!$A$1:$G$1,0))</f>
        <v>M</v>
      </c>
      <c r="O729" s="10">
        <f>INDEX(products!$A$1:$G$49,MATCH(orders!$D729,products!$A$1:$A$49,0),MATCH(orders!O$1,products!$A$1:$G$1,0))</f>
        <v>0.5</v>
      </c>
      <c r="P729" s="5">
        <f>INDEX(products!$A$1:$G$49,MATCH(orders!$D729,products!$A$1:$A$49,0),MATCH(orders!P$1,products!$A$1:$G$1,0))</f>
        <v>5.97</v>
      </c>
      <c r="Q729" s="5">
        <f>INDEX(products!$A$1:$G$49,MATCH(orders!$D729,products!$A$1:$A$49,0),MATCH(orders!Q$1,products!$A$1:$G$1,0))</f>
        <v>0.35819999999999996</v>
      </c>
      <c r="R729" s="12">
        <f t="shared" si="23"/>
        <v>29.849999999999998</v>
      </c>
      <c r="S729" s="12">
        <f t="shared" si="22"/>
        <v>1.7909999999999999</v>
      </c>
      <c r="T729" t="str">
        <f>_xlfn.XLOOKUP(C729,customers!A728:A1728,customers!I728:I1728,FALSE)</f>
        <v>Yes</v>
      </c>
    </row>
    <row r="730" spans="1:20"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 = 0, "NONE", _xlfn.XLOOKUP(C730,customers!$A$1:$A$1001,customers!$C$1:$C$1001,0) )</f>
        <v>rhuscroftk8@jimdo.com</v>
      </c>
      <c r="H730" s="2" t="str">
        <f>_xlfn.XLOOKUP(C730,customers!$A$1:$A$1001,customers!$G$1:$G$1001,0)</f>
        <v>United States</v>
      </c>
      <c r="I730" s="2" t="e" vm="73">
        <v>#VALUE!</v>
      </c>
      <c r="J730" s="2" t="str">
        <f>_xlfn.XLOOKUP(Table1[[#This Row],[Customer ID]],customers!A729:A1729,customers!F729:F1729,FALSE)</f>
        <v>Reno</v>
      </c>
      <c r="K730" s="2" t="str">
        <f>VLOOKUP(M730,'coffee (more)'!$A$1:$B$5,2,FALSE)</f>
        <v>Excelsa</v>
      </c>
      <c r="L730" s="2" t="str">
        <f>VLOOKUP(N730,'coffee (more)'!$A$7:$B$10,2,FALSE)</f>
        <v>Dark</v>
      </c>
      <c r="M730" t="str">
        <f>INDEX(products!$A$1:$G$49,MATCH(orders!$D730,products!$A$1:$A$49,0),MATCH(orders!M$1,products!$A$1:$G$1,0))</f>
        <v>Exc</v>
      </c>
      <c r="N730" t="str">
        <f>INDEX(products!$A$1:$G$49,MATCH(orders!$D730,products!$A$1:$A$49,0),MATCH(orders!N$1,products!$A$1:$G$1,0))</f>
        <v>D</v>
      </c>
      <c r="O730" s="10">
        <f>INDEX(products!$A$1:$G$49,MATCH(orders!$D730,products!$A$1:$A$49,0),MATCH(orders!O$1,products!$A$1:$G$1,0))</f>
        <v>0.5</v>
      </c>
      <c r="P730" s="5">
        <f>INDEX(products!$A$1:$G$49,MATCH(orders!$D730,products!$A$1:$A$49,0),MATCH(orders!P$1,products!$A$1:$G$1,0))</f>
        <v>7.29</v>
      </c>
      <c r="Q730" s="5">
        <f>INDEX(products!$A$1:$G$49,MATCH(orders!$D730,products!$A$1:$A$49,0),MATCH(orders!Q$1,products!$A$1:$G$1,0))</f>
        <v>0.80190000000000006</v>
      </c>
      <c r="R730" s="12">
        <f t="shared" si="23"/>
        <v>21.87</v>
      </c>
      <c r="S730" s="12">
        <f t="shared" si="22"/>
        <v>2.4057000000000004</v>
      </c>
      <c r="T730" t="str">
        <f>_xlfn.XLOOKUP(C730,customers!A729:A1729,customers!I729:I1729,FALSE)</f>
        <v>Yes</v>
      </c>
    </row>
    <row r="731" spans="1:20" x14ac:dyDescent="0.2">
      <c r="A731" s="2" t="s">
        <v>4608</v>
      </c>
      <c r="B731" s="3">
        <v>44634</v>
      </c>
      <c r="C731" s="2" t="s">
        <v>4609</v>
      </c>
      <c r="D731" t="s">
        <v>6159</v>
      </c>
      <c r="E731" s="2">
        <v>1</v>
      </c>
      <c r="F731" s="2" t="str">
        <f>_xlfn.XLOOKUP(C731,customers!$A$1:$A$1001,customers!$B$1:$B$1001,0)</f>
        <v>Selle Scurrer</v>
      </c>
      <c r="G731" s="2" t="str">
        <f>IF(_xlfn.XLOOKUP(C731,customers!$A$1:$A$1001,customers!$C$1:$C$1001,0) = 0, "NONE", _xlfn.XLOOKUP(C731,customers!$A$1:$A$1001,customers!$C$1:$C$1001,0) )</f>
        <v>sscurrerk9@flavors.me</v>
      </c>
      <c r="H731" s="2" t="str">
        <f>_xlfn.XLOOKUP(C731,customers!$A$1:$A$1001,customers!$G$1:$G$1001,0)</f>
        <v>United Kingdom</v>
      </c>
      <c r="I731" s="2" t="s">
        <v>81</v>
      </c>
      <c r="J731" s="2" t="str">
        <f>_xlfn.XLOOKUP(Table1[[#This Row],[Customer ID]],customers!A730:A1730,customers!F730:F1730,FALSE)</f>
        <v>Upton</v>
      </c>
      <c r="K731" s="2" t="str">
        <f>VLOOKUP(M731,'coffee (more)'!$A$1:$B$5,2,FALSE)</f>
        <v>Liberica</v>
      </c>
      <c r="L731" s="2" t="str">
        <f>VLOOKUP(N731,'coffee (more)'!$A$7:$B$10,2,FALSE)</f>
        <v>Medium</v>
      </c>
      <c r="M731" t="str">
        <f>INDEX(products!$A$1:$G$49,MATCH(orders!$D731,products!$A$1:$A$49,0),MATCH(orders!M$1,products!$A$1:$G$1,0))</f>
        <v>Lib</v>
      </c>
      <c r="N731" t="str">
        <f>INDEX(products!$A$1:$G$49,MATCH(orders!$D731,products!$A$1:$A$49,0),MATCH(orders!N$1,products!$A$1:$G$1,0))</f>
        <v>M</v>
      </c>
      <c r="O731" s="10">
        <f>INDEX(products!$A$1:$G$49,MATCH(orders!$D731,products!$A$1:$A$49,0),MATCH(orders!O$1,products!$A$1:$G$1,0))</f>
        <v>0.2</v>
      </c>
      <c r="P731" s="5">
        <f>INDEX(products!$A$1:$G$49,MATCH(orders!$D731,products!$A$1:$A$49,0),MATCH(orders!P$1,products!$A$1:$G$1,0))</f>
        <v>4.3650000000000002</v>
      </c>
      <c r="Q731" s="5">
        <f>INDEX(products!$A$1:$G$49,MATCH(orders!$D731,products!$A$1:$A$49,0),MATCH(orders!Q$1,products!$A$1:$G$1,0))</f>
        <v>0.56745000000000001</v>
      </c>
      <c r="R731" s="12">
        <f t="shared" si="23"/>
        <v>4.3650000000000002</v>
      </c>
      <c r="S731" s="12">
        <f t="shared" si="22"/>
        <v>0.56745000000000001</v>
      </c>
      <c r="T731" t="str">
        <f>_xlfn.XLOOKUP(C731,customers!A730:A1730,customers!I730:I1730,FALSE)</f>
        <v>No</v>
      </c>
    </row>
    <row r="732" spans="1:20" x14ac:dyDescent="0.2">
      <c r="A732" s="2" t="s">
        <v>4614</v>
      </c>
      <c r="B732" s="3">
        <v>43475</v>
      </c>
      <c r="C732" s="2" t="s">
        <v>4615</v>
      </c>
      <c r="D732" t="s">
        <v>6164</v>
      </c>
      <c r="E732" s="2">
        <v>1</v>
      </c>
      <c r="F732" s="2" t="str">
        <f>_xlfn.XLOOKUP(C732,customers!$A$1:$A$1001,customers!$B$1:$B$1001,0)</f>
        <v>Andie Rudram</v>
      </c>
      <c r="G732" s="2" t="str">
        <f>IF(_xlfn.XLOOKUP(C732,customers!$A$1:$A$1001,customers!$C$1:$C$1001,0) = 0, "NONE", _xlfn.XLOOKUP(C732,customers!$A$1:$A$1001,customers!$C$1:$C$1001,0) )</f>
        <v>arudramka@prnewswire.com</v>
      </c>
      <c r="H732" s="2" t="str">
        <f>_xlfn.XLOOKUP(C732,customers!$A$1:$A$1001,customers!$G$1:$G$1001,0)</f>
        <v>United States</v>
      </c>
      <c r="I732" s="2" t="e" vm="187">
        <v>#VALUE!</v>
      </c>
      <c r="J732" s="2" t="str">
        <f>_xlfn.XLOOKUP(Table1[[#This Row],[Customer ID]],customers!A731:A1731,customers!F731:F1731,FALSE)</f>
        <v>Las Vegas</v>
      </c>
      <c r="K732" s="2" t="str">
        <f>VLOOKUP(M732,'coffee (more)'!$A$1:$B$5,2,FALSE)</f>
        <v>Liberica</v>
      </c>
      <c r="L732" s="2" t="str">
        <f>VLOOKUP(N732,'coffee (more)'!$A$7:$B$10,2,FALSE)</f>
        <v>Light</v>
      </c>
      <c r="M732" t="str">
        <f>INDEX(products!$A$1:$G$49,MATCH(orders!$D732,products!$A$1:$A$49,0),MATCH(orders!M$1,products!$A$1:$G$1,0))</f>
        <v>Lib</v>
      </c>
      <c r="N732" t="str">
        <f>INDEX(products!$A$1:$G$49,MATCH(orders!$D732,products!$A$1:$A$49,0),MATCH(orders!N$1,products!$A$1:$G$1,0))</f>
        <v>L</v>
      </c>
      <c r="O732" s="10">
        <f>INDEX(products!$A$1:$G$49,MATCH(orders!$D732,products!$A$1:$A$49,0),MATCH(orders!O$1,products!$A$1:$G$1,0))</f>
        <v>2.5</v>
      </c>
      <c r="P732" s="5">
        <f>INDEX(products!$A$1:$G$49,MATCH(orders!$D732,products!$A$1:$A$49,0),MATCH(orders!P$1,products!$A$1:$G$1,0))</f>
        <v>36.454999999999998</v>
      </c>
      <c r="Q732" s="5">
        <f>INDEX(products!$A$1:$G$49,MATCH(orders!$D732,products!$A$1:$A$49,0),MATCH(orders!Q$1,products!$A$1:$G$1,0))</f>
        <v>4.7391499999999995</v>
      </c>
      <c r="R732" s="12">
        <f t="shared" si="23"/>
        <v>36.454999999999998</v>
      </c>
      <c r="S732" s="12">
        <f t="shared" si="22"/>
        <v>4.7391499999999995</v>
      </c>
      <c r="T732" t="str">
        <f>_xlfn.XLOOKUP(C732,customers!A731:A1731,customers!I731:I1731,FALSE)</f>
        <v>No</v>
      </c>
    </row>
    <row r="733" spans="1:20"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 = 0, "NONE", _xlfn.XLOOKUP(C733,customers!$A$1:$A$1001,customers!$C$1:$C$1001,0) )</f>
        <v>NONE</v>
      </c>
      <c r="H733" s="2" t="str">
        <f>_xlfn.XLOOKUP(C733,customers!$A$1:$A$1001,customers!$G$1:$G$1001,0)</f>
        <v>United States</v>
      </c>
      <c r="I733" s="2" t="e" vm="301">
        <v>#VALUE!</v>
      </c>
      <c r="J733" s="2" t="str">
        <f>_xlfn.XLOOKUP(Table1[[#This Row],[Customer ID]],customers!A732:A1732,customers!F732:F1732,FALSE)</f>
        <v>Wilmington</v>
      </c>
      <c r="K733" s="2" t="str">
        <f>VLOOKUP(M733,'coffee (more)'!$A$1:$B$5,2,FALSE)</f>
        <v>Liberica</v>
      </c>
      <c r="L733" s="2" t="str">
        <f>VLOOKUP(N733,'coffee (more)'!$A$7:$B$10,2,FALSE)</f>
        <v>Dark</v>
      </c>
      <c r="M733" t="str">
        <f>INDEX(products!$A$1:$G$49,MATCH(orders!$D733,products!$A$1:$A$49,0),MATCH(orders!M$1,products!$A$1:$G$1,0))</f>
        <v>Lib</v>
      </c>
      <c r="N733" t="str">
        <f>INDEX(products!$A$1:$G$49,MATCH(orders!$D733,products!$A$1:$A$49,0),MATCH(orders!N$1,products!$A$1:$G$1,0))</f>
        <v>D</v>
      </c>
      <c r="O733" s="10">
        <f>INDEX(products!$A$1:$G$49,MATCH(orders!$D733,products!$A$1:$A$49,0),MATCH(orders!O$1,products!$A$1:$G$1,0))</f>
        <v>0.2</v>
      </c>
      <c r="P733" s="5">
        <f>INDEX(products!$A$1:$G$49,MATCH(orders!$D733,products!$A$1:$A$49,0),MATCH(orders!P$1,products!$A$1:$G$1,0))</f>
        <v>3.8849999999999998</v>
      </c>
      <c r="Q733" s="5">
        <f>INDEX(products!$A$1:$G$49,MATCH(orders!$D733,products!$A$1:$A$49,0),MATCH(orders!Q$1,products!$A$1:$G$1,0))</f>
        <v>0.50505</v>
      </c>
      <c r="R733" s="12">
        <f t="shared" si="23"/>
        <v>15.54</v>
      </c>
      <c r="S733" s="12">
        <f t="shared" si="22"/>
        <v>2.0202</v>
      </c>
      <c r="T733" t="str">
        <f>_xlfn.XLOOKUP(C733,customers!A732:A1732,customers!I732:I1732,FALSE)</f>
        <v>Yes</v>
      </c>
    </row>
    <row r="734" spans="1:20" x14ac:dyDescent="0.2">
      <c r="A734" s="2" t="s">
        <v>4625</v>
      </c>
      <c r="B734" s="3">
        <v>44312</v>
      </c>
      <c r="C734" s="2" t="s">
        <v>4626</v>
      </c>
      <c r="D734" t="s">
        <v>6184</v>
      </c>
      <c r="E734" s="2">
        <v>2</v>
      </c>
      <c r="F734" s="2" t="str">
        <f>_xlfn.XLOOKUP(C734,customers!$A$1:$A$1001,customers!$B$1:$B$1001,0)</f>
        <v>Jacquelyn Maha</v>
      </c>
      <c r="G734" s="2" t="str">
        <f>IF(_xlfn.XLOOKUP(C734,customers!$A$1:$A$1001,customers!$C$1:$C$1001,0) = 0, "NONE", _xlfn.XLOOKUP(C734,customers!$A$1:$A$1001,customers!$C$1:$C$1001,0) )</f>
        <v>jmahakc@cyberchimps.com</v>
      </c>
      <c r="H734" s="2" t="str">
        <f>_xlfn.XLOOKUP(C734,customers!$A$1:$A$1001,customers!$G$1:$G$1001,0)</f>
        <v>United States</v>
      </c>
      <c r="I734" s="2" t="e" vm="73">
        <v>#VALUE!</v>
      </c>
      <c r="J734" s="2" t="str">
        <f>_xlfn.XLOOKUP(Table1[[#This Row],[Customer ID]],customers!A733:A1733,customers!F733:F1733,FALSE)</f>
        <v>Reno</v>
      </c>
      <c r="K734" s="2" t="str">
        <f>VLOOKUP(M734,'coffee (more)'!$A$1:$B$5,2,FALSE)</f>
        <v>Excelsa</v>
      </c>
      <c r="L734" s="2" t="str">
        <f>VLOOKUP(N734,'coffee (more)'!$A$7:$B$10,2,FALSE)</f>
        <v>Light</v>
      </c>
      <c r="M734" t="str">
        <f>INDEX(products!$A$1:$G$49,MATCH(orders!$D734,products!$A$1:$A$49,0),MATCH(orders!M$1,products!$A$1:$G$1,0))</f>
        <v>Exc</v>
      </c>
      <c r="N734" t="str">
        <f>INDEX(products!$A$1:$G$49,MATCH(orders!$D734,products!$A$1:$A$49,0),MATCH(orders!N$1,products!$A$1:$G$1,0))</f>
        <v>L</v>
      </c>
      <c r="O734" s="10">
        <f>INDEX(products!$A$1:$G$49,MATCH(orders!$D734,products!$A$1:$A$49,0),MATCH(orders!O$1,products!$A$1:$G$1,0))</f>
        <v>0.2</v>
      </c>
      <c r="P734" s="5">
        <f>INDEX(products!$A$1:$G$49,MATCH(orders!$D734,products!$A$1:$A$49,0),MATCH(orders!P$1,products!$A$1:$G$1,0))</f>
        <v>4.4550000000000001</v>
      </c>
      <c r="Q734" s="5">
        <f>INDEX(products!$A$1:$G$49,MATCH(orders!$D734,products!$A$1:$A$49,0),MATCH(orders!Q$1,products!$A$1:$G$1,0))</f>
        <v>0.49004999999999999</v>
      </c>
      <c r="R734" s="12">
        <f t="shared" si="23"/>
        <v>8.91</v>
      </c>
      <c r="S734" s="12">
        <f t="shared" si="22"/>
        <v>0.98009999999999997</v>
      </c>
      <c r="T734" t="str">
        <f>_xlfn.XLOOKUP(C734,customers!A733:A1733,customers!I733:I1733,FALSE)</f>
        <v>No</v>
      </c>
    </row>
    <row r="735" spans="1:20" x14ac:dyDescent="0.2">
      <c r="A735" s="2" t="s">
        <v>4631</v>
      </c>
      <c r="B735" s="3">
        <v>44565</v>
      </c>
      <c r="C735" s="2" t="s">
        <v>4632</v>
      </c>
      <c r="D735" t="s">
        <v>6181</v>
      </c>
      <c r="E735" s="2">
        <v>3</v>
      </c>
      <c r="F735" s="2" t="str">
        <f>_xlfn.XLOOKUP(C735,customers!$A$1:$A$1001,customers!$B$1:$B$1001,0)</f>
        <v>Glory Clemon</v>
      </c>
      <c r="G735" s="2" t="str">
        <f>IF(_xlfn.XLOOKUP(C735,customers!$A$1:$A$1001,customers!$C$1:$C$1001,0) = 0, "NONE", _xlfn.XLOOKUP(C735,customers!$A$1:$A$1001,customers!$C$1:$C$1001,0) )</f>
        <v>gclemonkd@networksolutions.com</v>
      </c>
      <c r="H735" s="2" t="str">
        <f>_xlfn.XLOOKUP(C735,customers!$A$1:$A$1001,customers!$G$1:$G$1001,0)</f>
        <v>United States</v>
      </c>
      <c r="I735" s="2" t="e" vm="81">
        <v>#VALUE!</v>
      </c>
      <c r="J735" s="2" t="str">
        <f>_xlfn.XLOOKUP(Table1[[#This Row],[Customer ID]],customers!A734:A1734,customers!F734:F1734,FALSE)</f>
        <v>Tuscaloosa</v>
      </c>
      <c r="K735" s="2" t="str">
        <f>VLOOKUP(M735,'coffee (more)'!$A$1:$B$5,2,FALSE)</f>
        <v>Liberica</v>
      </c>
      <c r="L735" s="2" t="str">
        <f>VLOOKUP(N735,'coffee (more)'!$A$7:$B$10,2,FALSE)</f>
        <v>Medium</v>
      </c>
      <c r="M735" t="str">
        <f>INDEX(products!$A$1:$G$49,MATCH(orders!$D735,products!$A$1:$A$49,0),MATCH(orders!M$1,products!$A$1:$G$1,0))</f>
        <v>Lib</v>
      </c>
      <c r="N735" t="str">
        <f>INDEX(products!$A$1:$G$49,MATCH(orders!$D735,products!$A$1:$A$49,0),MATCH(orders!N$1,products!$A$1:$G$1,0))</f>
        <v>M</v>
      </c>
      <c r="O735" s="10">
        <f>INDEX(products!$A$1:$G$49,MATCH(orders!$D735,products!$A$1:$A$49,0),MATCH(orders!O$1,products!$A$1:$G$1,0))</f>
        <v>2.5</v>
      </c>
      <c r="P735" s="5">
        <f>INDEX(products!$A$1:$G$49,MATCH(orders!$D735,products!$A$1:$A$49,0),MATCH(orders!P$1,products!$A$1:$G$1,0))</f>
        <v>33.464999999999996</v>
      </c>
      <c r="Q735" s="5">
        <f>INDEX(products!$A$1:$G$49,MATCH(orders!$D735,products!$A$1:$A$49,0),MATCH(orders!Q$1,products!$A$1:$G$1,0))</f>
        <v>4.3504499999999995</v>
      </c>
      <c r="R735" s="12">
        <f t="shared" si="23"/>
        <v>100.39499999999998</v>
      </c>
      <c r="S735" s="12">
        <f t="shared" si="22"/>
        <v>13.051349999999999</v>
      </c>
      <c r="T735" t="str">
        <f>_xlfn.XLOOKUP(C735,customers!A734:A1734,customers!I734:I1734,FALSE)</f>
        <v>Yes</v>
      </c>
    </row>
    <row r="736" spans="1:20" x14ac:dyDescent="0.2">
      <c r="A736" s="2" t="s">
        <v>4637</v>
      </c>
      <c r="B736" s="3">
        <v>43697</v>
      </c>
      <c r="C736" s="2" t="s">
        <v>4638</v>
      </c>
      <c r="D736" t="s">
        <v>6163</v>
      </c>
      <c r="E736" s="2">
        <v>5</v>
      </c>
      <c r="F736" s="2" t="str">
        <f>_xlfn.XLOOKUP(C736,customers!$A$1:$A$1001,customers!$B$1:$B$1001,0)</f>
        <v>Alica Kift</v>
      </c>
      <c r="G736" s="2" t="str">
        <f>IF(_xlfn.XLOOKUP(C736,customers!$A$1:$A$1001,customers!$C$1:$C$1001,0) = 0, "NONE", _xlfn.XLOOKUP(C736,customers!$A$1:$A$1001,customers!$C$1:$C$1001,0) )</f>
        <v>NONE</v>
      </c>
      <c r="H736" s="2" t="str">
        <f>_xlfn.XLOOKUP(C736,customers!$A$1:$A$1001,customers!$G$1:$G$1001,0)</f>
        <v>United States</v>
      </c>
      <c r="I736" s="2" t="e" vm="302">
        <v>#VALUE!</v>
      </c>
      <c r="J736" s="2" t="str">
        <f>_xlfn.XLOOKUP(Table1[[#This Row],[Customer ID]],customers!A735:A1735,customers!F735:F1735,FALSE)</f>
        <v>Garden Grove</v>
      </c>
      <c r="K736" s="2" t="str">
        <f>VLOOKUP(M736,'coffee (more)'!$A$1:$B$5,2,FALSE)</f>
        <v>Robusta</v>
      </c>
      <c r="L736" s="2" t="str">
        <f>VLOOKUP(N736,'coffee (more)'!$A$7:$B$10,2,FALSE)</f>
        <v>Dark</v>
      </c>
      <c r="M736" t="str">
        <f>INDEX(products!$A$1:$G$49,MATCH(orders!$D736,products!$A$1:$A$49,0),MATCH(orders!M$1,products!$A$1:$G$1,0))</f>
        <v>Rob</v>
      </c>
      <c r="N736" t="str">
        <f>INDEX(products!$A$1:$G$49,MATCH(orders!$D736,products!$A$1:$A$49,0),MATCH(orders!N$1,products!$A$1:$G$1,0))</f>
        <v>D</v>
      </c>
      <c r="O736" s="10">
        <f>INDEX(products!$A$1:$G$49,MATCH(orders!$D736,products!$A$1:$A$49,0),MATCH(orders!O$1,products!$A$1:$G$1,0))</f>
        <v>0.2</v>
      </c>
      <c r="P736" s="5">
        <f>INDEX(products!$A$1:$G$49,MATCH(orders!$D736,products!$A$1:$A$49,0),MATCH(orders!P$1,products!$A$1:$G$1,0))</f>
        <v>2.6849999999999996</v>
      </c>
      <c r="Q736" s="5">
        <f>INDEX(products!$A$1:$G$49,MATCH(orders!$D736,products!$A$1:$A$49,0),MATCH(orders!Q$1,products!$A$1:$G$1,0))</f>
        <v>0.16109999999999997</v>
      </c>
      <c r="R736" s="12">
        <f t="shared" si="23"/>
        <v>13.424999999999997</v>
      </c>
      <c r="S736" s="12">
        <f t="shared" si="22"/>
        <v>0.80549999999999988</v>
      </c>
      <c r="T736" t="str">
        <f>_xlfn.XLOOKUP(C736,customers!A735:A1735,customers!I735:I1735,FALSE)</f>
        <v>No</v>
      </c>
    </row>
    <row r="737" spans="1:20" x14ac:dyDescent="0.2">
      <c r="A737" s="2" t="s">
        <v>4642</v>
      </c>
      <c r="B737" s="3">
        <v>44757</v>
      </c>
      <c r="C737" s="2" t="s">
        <v>4643</v>
      </c>
      <c r="D737" t="s">
        <v>6153</v>
      </c>
      <c r="E737" s="2">
        <v>6</v>
      </c>
      <c r="F737" s="2" t="str">
        <f>_xlfn.XLOOKUP(C737,customers!$A$1:$A$1001,customers!$B$1:$B$1001,0)</f>
        <v>Babb Pollins</v>
      </c>
      <c r="G737" s="2" t="str">
        <f>IF(_xlfn.XLOOKUP(C737,customers!$A$1:$A$1001,customers!$C$1:$C$1001,0) = 0, "NONE", _xlfn.XLOOKUP(C737,customers!$A$1:$A$1001,customers!$C$1:$C$1001,0) )</f>
        <v>bpollinskf@shinystat.com</v>
      </c>
      <c r="H737" s="2" t="str">
        <f>_xlfn.XLOOKUP(C737,customers!$A$1:$A$1001,customers!$G$1:$G$1001,0)</f>
        <v>United States</v>
      </c>
      <c r="I737" s="2" t="e" vm="148">
        <v>#VALUE!</v>
      </c>
      <c r="J737" s="2" t="str">
        <f>_xlfn.XLOOKUP(Table1[[#This Row],[Customer ID]],customers!A736:A1736,customers!F736:F1736,FALSE)</f>
        <v>Shawnee Mission</v>
      </c>
      <c r="K737" s="2" t="str">
        <f>VLOOKUP(M737,'coffee (more)'!$A$1:$B$5,2,FALSE)</f>
        <v>Excelsa</v>
      </c>
      <c r="L737" s="2" t="str">
        <f>VLOOKUP(N737,'coffee (more)'!$A$7:$B$10,2,FALSE)</f>
        <v>Dark</v>
      </c>
      <c r="M737" t="str">
        <f>INDEX(products!$A$1:$G$49,MATCH(orders!$D737,products!$A$1:$A$49,0),MATCH(orders!M$1,products!$A$1:$G$1,0))</f>
        <v>Exc</v>
      </c>
      <c r="N737" t="str">
        <f>INDEX(products!$A$1:$G$49,MATCH(orders!$D737,products!$A$1:$A$49,0),MATCH(orders!N$1,products!$A$1:$G$1,0))</f>
        <v>D</v>
      </c>
      <c r="O737" s="10">
        <f>INDEX(products!$A$1:$G$49,MATCH(orders!$D737,products!$A$1:$A$49,0),MATCH(orders!O$1,products!$A$1:$G$1,0))</f>
        <v>0.2</v>
      </c>
      <c r="P737" s="5">
        <f>INDEX(products!$A$1:$G$49,MATCH(orders!$D737,products!$A$1:$A$49,0),MATCH(orders!P$1,products!$A$1:$G$1,0))</f>
        <v>3.645</v>
      </c>
      <c r="Q737" s="5">
        <f>INDEX(products!$A$1:$G$49,MATCH(orders!$D737,products!$A$1:$A$49,0),MATCH(orders!Q$1,products!$A$1:$G$1,0))</f>
        <v>0.40095000000000003</v>
      </c>
      <c r="R737" s="12">
        <f t="shared" si="23"/>
        <v>21.87</v>
      </c>
      <c r="S737" s="12">
        <f t="shared" si="22"/>
        <v>2.4057000000000004</v>
      </c>
      <c r="T737" t="str">
        <f>_xlfn.XLOOKUP(C737,customers!A736:A1736,customers!I736:I1736,FALSE)</f>
        <v>No</v>
      </c>
    </row>
    <row r="738" spans="1:20" x14ac:dyDescent="0.2">
      <c r="A738" s="2" t="s">
        <v>4647</v>
      </c>
      <c r="B738" s="3">
        <v>43508</v>
      </c>
      <c r="C738" s="2" t="s">
        <v>4648</v>
      </c>
      <c r="D738" t="s">
        <v>6143</v>
      </c>
      <c r="E738" s="2">
        <v>2</v>
      </c>
      <c r="F738" s="2" t="str">
        <f>_xlfn.XLOOKUP(C738,customers!$A$1:$A$1001,customers!$B$1:$B$1001,0)</f>
        <v>Jarret Toye</v>
      </c>
      <c r="G738" s="2" t="str">
        <f>IF(_xlfn.XLOOKUP(C738,customers!$A$1:$A$1001,customers!$C$1:$C$1001,0) = 0, "NONE", _xlfn.XLOOKUP(C738,customers!$A$1:$A$1001,customers!$C$1:$C$1001,0) )</f>
        <v>jtoyekg@pinterest.com</v>
      </c>
      <c r="H738" s="2" t="str">
        <f>_xlfn.XLOOKUP(C738,customers!$A$1:$A$1001,customers!$G$1:$G$1001,0)</f>
        <v>Ireland</v>
      </c>
      <c r="I738" s="2" t="e" vm="99">
        <v>#VALUE!</v>
      </c>
      <c r="J738" s="2" t="str">
        <f>_xlfn.XLOOKUP(Table1[[#This Row],[Customer ID]],customers!A737:A1737,customers!F737:F1737,FALSE)</f>
        <v>Ballivor</v>
      </c>
      <c r="K738" s="2" t="str">
        <f>VLOOKUP(M738,'coffee (more)'!$A$1:$B$5,2,FALSE)</f>
        <v>Liberica</v>
      </c>
      <c r="L738" s="2" t="str">
        <f>VLOOKUP(N738,'coffee (more)'!$A$7:$B$10,2,FALSE)</f>
        <v>Dark</v>
      </c>
      <c r="M738" t="str">
        <f>INDEX(products!$A$1:$G$49,MATCH(orders!$D738,products!$A$1:$A$49,0),MATCH(orders!M$1,products!$A$1:$G$1,0))</f>
        <v>Lib</v>
      </c>
      <c r="N738" t="str">
        <f>INDEX(products!$A$1:$G$49,MATCH(orders!$D738,products!$A$1:$A$49,0),MATCH(orders!N$1,products!$A$1:$G$1,0))</f>
        <v>D</v>
      </c>
      <c r="O738" s="10">
        <f>INDEX(products!$A$1:$G$49,MATCH(orders!$D738,products!$A$1:$A$49,0),MATCH(orders!O$1,products!$A$1:$G$1,0))</f>
        <v>1</v>
      </c>
      <c r="P738" s="5">
        <f>INDEX(products!$A$1:$G$49,MATCH(orders!$D738,products!$A$1:$A$49,0),MATCH(orders!P$1,products!$A$1:$G$1,0))</f>
        <v>12.95</v>
      </c>
      <c r="Q738" s="5">
        <f>INDEX(products!$A$1:$G$49,MATCH(orders!$D738,products!$A$1:$A$49,0),MATCH(orders!Q$1,products!$A$1:$G$1,0))</f>
        <v>1.6835</v>
      </c>
      <c r="R738" s="12">
        <f t="shared" si="23"/>
        <v>25.9</v>
      </c>
      <c r="S738" s="12">
        <f t="shared" si="22"/>
        <v>3.367</v>
      </c>
      <c r="T738" t="str">
        <f>_xlfn.XLOOKUP(C738,customers!A737:A1737,customers!I737:I1737,FALSE)</f>
        <v>Yes</v>
      </c>
    </row>
    <row r="739" spans="1:20" x14ac:dyDescent="0.2">
      <c r="A739" s="2" t="s">
        <v>4653</v>
      </c>
      <c r="B739" s="3">
        <v>44447</v>
      </c>
      <c r="C739" s="2" t="s">
        <v>4654</v>
      </c>
      <c r="D739" t="s">
        <v>6155</v>
      </c>
      <c r="E739" s="2">
        <v>5</v>
      </c>
      <c r="F739" s="2" t="str">
        <f>_xlfn.XLOOKUP(C739,customers!$A$1:$A$1001,customers!$B$1:$B$1001,0)</f>
        <v>Carlie Linskill</v>
      </c>
      <c r="G739" s="2" t="str">
        <f>IF(_xlfn.XLOOKUP(C739,customers!$A$1:$A$1001,customers!$C$1:$C$1001,0) = 0, "NONE", _xlfn.XLOOKUP(C739,customers!$A$1:$A$1001,customers!$C$1:$C$1001,0) )</f>
        <v>clinskillkh@sphinn.com</v>
      </c>
      <c r="H739" s="2" t="str">
        <f>_xlfn.XLOOKUP(C739,customers!$A$1:$A$1001,customers!$G$1:$G$1001,0)</f>
        <v>United States</v>
      </c>
      <c r="I739" s="2" t="e" vm="153">
        <v>#VALUE!</v>
      </c>
      <c r="J739" s="2" t="str">
        <f>_xlfn.XLOOKUP(Table1[[#This Row],[Customer ID]],customers!A738:A1738,customers!F738:F1738,FALSE)</f>
        <v>Cincinnati</v>
      </c>
      <c r="K739" s="2" t="str">
        <f>VLOOKUP(M739,'coffee (more)'!$A$1:$B$5,2,FALSE)</f>
        <v>Arbica</v>
      </c>
      <c r="L739" s="2" t="str">
        <f>VLOOKUP(N739,'coffee (more)'!$A$7:$B$10,2,FALSE)</f>
        <v>Medium</v>
      </c>
      <c r="M739" t="str">
        <f>INDEX(products!$A$1:$G$49,MATCH(orders!$D739,products!$A$1:$A$49,0),MATCH(orders!M$1,products!$A$1:$G$1,0))</f>
        <v>Ara</v>
      </c>
      <c r="N739" t="str">
        <f>INDEX(products!$A$1:$G$49,MATCH(orders!$D739,products!$A$1:$A$49,0),MATCH(orders!N$1,products!$A$1:$G$1,0))</f>
        <v>M</v>
      </c>
      <c r="O739" s="10">
        <f>INDEX(products!$A$1:$G$49,MATCH(orders!$D739,products!$A$1:$A$49,0),MATCH(orders!O$1,products!$A$1:$G$1,0))</f>
        <v>1</v>
      </c>
      <c r="P739" s="5">
        <f>INDEX(products!$A$1:$G$49,MATCH(orders!$D739,products!$A$1:$A$49,0),MATCH(orders!P$1,products!$A$1:$G$1,0))</f>
        <v>11.25</v>
      </c>
      <c r="Q739" s="5">
        <f>INDEX(products!$A$1:$G$49,MATCH(orders!$D739,products!$A$1:$A$49,0),MATCH(orders!Q$1,products!$A$1:$G$1,0))</f>
        <v>1.0125</v>
      </c>
      <c r="R739" s="12">
        <f t="shared" si="23"/>
        <v>56.25</v>
      </c>
      <c r="S739" s="12">
        <f t="shared" si="22"/>
        <v>5.0625</v>
      </c>
      <c r="T739" t="str">
        <f>_xlfn.XLOOKUP(C739,customers!A738:A1738,customers!I738:I1738,FALSE)</f>
        <v>No</v>
      </c>
    </row>
    <row r="740" spans="1:20" x14ac:dyDescent="0.2">
      <c r="A740" s="2" t="s">
        <v>4659</v>
      </c>
      <c r="B740" s="3">
        <v>43812</v>
      </c>
      <c r="C740" s="2" t="s">
        <v>4660</v>
      </c>
      <c r="D740" t="s">
        <v>6178</v>
      </c>
      <c r="E740" s="2">
        <v>3</v>
      </c>
      <c r="F740" s="2" t="str">
        <f>_xlfn.XLOOKUP(C740,customers!$A$1:$A$1001,customers!$B$1:$B$1001,0)</f>
        <v>Natal Vigrass</v>
      </c>
      <c r="G740" s="2" t="str">
        <f>IF(_xlfn.XLOOKUP(C740,customers!$A$1:$A$1001,customers!$C$1:$C$1001,0) = 0, "NONE", _xlfn.XLOOKUP(C740,customers!$A$1:$A$1001,customers!$C$1:$C$1001,0) )</f>
        <v>nvigrasski@ezinearticles.com</v>
      </c>
      <c r="H740" s="2" t="str">
        <f>_xlfn.XLOOKUP(C740,customers!$A$1:$A$1001,customers!$G$1:$G$1001,0)</f>
        <v>United Kingdom</v>
      </c>
      <c r="I740" s="2" t="e" vm="140">
        <v>#VALUE!</v>
      </c>
      <c r="J740" s="2" t="str">
        <f>_xlfn.XLOOKUP(Table1[[#This Row],[Customer ID]],customers!A739:A1739,customers!F739:F1739,FALSE)</f>
        <v>Whitwell</v>
      </c>
      <c r="K740" s="2" t="str">
        <f>VLOOKUP(M740,'coffee (more)'!$A$1:$B$5,2,FALSE)</f>
        <v>Robusta</v>
      </c>
      <c r="L740" s="2" t="str">
        <f>VLOOKUP(N740,'coffee (more)'!$A$7:$B$10,2,FALSE)</f>
        <v>Light</v>
      </c>
      <c r="M740" t="str">
        <f>INDEX(products!$A$1:$G$49,MATCH(orders!$D740,products!$A$1:$A$49,0),MATCH(orders!M$1,products!$A$1:$G$1,0))</f>
        <v>Rob</v>
      </c>
      <c r="N740" t="str">
        <f>INDEX(products!$A$1:$G$49,MATCH(orders!$D740,products!$A$1:$A$49,0),MATCH(orders!N$1,products!$A$1:$G$1,0))</f>
        <v>L</v>
      </c>
      <c r="O740" s="10">
        <f>INDEX(products!$A$1:$G$49,MATCH(orders!$D740,products!$A$1:$A$49,0),MATCH(orders!O$1,products!$A$1:$G$1,0))</f>
        <v>0.2</v>
      </c>
      <c r="P740" s="5">
        <f>INDEX(products!$A$1:$G$49,MATCH(orders!$D740,products!$A$1:$A$49,0),MATCH(orders!P$1,products!$A$1:$G$1,0))</f>
        <v>3.5849999999999995</v>
      </c>
      <c r="Q740" s="5">
        <f>INDEX(products!$A$1:$G$49,MATCH(orders!$D740,products!$A$1:$A$49,0),MATCH(orders!Q$1,products!$A$1:$G$1,0))</f>
        <v>0.21509999999999996</v>
      </c>
      <c r="R740" s="12">
        <f t="shared" si="23"/>
        <v>10.754999999999999</v>
      </c>
      <c r="S740" s="12">
        <f t="shared" si="22"/>
        <v>0.64529999999999987</v>
      </c>
      <c r="T740" t="str">
        <f>_xlfn.XLOOKUP(C740,customers!A739:A1739,customers!I739:I1739,FALSE)</f>
        <v>No</v>
      </c>
    </row>
    <row r="741" spans="1:20" x14ac:dyDescent="0.2">
      <c r="A741" s="2" t="s">
        <v>4665</v>
      </c>
      <c r="B741" s="3">
        <v>44433</v>
      </c>
      <c r="C741" s="2" t="s">
        <v>4434</v>
      </c>
      <c r="D741" t="s">
        <v>6153</v>
      </c>
      <c r="E741" s="2">
        <v>5</v>
      </c>
      <c r="F741" s="2" t="str">
        <f>_xlfn.XLOOKUP(C741,customers!$A$1:$A$1001,customers!$B$1:$B$1001,0)</f>
        <v>Jimmy Dymoke</v>
      </c>
      <c r="G741" s="2" t="str">
        <f>IF(_xlfn.XLOOKUP(C741,customers!$A$1:$A$1001,customers!$C$1:$C$1001,0) = 0, "NONE", _xlfn.XLOOKUP(C741,customers!$A$1:$A$1001,customers!$C$1:$C$1001,0) )</f>
        <v>jdymokeje@prnewswire.com</v>
      </c>
      <c r="H741" s="2" t="str">
        <f>_xlfn.XLOOKUP(C741,customers!$A$1:$A$1001,customers!$G$1:$G$1001,0)</f>
        <v>Ireland</v>
      </c>
      <c r="I741" s="2" t="b">
        <v>0</v>
      </c>
      <c r="J741" s="2" t="b">
        <f>_xlfn.XLOOKUP(Table1[[#This Row],[Customer ID]],customers!A740:A1740,customers!F740:F1740,FALSE)</f>
        <v>0</v>
      </c>
      <c r="K741" s="2" t="str">
        <f>VLOOKUP(M741,'coffee (more)'!$A$1:$B$5,2,FALSE)</f>
        <v>Excelsa</v>
      </c>
      <c r="L741" s="2" t="str">
        <f>VLOOKUP(N741,'coffee (more)'!$A$7:$B$10,2,FALSE)</f>
        <v>Dark</v>
      </c>
      <c r="M741" t="str">
        <f>INDEX(products!$A$1:$G$49,MATCH(orders!$D741,products!$A$1:$A$49,0),MATCH(orders!M$1,products!$A$1:$G$1,0))</f>
        <v>Exc</v>
      </c>
      <c r="N741" t="str">
        <f>INDEX(products!$A$1:$G$49,MATCH(orders!$D741,products!$A$1:$A$49,0),MATCH(orders!N$1,products!$A$1:$G$1,0))</f>
        <v>D</v>
      </c>
      <c r="O741" s="10">
        <f>INDEX(products!$A$1:$G$49,MATCH(orders!$D741,products!$A$1:$A$49,0),MATCH(orders!O$1,products!$A$1:$G$1,0))</f>
        <v>0.2</v>
      </c>
      <c r="P741" s="5">
        <f>INDEX(products!$A$1:$G$49,MATCH(orders!$D741,products!$A$1:$A$49,0),MATCH(orders!P$1,products!$A$1:$G$1,0))</f>
        <v>3.645</v>
      </c>
      <c r="Q741" s="5">
        <f>INDEX(products!$A$1:$G$49,MATCH(orders!$D741,products!$A$1:$A$49,0),MATCH(orders!Q$1,products!$A$1:$G$1,0))</f>
        <v>0.40095000000000003</v>
      </c>
      <c r="R741" s="12">
        <f t="shared" si="23"/>
        <v>18.225000000000001</v>
      </c>
      <c r="S741" s="12">
        <f t="shared" si="22"/>
        <v>2.00475</v>
      </c>
      <c r="T741" t="b">
        <f>_xlfn.XLOOKUP(C741,customers!A740:A1740,customers!I740:I1740,FALSE)</f>
        <v>0</v>
      </c>
    </row>
    <row r="742" spans="1:20" x14ac:dyDescent="0.2">
      <c r="A742" s="2" t="s">
        <v>4670</v>
      </c>
      <c r="B742" s="3">
        <v>44643</v>
      </c>
      <c r="C742" s="2" t="s">
        <v>4671</v>
      </c>
      <c r="D742" t="s">
        <v>6173</v>
      </c>
      <c r="E742" s="2">
        <v>4</v>
      </c>
      <c r="F742" s="2" t="str">
        <f>_xlfn.XLOOKUP(C742,customers!$A$1:$A$1001,customers!$B$1:$B$1001,0)</f>
        <v>Kandace Cragell</v>
      </c>
      <c r="G742" s="2" t="str">
        <f>IF(_xlfn.XLOOKUP(C742,customers!$A$1:$A$1001,customers!$C$1:$C$1001,0) = 0, "NONE", _xlfn.XLOOKUP(C742,customers!$A$1:$A$1001,customers!$C$1:$C$1001,0) )</f>
        <v>kcragellkk@google.com</v>
      </c>
      <c r="H742" s="2" t="str">
        <f>_xlfn.XLOOKUP(C742,customers!$A$1:$A$1001,customers!$G$1:$G$1001,0)</f>
        <v>Ireland</v>
      </c>
      <c r="I742" s="2" t="e" vm="295">
        <v>#VALUE!</v>
      </c>
      <c r="J742" s="2" t="str">
        <f>_xlfn.XLOOKUP(Table1[[#This Row],[Customer ID]],customers!A741:A1741,customers!F741:F1741,FALSE)</f>
        <v>Dungarvan</v>
      </c>
      <c r="K742" s="2" t="str">
        <f>VLOOKUP(M742,'coffee (more)'!$A$1:$B$5,2,FALSE)</f>
        <v>Robusta</v>
      </c>
      <c r="L742" s="2" t="str">
        <f>VLOOKUP(N742,'coffee (more)'!$A$7:$B$10,2,FALSE)</f>
        <v>Light</v>
      </c>
      <c r="M742" t="str">
        <f>INDEX(products!$A$1:$G$49,MATCH(orders!$D742,products!$A$1:$A$49,0),MATCH(orders!M$1,products!$A$1:$G$1,0))</f>
        <v>Rob</v>
      </c>
      <c r="N742" t="str">
        <f>INDEX(products!$A$1:$G$49,MATCH(orders!$D742,products!$A$1:$A$49,0),MATCH(orders!N$1,products!$A$1:$G$1,0))</f>
        <v>L</v>
      </c>
      <c r="O742" s="10">
        <f>INDEX(products!$A$1:$G$49,MATCH(orders!$D742,products!$A$1:$A$49,0),MATCH(orders!O$1,products!$A$1:$G$1,0))</f>
        <v>0.5</v>
      </c>
      <c r="P742" s="5">
        <f>INDEX(products!$A$1:$G$49,MATCH(orders!$D742,products!$A$1:$A$49,0),MATCH(orders!P$1,products!$A$1:$G$1,0))</f>
        <v>7.169999999999999</v>
      </c>
      <c r="Q742" s="5">
        <f>INDEX(products!$A$1:$G$49,MATCH(orders!$D742,products!$A$1:$A$49,0),MATCH(orders!Q$1,products!$A$1:$G$1,0))</f>
        <v>0.43019999999999992</v>
      </c>
      <c r="R742" s="12">
        <f t="shared" si="23"/>
        <v>28.679999999999996</v>
      </c>
      <c r="S742" s="12">
        <f t="shared" si="22"/>
        <v>1.7207999999999997</v>
      </c>
      <c r="T742" t="str">
        <f>_xlfn.XLOOKUP(C742,customers!A741:A1741,customers!I741:I1741,FALSE)</f>
        <v>No</v>
      </c>
    </row>
    <row r="743" spans="1:20" x14ac:dyDescent="0.2">
      <c r="A743" s="2" t="s">
        <v>4676</v>
      </c>
      <c r="B743" s="3">
        <v>43566</v>
      </c>
      <c r="C743" s="2" t="s">
        <v>4677</v>
      </c>
      <c r="D743" t="s">
        <v>6159</v>
      </c>
      <c r="E743" s="2">
        <v>2</v>
      </c>
      <c r="F743" s="2" t="str">
        <f>_xlfn.XLOOKUP(C743,customers!$A$1:$A$1001,customers!$B$1:$B$1001,0)</f>
        <v>Lyon Ibert</v>
      </c>
      <c r="G743" s="2" t="str">
        <f>IF(_xlfn.XLOOKUP(C743,customers!$A$1:$A$1001,customers!$C$1:$C$1001,0) = 0, "NONE", _xlfn.XLOOKUP(C743,customers!$A$1:$A$1001,customers!$C$1:$C$1001,0) )</f>
        <v>libertkl@huffingtonpost.com</v>
      </c>
      <c r="H743" s="2" t="str">
        <f>_xlfn.XLOOKUP(C743,customers!$A$1:$A$1001,customers!$G$1:$G$1001,0)</f>
        <v>United States</v>
      </c>
      <c r="I743" s="2" t="e" vm="280">
        <v>#VALUE!</v>
      </c>
      <c r="J743" s="2" t="str">
        <f>_xlfn.XLOOKUP(Table1[[#This Row],[Customer ID]],customers!A742:A1742,customers!F742:F1742,FALSE)</f>
        <v>Sunnyvale</v>
      </c>
      <c r="K743" s="2" t="str">
        <f>VLOOKUP(M743,'coffee (more)'!$A$1:$B$5,2,FALSE)</f>
        <v>Liberica</v>
      </c>
      <c r="L743" s="2" t="str">
        <f>VLOOKUP(N743,'coffee (more)'!$A$7:$B$10,2,FALSE)</f>
        <v>Medium</v>
      </c>
      <c r="M743" t="str">
        <f>INDEX(products!$A$1:$G$49,MATCH(orders!$D743,products!$A$1:$A$49,0),MATCH(orders!M$1,products!$A$1:$G$1,0))</f>
        <v>Lib</v>
      </c>
      <c r="N743" t="str">
        <f>INDEX(products!$A$1:$G$49,MATCH(orders!$D743,products!$A$1:$A$49,0),MATCH(orders!N$1,products!$A$1:$G$1,0))</f>
        <v>M</v>
      </c>
      <c r="O743" s="10">
        <f>INDEX(products!$A$1:$G$49,MATCH(orders!$D743,products!$A$1:$A$49,0),MATCH(orders!O$1,products!$A$1:$G$1,0))</f>
        <v>0.2</v>
      </c>
      <c r="P743" s="5">
        <f>INDEX(products!$A$1:$G$49,MATCH(orders!$D743,products!$A$1:$A$49,0),MATCH(orders!P$1,products!$A$1:$G$1,0))</f>
        <v>4.3650000000000002</v>
      </c>
      <c r="Q743" s="5">
        <f>INDEX(products!$A$1:$G$49,MATCH(orders!$D743,products!$A$1:$A$49,0),MATCH(orders!Q$1,products!$A$1:$G$1,0))</f>
        <v>0.56745000000000001</v>
      </c>
      <c r="R743" s="12">
        <f t="shared" si="23"/>
        <v>8.73</v>
      </c>
      <c r="S743" s="12">
        <f t="shared" si="22"/>
        <v>1.1349</v>
      </c>
      <c r="T743" t="str">
        <f>_xlfn.XLOOKUP(C743,customers!A742:A1742,customers!I742:I1742,FALSE)</f>
        <v>No</v>
      </c>
    </row>
    <row r="744" spans="1:20" x14ac:dyDescent="0.2">
      <c r="A744" s="2" t="s">
        <v>4682</v>
      </c>
      <c r="B744" s="3">
        <v>44133</v>
      </c>
      <c r="C744" s="2" t="s">
        <v>4683</v>
      </c>
      <c r="D744" t="s">
        <v>6162</v>
      </c>
      <c r="E744" s="2">
        <v>4</v>
      </c>
      <c r="F744" s="2" t="str">
        <f>_xlfn.XLOOKUP(C744,customers!$A$1:$A$1001,customers!$B$1:$B$1001,0)</f>
        <v>Reese Lidgey</v>
      </c>
      <c r="G744" s="2" t="str">
        <f>IF(_xlfn.XLOOKUP(C744,customers!$A$1:$A$1001,customers!$C$1:$C$1001,0) = 0, "NONE", _xlfn.XLOOKUP(C744,customers!$A$1:$A$1001,customers!$C$1:$C$1001,0) )</f>
        <v>rlidgeykm@vimeo.com</v>
      </c>
      <c r="H744" s="2" t="str">
        <f>_xlfn.XLOOKUP(C744,customers!$A$1:$A$1001,customers!$G$1:$G$1001,0)</f>
        <v>United States</v>
      </c>
      <c r="I744" s="2" t="e" vm="134">
        <v>#VALUE!</v>
      </c>
      <c r="J744" s="2" t="str">
        <f>_xlfn.XLOOKUP(Table1[[#This Row],[Customer ID]],customers!A743:A1743,customers!F743:F1743,FALSE)</f>
        <v>Memphis</v>
      </c>
      <c r="K744" s="2" t="str">
        <f>VLOOKUP(M744,'coffee (more)'!$A$1:$B$5,2,FALSE)</f>
        <v>Liberica</v>
      </c>
      <c r="L744" s="2" t="str">
        <f>VLOOKUP(N744,'coffee (more)'!$A$7:$B$10,2,FALSE)</f>
        <v>Medium</v>
      </c>
      <c r="M744" t="str">
        <f>INDEX(products!$A$1:$G$49,MATCH(orders!$D744,products!$A$1:$A$49,0),MATCH(orders!M$1,products!$A$1:$G$1,0))</f>
        <v>Lib</v>
      </c>
      <c r="N744" t="str">
        <f>INDEX(products!$A$1:$G$49,MATCH(orders!$D744,products!$A$1:$A$49,0),MATCH(orders!N$1,products!$A$1:$G$1,0))</f>
        <v>M</v>
      </c>
      <c r="O744" s="10">
        <f>INDEX(products!$A$1:$G$49,MATCH(orders!$D744,products!$A$1:$A$49,0),MATCH(orders!O$1,products!$A$1:$G$1,0))</f>
        <v>1</v>
      </c>
      <c r="P744" s="5">
        <f>INDEX(products!$A$1:$G$49,MATCH(orders!$D744,products!$A$1:$A$49,0),MATCH(orders!P$1,products!$A$1:$G$1,0))</f>
        <v>14.55</v>
      </c>
      <c r="Q744" s="5">
        <f>INDEX(products!$A$1:$G$49,MATCH(orders!$D744,products!$A$1:$A$49,0),MATCH(orders!Q$1,products!$A$1:$G$1,0))</f>
        <v>1.8915000000000002</v>
      </c>
      <c r="R744" s="12">
        <f t="shared" si="23"/>
        <v>58.2</v>
      </c>
      <c r="S744" s="12">
        <f t="shared" si="22"/>
        <v>7.5660000000000007</v>
      </c>
      <c r="T744" t="str">
        <f>_xlfn.XLOOKUP(C744,customers!A743:A1743,customers!I743:I1743,FALSE)</f>
        <v>No</v>
      </c>
    </row>
    <row r="745" spans="1:20" x14ac:dyDescent="0.2">
      <c r="A745" s="2" t="s">
        <v>4688</v>
      </c>
      <c r="B745" s="3">
        <v>44042</v>
      </c>
      <c r="C745" s="2" t="s">
        <v>4689</v>
      </c>
      <c r="D745" t="s">
        <v>6158</v>
      </c>
      <c r="E745" s="2">
        <v>3</v>
      </c>
      <c r="F745" s="2" t="str">
        <f>_xlfn.XLOOKUP(C745,customers!$A$1:$A$1001,customers!$B$1:$B$1001,0)</f>
        <v>Tersina Castagne</v>
      </c>
      <c r="G745" s="2" t="str">
        <f>IF(_xlfn.XLOOKUP(C745,customers!$A$1:$A$1001,customers!$C$1:$C$1001,0) = 0, "NONE", _xlfn.XLOOKUP(C745,customers!$A$1:$A$1001,customers!$C$1:$C$1001,0) )</f>
        <v>tcastagnekn@wikia.com</v>
      </c>
      <c r="H745" s="2" t="str">
        <f>_xlfn.XLOOKUP(C745,customers!$A$1:$A$1001,customers!$G$1:$G$1001,0)</f>
        <v>United States</v>
      </c>
      <c r="I745" s="2" t="e" vm="303">
        <v>#VALUE!</v>
      </c>
      <c r="J745" s="2" t="str">
        <f>_xlfn.XLOOKUP(Table1[[#This Row],[Customer ID]],customers!A744:A1744,customers!F744:F1744,FALSE)</f>
        <v>Orlando</v>
      </c>
      <c r="K745" s="2" t="str">
        <f>VLOOKUP(M745,'coffee (more)'!$A$1:$B$5,2,FALSE)</f>
        <v>Arbica</v>
      </c>
      <c r="L745" s="2" t="str">
        <f>VLOOKUP(N745,'coffee (more)'!$A$7:$B$10,2,FALSE)</f>
        <v>Dark</v>
      </c>
      <c r="M745" t="str">
        <f>INDEX(products!$A$1:$G$49,MATCH(orders!$D745,products!$A$1:$A$49,0),MATCH(orders!M$1,products!$A$1:$G$1,0))</f>
        <v>Ara</v>
      </c>
      <c r="N745" t="str">
        <f>INDEX(products!$A$1:$G$49,MATCH(orders!$D745,products!$A$1:$A$49,0),MATCH(orders!N$1,products!$A$1:$G$1,0))</f>
        <v>D</v>
      </c>
      <c r="O745" s="10">
        <f>INDEX(products!$A$1:$G$49,MATCH(orders!$D745,products!$A$1:$A$49,0),MATCH(orders!O$1,products!$A$1:$G$1,0))</f>
        <v>0.5</v>
      </c>
      <c r="P745" s="5">
        <f>INDEX(products!$A$1:$G$49,MATCH(orders!$D745,products!$A$1:$A$49,0),MATCH(orders!P$1,products!$A$1:$G$1,0))</f>
        <v>5.97</v>
      </c>
      <c r="Q745" s="5">
        <f>INDEX(products!$A$1:$G$49,MATCH(orders!$D745,products!$A$1:$A$49,0),MATCH(orders!Q$1,products!$A$1:$G$1,0))</f>
        <v>0.5373</v>
      </c>
      <c r="R745" s="12">
        <f t="shared" si="23"/>
        <v>17.91</v>
      </c>
      <c r="S745" s="12">
        <f t="shared" si="22"/>
        <v>1.6118999999999999</v>
      </c>
      <c r="T745" t="str">
        <f>_xlfn.XLOOKUP(C745,customers!A744:A1744,customers!I744:I1744,FALSE)</f>
        <v>No</v>
      </c>
    </row>
    <row r="746" spans="1:20"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 = 0, "NONE", _xlfn.XLOOKUP(C746,customers!$A$1:$A$1001,customers!$C$1:$C$1001,0) )</f>
        <v>NONE</v>
      </c>
      <c r="H746" s="2" t="str">
        <f>_xlfn.XLOOKUP(C746,customers!$A$1:$A$1001,customers!$G$1:$G$1001,0)</f>
        <v>United States</v>
      </c>
      <c r="I746" s="2" t="e" vm="130">
        <v>#VALUE!</v>
      </c>
      <c r="J746" s="2" t="str">
        <f>_xlfn.XLOOKUP(Table1[[#This Row],[Customer ID]],customers!A745:A1745,customers!F745:F1745,FALSE)</f>
        <v>Detroit</v>
      </c>
      <c r="K746" s="2" t="str">
        <f>VLOOKUP(M746,'coffee (more)'!$A$1:$B$5,2,FALSE)</f>
        <v>Robusta</v>
      </c>
      <c r="L746" s="2" t="str">
        <f>VLOOKUP(N746,'coffee (more)'!$A$7:$B$10,2,FALSE)</f>
        <v>Medium</v>
      </c>
      <c r="M746" t="str">
        <f>INDEX(products!$A$1:$G$49,MATCH(orders!$D746,products!$A$1:$A$49,0),MATCH(orders!M$1,products!$A$1:$G$1,0))</f>
        <v>Rob</v>
      </c>
      <c r="N746" t="str">
        <f>INDEX(products!$A$1:$G$49,MATCH(orders!$D746,products!$A$1:$A$49,0),MATCH(orders!N$1,products!$A$1:$G$1,0))</f>
        <v>M</v>
      </c>
      <c r="O746" s="10">
        <f>INDEX(products!$A$1:$G$49,MATCH(orders!$D746,products!$A$1:$A$49,0),MATCH(orders!O$1,products!$A$1:$G$1,0))</f>
        <v>0.2</v>
      </c>
      <c r="P746" s="5">
        <f>INDEX(products!$A$1:$G$49,MATCH(orders!$D746,products!$A$1:$A$49,0),MATCH(orders!P$1,products!$A$1:$G$1,0))</f>
        <v>2.9849999999999999</v>
      </c>
      <c r="Q746" s="5">
        <f>INDEX(products!$A$1:$G$49,MATCH(orders!$D746,products!$A$1:$A$49,0),MATCH(orders!Q$1,products!$A$1:$G$1,0))</f>
        <v>0.17909999999999998</v>
      </c>
      <c r="R746" s="12">
        <f t="shared" si="23"/>
        <v>17.91</v>
      </c>
      <c r="S746" s="12">
        <f t="shared" si="22"/>
        <v>1.0745999999999998</v>
      </c>
      <c r="T746" t="str">
        <f>_xlfn.XLOOKUP(C746,customers!A745:A1745,customers!I745:I1745,FALSE)</f>
        <v>Yes</v>
      </c>
    </row>
    <row r="747" spans="1:20" x14ac:dyDescent="0.2">
      <c r="A747" s="2" t="s">
        <v>4699</v>
      </c>
      <c r="B747" s="3">
        <v>44557</v>
      </c>
      <c r="C747" s="2" t="s">
        <v>4700</v>
      </c>
      <c r="D747" t="s">
        <v>6144</v>
      </c>
      <c r="E747" s="2">
        <v>2</v>
      </c>
      <c r="F747" s="2" t="str">
        <f>_xlfn.XLOOKUP(C747,customers!$A$1:$A$1001,customers!$B$1:$B$1001,0)</f>
        <v>Jordana Halden</v>
      </c>
      <c r="G747" s="2" t="str">
        <f>IF(_xlfn.XLOOKUP(C747,customers!$A$1:$A$1001,customers!$C$1:$C$1001,0) = 0, "NONE", _xlfn.XLOOKUP(C747,customers!$A$1:$A$1001,customers!$C$1:$C$1001,0) )</f>
        <v>jhaldenkp@comcast.net</v>
      </c>
      <c r="H747" s="2" t="str">
        <f>_xlfn.XLOOKUP(C747,customers!$A$1:$A$1001,customers!$G$1:$G$1001,0)</f>
        <v>Ireland</v>
      </c>
      <c r="I747" s="2" t="e" vm="304">
        <v>#VALUE!</v>
      </c>
      <c r="J747" s="2" t="str">
        <f>_xlfn.XLOOKUP(Table1[[#This Row],[Customer ID]],customers!A746:A1746,customers!F746:F1746,FALSE)</f>
        <v>Clones</v>
      </c>
      <c r="K747" s="2" t="str">
        <f>VLOOKUP(M747,'coffee (more)'!$A$1:$B$5,2,FALSE)</f>
        <v>Excelsa</v>
      </c>
      <c r="L747" s="2" t="str">
        <f>VLOOKUP(N747,'coffee (more)'!$A$7:$B$10,2,FALSE)</f>
        <v>Dark</v>
      </c>
      <c r="M747" t="str">
        <f>INDEX(products!$A$1:$G$49,MATCH(orders!$D747,products!$A$1:$A$49,0),MATCH(orders!M$1,products!$A$1:$G$1,0))</f>
        <v>Exc</v>
      </c>
      <c r="N747" t="str">
        <f>INDEX(products!$A$1:$G$49,MATCH(orders!$D747,products!$A$1:$A$49,0),MATCH(orders!N$1,products!$A$1:$G$1,0))</f>
        <v>D</v>
      </c>
      <c r="O747" s="10">
        <f>INDEX(products!$A$1:$G$49,MATCH(orders!$D747,products!$A$1:$A$49,0),MATCH(orders!O$1,products!$A$1:$G$1,0))</f>
        <v>0.5</v>
      </c>
      <c r="P747" s="5">
        <f>INDEX(products!$A$1:$G$49,MATCH(orders!$D747,products!$A$1:$A$49,0),MATCH(orders!P$1,products!$A$1:$G$1,0))</f>
        <v>7.29</v>
      </c>
      <c r="Q747" s="5">
        <f>INDEX(products!$A$1:$G$49,MATCH(orders!$D747,products!$A$1:$A$49,0),MATCH(orders!Q$1,products!$A$1:$G$1,0))</f>
        <v>0.80190000000000006</v>
      </c>
      <c r="R747" s="12">
        <f t="shared" si="23"/>
        <v>14.58</v>
      </c>
      <c r="S747" s="12">
        <f t="shared" si="22"/>
        <v>1.6038000000000001</v>
      </c>
      <c r="T747" t="str">
        <f>_xlfn.XLOOKUP(C747,customers!A746:A1746,customers!I746:I1746,FALSE)</f>
        <v>No</v>
      </c>
    </row>
    <row r="748" spans="1:20" x14ac:dyDescent="0.2">
      <c r="A748" s="2" t="s">
        <v>4705</v>
      </c>
      <c r="B748" s="3">
        <v>43741</v>
      </c>
      <c r="C748" s="2" t="s">
        <v>4706</v>
      </c>
      <c r="D748" t="s">
        <v>6155</v>
      </c>
      <c r="E748" s="2">
        <v>3</v>
      </c>
      <c r="F748" s="2" t="str">
        <f>_xlfn.XLOOKUP(C748,customers!$A$1:$A$1001,customers!$B$1:$B$1001,0)</f>
        <v>Hussein Olliff</v>
      </c>
      <c r="G748" s="2" t="str">
        <f>IF(_xlfn.XLOOKUP(C748,customers!$A$1:$A$1001,customers!$C$1:$C$1001,0) = 0, "NONE", _xlfn.XLOOKUP(C748,customers!$A$1:$A$1001,customers!$C$1:$C$1001,0) )</f>
        <v>holliffkq@sciencedirect.com</v>
      </c>
      <c r="H748" s="2" t="str">
        <f>_xlfn.XLOOKUP(C748,customers!$A$1:$A$1001,customers!$G$1:$G$1001,0)</f>
        <v>Ireland</v>
      </c>
      <c r="I748" s="2" t="e" vm="305">
        <v>#VALUE!</v>
      </c>
      <c r="J748" s="2" t="str">
        <f>_xlfn.XLOOKUP(Table1[[#This Row],[Customer ID]],customers!A747:A1747,customers!F747:F1747,FALSE)</f>
        <v>Stradbally</v>
      </c>
      <c r="K748" s="2" t="str">
        <f>VLOOKUP(M748,'coffee (more)'!$A$1:$B$5,2,FALSE)</f>
        <v>Arbica</v>
      </c>
      <c r="L748" s="2" t="str">
        <f>VLOOKUP(N748,'coffee (more)'!$A$7:$B$10,2,FALSE)</f>
        <v>Medium</v>
      </c>
      <c r="M748" t="str">
        <f>INDEX(products!$A$1:$G$49,MATCH(orders!$D748,products!$A$1:$A$49,0),MATCH(orders!M$1,products!$A$1:$G$1,0))</f>
        <v>Ara</v>
      </c>
      <c r="N748" t="str">
        <f>INDEX(products!$A$1:$G$49,MATCH(orders!$D748,products!$A$1:$A$49,0),MATCH(orders!N$1,products!$A$1:$G$1,0))</f>
        <v>M</v>
      </c>
      <c r="O748" s="10">
        <f>INDEX(products!$A$1:$G$49,MATCH(orders!$D748,products!$A$1:$A$49,0),MATCH(orders!O$1,products!$A$1:$G$1,0))</f>
        <v>1</v>
      </c>
      <c r="P748" s="5">
        <f>INDEX(products!$A$1:$G$49,MATCH(orders!$D748,products!$A$1:$A$49,0),MATCH(orders!P$1,products!$A$1:$G$1,0))</f>
        <v>11.25</v>
      </c>
      <c r="Q748" s="5">
        <f>INDEX(products!$A$1:$G$49,MATCH(orders!$D748,products!$A$1:$A$49,0),MATCH(orders!Q$1,products!$A$1:$G$1,0))</f>
        <v>1.0125</v>
      </c>
      <c r="R748" s="12">
        <f t="shared" si="23"/>
        <v>33.75</v>
      </c>
      <c r="S748" s="12">
        <f t="shared" si="22"/>
        <v>3.0374999999999996</v>
      </c>
      <c r="T748" t="str">
        <f>_xlfn.XLOOKUP(C748,customers!A747:A1747,customers!I747:I1747,FALSE)</f>
        <v>No</v>
      </c>
    </row>
    <row r="749" spans="1:20" x14ac:dyDescent="0.2">
      <c r="A749" s="2" t="s">
        <v>4711</v>
      </c>
      <c r="B749" s="3">
        <v>43501</v>
      </c>
      <c r="C749" s="2" t="s">
        <v>4712</v>
      </c>
      <c r="D749" t="s">
        <v>6160</v>
      </c>
      <c r="E749" s="2">
        <v>4</v>
      </c>
      <c r="F749" s="2" t="str">
        <f>_xlfn.XLOOKUP(C749,customers!$A$1:$A$1001,customers!$B$1:$B$1001,0)</f>
        <v>Teddi Quadri</v>
      </c>
      <c r="G749" s="2" t="str">
        <f>IF(_xlfn.XLOOKUP(C749,customers!$A$1:$A$1001,customers!$C$1:$C$1001,0) = 0, "NONE", _xlfn.XLOOKUP(C749,customers!$A$1:$A$1001,customers!$C$1:$C$1001,0) )</f>
        <v>tquadrikr@opensource.org</v>
      </c>
      <c r="H749" s="2" t="str">
        <f>_xlfn.XLOOKUP(C749,customers!$A$1:$A$1001,customers!$G$1:$G$1001,0)</f>
        <v>Ireland</v>
      </c>
      <c r="I749" s="2" t="e" vm="306">
        <v>#VALUE!</v>
      </c>
      <c r="J749" s="2" t="str">
        <f>_xlfn.XLOOKUP(Table1[[#This Row],[Customer ID]],customers!A748:A1748,customers!F748:F1748,FALSE)</f>
        <v>Ballina</v>
      </c>
      <c r="K749" s="2" t="str">
        <f>VLOOKUP(M749,'coffee (more)'!$A$1:$B$5,2,FALSE)</f>
        <v>Liberica</v>
      </c>
      <c r="L749" s="2" t="str">
        <f>VLOOKUP(N749,'coffee (more)'!$A$7:$B$10,2,FALSE)</f>
        <v>Medium</v>
      </c>
      <c r="M749" t="str">
        <f>INDEX(products!$A$1:$G$49,MATCH(orders!$D749,products!$A$1:$A$49,0),MATCH(orders!M$1,products!$A$1:$G$1,0))</f>
        <v>Lib</v>
      </c>
      <c r="N749" t="str">
        <f>INDEX(products!$A$1:$G$49,MATCH(orders!$D749,products!$A$1:$A$49,0),MATCH(orders!N$1,products!$A$1:$G$1,0))</f>
        <v>M</v>
      </c>
      <c r="O749" s="10">
        <f>INDEX(products!$A$1:$G$49,MATCH(orders!$D749,products!$A$1:$A$49,0),MATCH(orders!O$1,products!$A$1:$G$1,0))</f>
        <v>0.5</v>
      </c>
      <c r="P749" s="5">
        <f>INDEX(products!$A$1:$G$49,MATCH(orders!$D749,products!$A$1:$A$49,0),MATCH(orders!P$1,products!$A$1:$G$1,0))</f>
        <v>8.73</v>
      </c>
      <c r="Q749" s="5">
        <f>INDEX(products!$A$1:$G$49,MATCH(orders!$D749,products!$A$1:$A$49,0),MATCH(orders!Q$1,products!$A$1:$G$1,0))</f>
        <v>1.1349</v>
      </c>
      <c r="R749" s="12">
        <f t="shared" si="23"/>
        <v>34.92</v>
      </c>
      <c r="S749" s="12">
        <f t="shared" si="22"/>
        <v>4.5396000000000001</v>
      </c>
      <c r="T749" t="str">
        <f>_xlfn.XLOOKUP(C749,customers!A748:A1748,customers!I748:I1748,FALSE)</f>
        <v>Yes</v>
      </c>
    </row>
    <row r="750" spans="1:20" x14ac:dyDescent="0.2">
      <c r="A750" s="2" t="s">
        <v>4717</v>
      </c>
      <c r="B750" s="3">
        <v>44074</v>
      </c>
      <c r="C750" s="2" t="s">
        <v>4718</v>
      </c>
      <c r="D750" t="s">
        <v>6144</v>
      </c>
      <c r="E750" s="2">
        <v>2</v>
      </c>
      <c r="F750" s="2" t="str">
        <f>_xlfn.XLOOKUP(C750,customers!$A$1:$A$1001,customers!$B$1:$B$1001,0)</f>
        <v>Felita Eshmade</v>
      </c>
      <c r="G750" s="2" t="str">
        <f>IF(_xlfn.XLOOKUP(C750,customers!$A$1:$A$1001,customers!$C$1:$C$1001,0) = 0, "NONE", _xlfn.XLOOKUP(C750,customers!$A$1:$A$1001,customers!$C$1:$C$1001,0) )</f>
        <v>feshmadeks@umn.edu</v>
      </c>
      <c r="H750" s="2" t="str">
        <f>_xlfn.XLOOKUP(C750,customers!$A$1:$A$1001,customers!$G$1:$G$1001,0)</f>
        <v>United States</v>
      </c>
      <c r="I750" s="2" t="e" vm="9">
        <v>#VALUE!</v>
      </c>
      <c r="J750" s="2" t="str">
        <f>_xlfn.XLOOKUP(Table1[[#This Row],[Customer ID]],customers!A749:A1749,customers!F749:F1749,FALSE)</f>
        <v>Richmond</v>
      </c>
      <c r="K750" s="2" t="str">
        <f>VLOOKUP(M750,'coffee (more)'!$A$1:$B$5,2,FALSE)</f>
        <v>Excelsa</v>
      </c>
      <c r="L750" s="2" t="str">
        <f>VLOOKUP(N750,'coffee (more)'!$A$7:$B$10,2,FALSE)</f>
        <v>Dark</v>
      </c>
      <c r="M750" t="str">
        <f>INDEX(products!$A$1:$G$49,MATCH(orders!$D750,products!$A$1:$A$49,0),MATCH(orders!M$1,products!$A$1:$G$1,0))</f>
        <v>Exc</v>
      </c>
      <c r="N750" t="str">
        <f>INDEX(products!$A$1:$G$49,MATCH(orders!$D750,products!$A$1:$A$49,0),MATCH(orders!N$1,products!$A$1:$G$1,0))</f>
        <v>D</v>
      </c>
      <c r="O750" s="10">
        <f>INDEX(products!$A$1:$G$49,MATCH(orders!$D750,products!$A$1:$A$49,0),MATCH(orders!O$1,products!$A$1:$G$1,0))</f>
        <v>0.5</v>
      </c>
      <c r="P750" s="5">
        <f>INDEX(products!$A$1:$G$49,MATCH(orders!$D750,products!$A$1:$A$49,0),MATCH(orders!P$1,products!$A$1:$G$1,0))</f>
        <v>7.29</v>
      </c>
      <c r="Q750" s="5">
        <f>INDEX(products!$A$1:$G$49,MATCH(orders!$D750,products!$A$1:$A$49,0),MATCH(orders!Q$1,products!$A$1:$G$1,0))</f>
        <v>0.80190000000000006</v>
      </c>
      <c r="R750" s="12">
        <f t="shared" si="23"/>
        <v>14.58</v>
      </c>
      <c r="S750" s="12">
        <f t="shared" si="22"/>
        <v>1.6038000000000001</v>
      </c>
      <c r="T750" t="str">
        <f>_xlfn.XLOOKUP(C750,customers!A749:A1749,customers!I749:I1749,FALSE)</f>
        <v>No</v>
      </c>
    </row>
    <row r="751" spans="1:20" x14ac:dyDescent="0.2">
      <c r="A751" s="2" t="s">
        <v>4723</v>
      </c>
      <c r="B751" s="3">
        <v>44209</v>
      </c>
      <c r="C751" s="2" t="s">
        <v>4724</v>
      </c>
      <c r="D751" t="s">
        <v>6163</v>
      </c>
      <c r="E751" s="2">
        <v>2</v>
      </c>
      <c r="F751" s="2" t="str">
        <f>_xlfn.XLOOKUP(C751,customers!$A$1:$A$1001,customers!$B$1:$B$1001,0)</f>
        <v>Melodie OIlier</v>
      </c>
      <c r="G751" s="2" t="str">
        <f>IF(_xlfn.XLOOKUP(C751,customers!$A$1:$A$1001,customers!$C$1:$C$1001,0) = 0, "NONE", _xlfn.XLOOKUP(C751,customers!$A$1:$A$1001,customers!$C$1:$C$1001,0) )</f>
        <v>moilierkt@paginegialle.it</v>
      </c>
      <c r="H751" s="2" t="str">
        <f>_xlfn.XLOOKUP(C751,customers!$A$1:$A$1001,customers!$G$1:$G$1001,0)</f>
        <v>Ireland</v>
      </c>
      <c r="I751" s="2" t="e" vm="307">
        <v>#VALUE!</v>
      </c>
      <c r="J751" s="2" t="str">
        <f>_xlfn.XLOOKUP(Table1[[#This Row],[Customer ID]],customers!A750:A1750,customers!F750:F1750,FALSE)</f>
        <v>Glasnevin</v>
      </c>
      <c r="K751" s="2" t="str">
        <f>VLOOKUP(M751,'coffee (more)'!$A$1:$B$5,2,FALSE)</f>
        <v>Robusta</v>
      </c>
      <c r="L751" s="2" t="str">
        <f>VLOOKUP(N751,'coffee (more)'!$A$7:$B$10,2,FALSE)</f>
        <v>Dark</v>
      </c>
      <c r="M751" t="str">
        <f>INDEX(products!$A$1:$G$49,MATCH(orders!$D751,products!$A$1:$A$49,0),MATCH(orders!M$1,products!$A$1:$G$1,0))</f>
        <v>Rob</v>
      </c>
      <c r="N751" t="str">
        <f>INDEX(products!$A$1:$G$49,MATCH(orders!$D751,products!$A$1:$A$49,0),MATCH(orders!N$1,products!$A$1:$G$1,0))</f>
        <v>D</v>
      </c>
      <c r="O751" s="10">
        <f>INDEX(products!$A$1:$G$49,MATCH(orders!$D751,products!$A$1:$A$49,0),MATCH(orders!O$1,products!$A$1:$G$1,0))</f>
        <v>0.2</v>
      </c>
      <c r="P751" s="5">
        <f>INDEX(products!$A$1:$G$49,MATCH(orders!$D751,products!$A$1:$A$49,0),MATCH(orders!P$1,products!$A$1:$G$1,0))</f>
        <v>2.6849999999999996</v>
      </c>
      <c r="Q751" s="5">
        <f>INDEX(products!$A$1:$G$49,MATCH(orders!$D751,products!$A$1:$A$49,0),MATCH(orders!Q$1,products!$A$1:$G$1,0))</f>
        <v>0.16109999999999997</v>
      </c>
      <c r="R751" s="12">
        <f t="shared" si="23"/>
        <v>5.3699999999999992</v>
      </c>
      <c r="S751" s="12">
        <f t="shared" si="22"/>
        <v>0.32219999999999993</v>
      </c>
      <c r="T751" t="str">
        <f>_xlfn.XLOOKUP(C751,customers!A750:A1750,customers!I750:I1750,FALSE)</f>
        <v>Yes</v>
      </c>
    </row>
    <row r="752" spans="1:20" x14ac:dyDescent="0.2">
      <c r="A752" s="2" t="s">
        <v>4730</v>
      </c>
      <c r="B752" s="3">
        <v>44277</v>
      </c>
      <c r="C752" s="2" t="s">
        <v>4731</v>
      </c>
      <c r="D752" t="s">
        <v>6146</v>
      </c>
      <c r="E752" s="2">
        <v>1</v>
      </c>
      <c r="F752" s="2" t="str">
        <f>_xlfn.XLOOKUP(C752,customers!$A$1:$A$1001,customers!$B$1:$B$1001,0)</f>
        <v>Hazel Iacopini</v>
      </c>
      <c r="G752" s="2" t="str">
        <f>IF(_xlfn.XLOOKUP(C752,customers!$A$1:$A$1001,customers!$C$1:$C$1001,0) = 0, "NONE", _xlfn.XLOOKUP(C752,customers!$A$1:$A$1001,customers!$C$1:$C$1001,0) )</f>
        <v>NONE</v>
      </c>
      <c r="H752" s="2" t="str">
        <f>_xlfn.XLOOKUP(C752,customers!$A$1:$A$1001,customers!$G$1:$G$1001,0)</f>
        <v>United States</v>
      </c>
      <c r="I752" s="2" t="e" vm="54">
        <v>#VALUE!</v>
      </c>
      <c r="J752" s="2" t="str">
        <f>_xlfn.XLOOKUP(Table1[[#This Row],[Customer ID]],customers!A751:A1751,customers!F751:F1751,FALSE)</f>
        <v>Fort Worth</v>
      </c>
      <c r="K752" s="2" t="str">
        <f>VLOOKUP(M752,'coffee (more)'!$A$1:$B$5,2,FALSE)</f>
        <v>Robusta</v>
      </c>
      <c r="L752" s="2" t="str">
        <f>VLOOKUP(N752,'coffee (more)'!$A$7:$B$10,2,FALSE)</f>
        <v>Medium</v>
      </c>
      <c r="M752" t="str">
        <f>INDEX(products!$A$1:$G$49,MATCH(orders!$D752,products!$A$1:$A$49,0),MATCH(orders!M$1,products!$A$1:$G$1,0))</f>
        <v>Rob</v>
      </c>
      <c r="N752" t="str">
        <f>INDEX(products!$A$1:$G$49,MATCH(orders!$D752,products!$A$1:$A$49,0),MATCH(orders!N$1,products!$A$1:$G$1,0))</f>
        <v>M</v>
      </c>
      <c r="O752" s="10">
        <f>INDEX(products!$A$1:$G$49,MATCH(orders!$D752,products!$A$1:$A$49,0),MATCH(orders!O$1,products!$A$1:$G$1,0))</f>
        <v>0.5</v>
      </c>
      <c r="P752" s="5">
        <f>INDEX(products!$A$1:$G$49,MATCH(orders!$D752,products!$A$1:$A$49,0),MATCH(orders!P$1,products!$A$1:$G$1,0))</f>
        <v>5.97</v>
      </c>
      <c r="Q752" s="5">
        <f>INDEX(products!$A$1:$G$49,MATCH(orders!$D752,products!$A$1:$A$49,0),MATCH(orders!Q$1,products!$A$1:$G$1,0))</f>
        <v>0.35819999999999996</v>
      </c>
      <c r="R752" s="12">
        <f t="shared" si="23"/>
        <v>5.97</v>
      </c>
      <c r="S752" s="12">
        <f t="shared" si="22"/>
        <v>0.35819999999999996</v>
      </c>
      <c r="T752" t="str">
        <f>_xlfn.XLOOKUP(C752,customers!A751:A1751,customers!I751:I1751,FALSE)</f>
        <v>Yes</v>
      </c>
    </row>
    <row r="753" spans="1:20" x14ac:dyDescent="0.2">
      <c r="A753" s="2" t="s">
        <v>4735</v>
      </c>
      <c r="B753" s="3">
        <v>43847</v>
      </c>
      <c r="C753" s="2" t="s">
        <v>4736</v>
      </c>
      <c r="D753" t="s">
        <v>6161</v>
      </c>
      <c r="E753" s="2">
        <v>2</v>
      </c>
      <c r="F753" s="2" t="str">
        <f>_xlfn.XLOOKUP(C753,customers!$A$1:$A$1001,customers!$B$1:$B$1001,0)</f>
        <v>Vinny Shoebotham</v>
      </c>
      <c r="G753" s="2" t="str">
        <f>IF(_xlfn.XLOOKUP(C753,customers!$A$1:$A$1001,customers!$C$1:$C$1001,0) = 0, "NONE", _xlfn.XLOOKUP(C753,customers!$A$1:$A$1001,customers!$C$1:$C$1001,0) )</f>
        <v>vshoebothamkv@redcross.org</v>
      </c>
      <c r="H753" s="2" t="str">
        <f>_xlfn.XLOOKUP(C753,customers!$A$1:$A$1001,customers!$G$1:$G$1001,0)</f>
        <v>United States</v>
      </c>
      <c r="I753" s="2" t="e" vm="125">
        <v>#VALUE!</v>
      </c>
      <c r="J753" s="2" t="str">
        <f>_xlfn.XLOOKUP(Table1[[#This Row],[Customer ID]],customers!A752:A1752,customers!F752:F1752,FALSE)</f>
        <v>Brooklyn</v>
      </c>
      <c r="K753" s="2" t="str">
        <f>VLOOKUP(M753,'coffee (more)'!$A$1:$B$5,2,FALSE)</f>
        <v>Liberica</v>
      </c>
      <c r="L753" s="2" t="str">
        <f>VLOOKUP(N753,'coffee (more)'!$A$7:$B$10,2,FALSE)</f>
        <v>Light</v>
      </c>
      <c r="M753" t="str">
        <f>INDEX(products!$A$1:$G$49,MATCH(orders!$D753,products!$A$1:$A$49,0),MATCH(orders!M$1,products!$A$1:$G$1,0))</f>
        <v>Lib</v>
      </c>
      <c r="N753" t="str">
        <f>INDEX(products!$A$1:$G$49,MATCH(orders!$D753,products!$A$1:$A$49,0),MATCH(orders!N$1,products!$A$1:$G$1,0))</f>
        <v>L</v>
      </c>
      <c r="O753" s="10">
        <f>INDEX(products!$A$1:$G$49,MATCH(orders!$D753,products!$A$1:$A$49,0),MATCH(orders!O$1,products!$A$1:$G$1,0))</f>
        <v>0.5</v>
      </c>
      <c r="P753" s="5">
        <f>INDEX(products!$A$1:$G$49,MATCH(orders!$D753,products!$A$1:$A$49,0),MATCH(orders!P$1,products!$A$1:$G$1,0))</f>
        <v>9.51</v>
      </c>
      <c r="Q753" s="5">
        <f>INDEX(products!$A$1:$G$49,MATCH(orders!$D753,products!$A$1:$A$49,0),MATCH(orders!Q$1,products!$A$1:$G$1,0))</f>
        <v>1.2363</v>
      </c>
      <c r="R753" s="12">
        <f t="shared" si="23"/>
        <v>19.02</v>
      </c>
      <c r="S753" s="12">
        <f t="shared" si="22"/>
        <v>2.4725999999999999</v>
      </c>
      <c r="T753" t="str">
        <f>_xlfn.XLOOKUP(C753,customers!A752:A1752,customers!I752:I1752,FALSE)</f>
        <v>No</v>
      </c>
    </row>
    <row r="754" spans="1:20" x14ac:dyDescent="0.2">
      <c r="A754" s="2" t="s">
        <v>4741</v>
      </c>
      <c r="B754" s="3">
        <v>43648</v>
      </c>
      <c r="C754" s="2" t="s">
        <v>4742</v>
      </c>
      <c r="D754" t="s">
        <v>6141</v>
      </c>
      <c r="E754" s="2">
        <v>2</v>
      </c>
      <c r="F754" s="2" t="str">
        <f>_xlfn.XLOOKUP(C754,customers!$A$1:$A$1001,customers!$B$1:$B$1001,0)</f>
        <v>Bran Sterke</v>
      </c>
      <c r="G754" s="2" t="str">
        <f>IF(_xlfn.XLOOKUP(C754,customers!$A$1:$A$1001,customers!$C$1:$C$1001,0) = 0, "NONE", _xlfn.XLOOKUP(C754,customers!$A$1:$A$1001,customers!$C$1:$C$1001,0) )</f>
        <v>bsterkekw@biblegateway.com</v>
      </c>
      <c r="H754" s="2" t="str">
        <f>_xlfn.XLOOKUP(C754,customers!$A$1:$A$1001,customers!$G$1:$G$1001,0)</f>
        <v>United States</v>
      </c>
      <c r="I754" s="2" t="e" vm="54">
        <v>#VALUE!</v>
      </c>
      <c r="J754" s="2" t="str">
        <f>_xlfn.XLOOKUP(Table1[[#This Row],[Customer ID]],customers!A753:A1753,customers!F753:F1753,FALSE)</f>
        <v>Fort Worth</v>
      </c>
      <c r="K754" s="2" t="str">
        <f>VLOOKUP(M754,'coffee (more)'!$A$1:$B$5,2,FALSE)</f>
        <v>Excelsa</v>
      </c>
      <c r="L754" s="2" t="str">
        <f>VLOOKUP(N754,'coffee (more)'!$A$7:$B$10,2,FALSE)</f>
        <v>Medium</v>
      </c>
      <c r="M754" t="str">
        <f>INDEX(products!$A$1:$G$49,MATCH(orders!$D754,products!$A$1:$A$49,0),MATCH(orders!M$1,products!$A$1:$G$1,0))</f>
        <v>Exc</v>
      </c>
      <c r="N754" t="str">
        <f>INDEX(products!$A$1:$G$49,MATCH(orders!$D754,products!$A$1:$A$49,0),MATCH(orders!N$1,products!$A$1:$G$1,0))</f>
        <v>M</v>
      </c>
      <c r="O754" s="10">
        <f>INDEX(products!$A$1:$G$49,MATCH(orders!$D754,products!$A$1:$A$49,0),MATCH(orders!O$1,products!$A$1:$G$1,0))</f>
        <v>1</v>
      </c>
      <c r="P754" s="5">
        <f>INDEX(products!$A$1:$G$49,MATCH(orders!$D754,products!$A$1:$A$49,0),MATCH(orders!P$1,products!$A$1:$G$1,0))</f>
        <v>13.75</v>
      </c>
      <c r="Q754" s="5">
        <f>INDEX(products!$A$1:$G$49,MATCH(orders!$D754,products!$A$1:$A$49,0),MATCH(orders!Q$1,products!$A$1:$G$1,0))</f>
        <v>1.5125</v>
      </c>
      <c r="R754" s="12">
        <f t="shared" si="23"/>
        <v>27.5</v>
      </c>
      <c r="S754" s="12">
        <f t="shared" si="22"/>
        <v>3.0249999999999999</v>
      </c>
      <c r="T754" t="str">
        <f>_xlfn.XLOOKUP(C754,customers!A753:A1753,customers!I753:I1753,FALSE)</f>
        <v>Yes</v>
      </c>
    </row>
    <row r="755" spans="1:20" x14ac:dyDescent="0.2">
      <c r="A755" s="2" t="s">
        <v>4747</v>
      </c>
      <c r="B755" s="3">
        <v>44704</v>
      </c>
      <c r="C755" s="2" t="s">
        <v>4748</v>
      </c>
      <c r="D755" t="s">
        <v>6158</v>
      </c>
      <c r="E755" s="2">
        <v>5</v>
      </c>
      <c r="F755" s="2" t="str">
        <f>_xlfn.XLOOKUP(C755,customers!$A$1:$A$1001,customers!$B$1:$B$1001,0)</f>
        <v>Simone Capon</v>
      </c>
      <c r="G755" s="2" t="str">
        <f>IF(_xlfn.XLOOKUP(C755,customers!$A$1:$A$1001,customers!$C$1:$C$1001,0) = 0, "NONE", _xlfn.XLOOKUP(C755,customers!$A$1:$A$1001,customers!$C$1:$C$1001,0) )</f>
        <v>scaponkx@craigslist.org</v>
      </c>
      <c r="H755" s="2" t="str">
        <f>_xlfn.XLOOKUP(C755,customers!$A$1:$A$1001,customers!$G$1:$G$1001,0)</f>
        <v>United States</v>
      </c>
      <c r="I755" s="2" t="e" vm="160">
        <v>#VALUE!</v>
      </c>
      <c r="J755" s="2" t="str">
        <f>_xlfn.XLOOKUP(Table1[[#This Row],[Customer ID]],customers!A754:A1754,customers!F754:F1754,FALSE)</f>
        <v>Phoenix</v>
      </c>
      <c r="K755" s="2" t="str">
        <f>VLOOKUP(M755,'coffee (more)'!$A$1:$B$5,2,FALSE)</f>
        <v>Arbica</v>
      </c>
      <c r="L755" s="2" t="str">
        <f>VLOOKUP(N755,'coffee (more)'!$A$7:$B$10,2,FALSE)</f>
        <v>Dark</v>
      </c>
      <c r="M755" t="str">
        <f>INDEX(products!$A$1:$G$49,MATCH(orders!$D755,products!$A$1:$A$49,0),MATCH(orders!M$1,products!$A$1:$G$1,0))</f>
        <v>Ara</v>
      </c>
      <c r="N755" t="str">
        <f>INDEX(products!$A$1:$G$49,MATCH(orders!$D755,products!$A$1:$A$49,0),MATCH(orders!N$1,products!$A$1:$G$1,0))</f>
        <v>D</v>
      </c>
      <c r="O755" s="10">
        <f>INDEX(products!$A$1:$G$49,MATCH(orders!$D755,products!$A$1:$A$49,0),MATCH(orders!O$1,products!$A$1:$G$1,0))</f>
        <v>0.5</v>
      </c>
      <c r="P755" s="5">
        <f>INDEX(products!$A$1:$G$49,MATCH(orders!$D755,products!$A$1:$A$49,0),MATCH(orders!P$1,products!$A$1:$G$1,0))</f>
        <v>5.97</v>
      </c>
      <c r="Q755" s="5">
        <f>INDEX(products!$A$1:$G$49,MATCH(orders!$D755,products!$A$1:$A$49,0),MATCH(orders!Q$1,products!$A$1:$G$1,0))</f>
        <v>0.5373</v>
      </c>
      <c r="R755" s="12">
        <f t="shared" si="23"/>
        <v>29.849999999999998</v>
      </c>
      <c r="S755" s="12">
        <f t="shared" si="22"/>
        <v>2.6865000000000001</v>
      </c>
      <c r="T755" t="str">
        <f>_xlfn.XLOOKUP(C755,customers!A754:A1754,customers!I754:I1754,FALSE)</f>
        <v>No</v>
      </c>
    </row>
    <row r="756" spans="1:20" x14ac:dyDescent="0.2">
      <c r="A756" s="2" t="s">
        <v>4753</v>
      </c>
      <c r="B756" s="3">
        <v>44726</v>
      </c>
      <c r="C756" s="2" t="s">
        <v>4434</v>
      </c>
      <c r="D756" t="s">
        <v>6154</v>
      </c>
      <c r="E756" s="2">
        <v>6</v>
      </c>
      <c r="F756" s="2" t="str">
        <f>_xlfn.XLOOKUP(C756,customers!$A$1:$A$1001,customers!$B$1:$B$1001,0)</f>
        <v>Jimmy Dymoke</v>
      </c>
      <c r="G756" s="2" t="str">
        <f>IF(_xlfn.XLOOKUP(C756,customers!$A$1:$A$1001,customers!$C$1:$C$1001,0) = 0, "NONE", _xlfn.XLOOKUP(C756,customers!$A$1:$A$1001,customers!$C$1:$C$1001,0) )</f>
        <v>jdymokeje@prnewswire.com</v>
      </c>
      <c r="H756" s="2" t="str">
        <f>_xlfn.XLOOKUP(C756,customers!$A$1:$A$1001,customers!$G$1:$G$1001,0)</f>
        <v>Ireland</v>
      </c>
      <c r="I756" s="2" t="b">
        <v>0</v>
      </c>
      <c r="J756" s="2" t="b">
        <f>_xlfn.XLOOKUP(Table1[[#This Row],[Customer ID]],customers!A755:A1755,customers!F755:F1755,FALSE)</f>
        <v>0</v>
      </c>
      <c r="K756" s="2" t="str">
        <f>VLOOKUP(M756,'coffee (more)'!$A$1:$B$5,2,FALSE)</f>
        <v>Arbica</v>
      </c>
      <c r="L756" s="2" t="str">
        <f>VLOOKUP(N756,'coffee (more)'!$A$7:$B$10,2,FALSE)</f>
        <v>Dark</v>
      </c>
      <c r="M756" t="str">
        <f>INDEX(products!$A$1:$G$49,MATCH(orders!$D756,products!$A$1:$A$49,0),MATCH(orders!M$1,products!$A$1:$G$1,0))</f>
        <v>Ara</v>
      </c>
      <c r="N756" t="str">
        <f>INDEX(products!$A$1:$G$49,MATCH(orders!$D756,products!$A$1:$A$49,0),MATCH(orders!N$1,products!$A$1:$G$1,0))</f>
        <v>D</v>
      </c>
      <c r="O756" s="10">
        <f>INDEX(products!$A$1:$G$49,MATCH(orders!$D756,products!$A$1:$A$49,0),MATCH(orders!O$1,products!$A$1:$G$1,0))</f>
        <v>0.2</v>
      </c>
      <c r="P756" s="5">
        <f>INDEX(products!$A$1:$G$49,MATCH(orders!$D756,products!$A$1:$A$49,0),MATCH(orders!P$1,products!$A$1:$G$1,0))</f>
        <v>2.9849999999999999</v>
      </c>
      <c r="Q756" s="5">
        <f>INDEX(products!$A$1:$G$49,MATCH(orders!$D756,products!$A$1:$A$49,0),MATCH(orders!Q$1,products!$A$1:$G$1,0))</f>
        <v>0.26865</v>
      </c>
      <c r="R756" s="12">
        <f t="shared" si="23"/>
        <v>17.91</v>
      </c>
      <c r="S756" s="12">
        <f t="shared" si="22"/>
        <v>1.6118999999999999</v>
      </c>
      <c r="T756" t="b">
        <f>_xlfn.XLOOKUP(C756,customers!A755:A1755,customers!I755:I1755,FALSE)</f>
        <v>0</v>
      </c>
    </row>
    <row r="757" spans="1:20" x14ac:dyDescent="0.2">
      <c r="A757" s="2" t="s">
        <v>4758</v>
      </c>
      <c r="B757" s="3">
        <v>44397</v>
      </c>
      <c r="C757" s="2" t="s">
        <v>4759</v>
      </c>
      <c r="D757" t="s">
        <v>6145</v>
      </c>
      <c r="E757" s="2">
        <v>6</v>
      </c>
      <c r="F757" s="2" t="str">
        <f>_xlfn.XLOOKUP(C757,customers!$A$1:$A$1001,customers!$B$1:$B$1001,0)</f>
        <v>Foster Constance</v>
      </c>
      <c r="G757" s="2" t="str">
        <f>IF(_xlfn.XLOOKUP(C757,customers!$A$1:$A$1001,customers!$C$1:$C$1001,0) = 0, "NONE", _xlfn.XLOOKUP(C757,customers!$A$1:$A$1001,customers!$C$1:$C$1001,0) )</f>
        <v>fconstancekz@ifeng.com</v>
      </c>
      <c r="H757" s="2" t="str">
        <f>_xlfn.XLOOKUP(C757,customers!$A$1:$A$1001,customers!$G$1:$G$1001,0)</f>
        <v>United States</v>
      </c>
      <c r="I757" s="2" t="e" vm="65">
        <v>#VALUE!</v>
      </c>
      <c r="J757" s="2" t="str">
        <f>_xlfn.XLOOKUP(Table1[[#This Row],[Customer ID]],customers!A756:A1756,customers!F756:F1756,FALSE)</f>
        <v>Dallas</v>
      </c>
      <c r="K757" s="2" t="str">
        <f>VLOOKUP(M757,'coffee (more)'!$A$1:$B$5,2,FALSE)</f>
        <v>Liberica</v>
      </c>
      <c r="L757" s="2" t="str">
        <f>VLOOKUP(N757,'coffee (more)'!$A$7:$B$10,2,FALSE)</f>
        <v>Light</v>
      </c>
      <c r="M757" t="str">
        <f>INDEX(products!$A$1:$G$49,MATCH(orders!$D757,products!$A$1:$A$49,0),MATCH(orders!M$1,products!$A$1:$G$1,0))</f>
        <v>Lib</v>
      </c>
      <c r="N757" t="str">
        <f>INDEX(products!$A$1:$G$49,MATCH(orders!$D757,products!$A$1:$A$49,0),MATCH(orders!N$1,products!$A$1:$G$1,0))</f>
        <v>L</v>
      </c>
      <c r="O757" s="10">
        <f>INDEX(products!$A$1:$G$49,MATCH(orders!$D757,products!$A$1:$A$49,0),MATCH(orders!O$1,products!$A$1:$G$1,0))</f>
        <v>0.2</v>
      </c>
      <c r="P757" s="5">
        <f>INDEX(products!$A$1:$G$49,MATCH(orders!$D757,products!$A$1:$A$49,0),MATCH(orders!P$1,products!$A$1:$G$1,0))</f>
        <v>4.7549999999999999</v>
      </c>
      <c r="Q757" s="5">
        <f>INDEX(products!$A$1:$G$49,MATCH(orders!$D757,products!$A$1:$A$49,0),MATCH(orders!Q$1,products!$A$1:$G$1,0))</f>
        <v>0.61814999999999998</v>
      </c>
      <c r="R757" s="12">
        <f t="shared" si="23"/>
        <v>28.53</v>
      </c>
      <c r="S757" s="12">
        <f t="shared" si="22"/>
        <v>3.7088999999999999</v>
      </c>
      <c r="T757" t="str">
        <f>_xlfn.XLOOKUP(C757,customers!A756:A1756,customers!I756:I1756,FALSE)</f>
        <v>No</v>
      </c>
    </row>
    <row r="758" spans="1:20" x14ac:dyDescent="0.2">
      <c r="A758" s="2" t="s">
        <v>4764</v>
      </c>
      <c r="B758" s="3">
        <v>44715</v>
      </c>
      <c r="C758" s="2" t="s">
        <v>4765</v>
      </c>
      <c r="D758" t="s">
        <v>6177</v>
      </c>
      <c r="E758" s="2">
        <v>4</v>
      </c>
      <c r="F758" s="2" t="str">
        <f>_xlfn.XLOOKUP(C758,customers!$A$1:$A$1001,customers!$B$1:$B$1001,0)</f>
        <v>Fernando Sulman</v>
      </c>
      <c r="G758" s="2" t="str">
        <f>IF(_xlfn.XLOOKUP(C758,customers!$A$1:$A$1001,customers!$C$1:$C$1001,0) = 0, "NONE", _xlfn.XLOOKUP(C758,customers!$A$1:$A$1001,customers!$C$1:$C$1001,0) )</f>
        <v>fsulmanl0@washington.edu</v>
      </c>
      <c r="H758" s="2" t="str">
        <f>_xlfn.XLOOKUP(C758,customers!$A$1:$A$1001,customers!$G$1:$G$1001,0)</f>
        <v>United States</v>
      </c>
      <c r="I758" s="2" t="e" vm="215">
        <v>#VALUE!</v>
      </c>
      <c r="J758" s="2" t="str">
        <f>_xlfn.XLOOKUP(Table1[[#This Row],[Customer ID]],customers!A757:A1757,customers!F757:F1757,FALSE)</f>
        <v>Asheville</v>
      </c>
      <c r="K758" s="2" t="str">
        <f>VLOOKUP(M758,'coffee (more)'!$A$1:$B$5,2,FALSE)</f>
        <v>Robusta</v>
      </c>
      <c r="L758" s="2" t="str">
        <f>VLOOKUP(N758,'coffee (more)'!$A$7:$B$10,2,FALSE)</f>
        <v>Dark</v>
      </c>
      <c r="M758" t="str">
        <f>INDEX(products!$A$1:$G$49,MATCH(orders!$D758,products!$A$1:$A$49,0),MATCH(orders!M$1,products!$A$1:$G$1,0))</f>
        <v>Rob</v>
      </c>
      <c r="N758" t="str">
        <f>INDEX(products!$A$1:$G$49,MATCH(orders!$D758,products!$A$1:$A$49,0),MATCH(orders!N$1,products!$A$1:$G$1,0))</f>
        <v>D</v>
      </c>
      <c r="O758" s="10">
        <f>INDEX(products!$A$1:$G$49,MATCH(orders!$D758,products!$A$1:$A$49,0),MATCH(orders!O$1,products!$A$1:$G$1,0))</f>
        <v>1</v>
      </c>
      <c r="P758" s="5">
        <f>INDEX(products!$A$1:$G$49,MATCH(orders!$D758,products!$A$1:$A$49,0),MATCH(orders!P$1,products!$A$1:$G$1,0))</f>
        <v>8.9499999999999993</v>
      </c>
      <c r="Q758" s="5">
        <f>INDEX(products!$A$1:$G$49,MATCH(orders!$D758,products!$A$1:$A$49,0),MATCH(orders!Q$1,products!$A$1:$G$1,0))</f>
        <v>0.53699999999999992</v>
      </c>
      <c r="R758" s="12">
        <f t="shared" si="23"/>
        <v>35.799999999999997</v>
      </c>
      <c r="S758" s="12">
        <f t="shared" si="22"/>
        <v>2.1479999999999997</v>
      </c>
      <c r="T758" t="str">
        <f>_xlfn.XLOOKUP(C758,customers!A757:A1757,customers!I757:I1757,FALSE)</f>
        <v>Yes</v>
      </c>
    </row>
    <row r="759" spans="1:20" x14ac:dyDescent="0.2">
      <c r="A759" s="2" t="s">
        <v>4770</v>
      </c>
      <c r="B759" s="3">
        <v>43977</v>
      </c>
      <c r="C759" s="2" t="s">
        <v>4771</v>
      </c>
      <c r="D759" t="s">
        <v>6158</v>
      </c>
      <c r="E759" s="2">
        <v>3</v>
      </c>
      <c r="F759" s="2" t="str">
        <f>_xlfn.XLOOKUP(C759,customers!$A$1:$A$1001,customers!$B$1:$B$1001,0)</f>
        <v>Dorotea Hollyman</v>
      </c>
      <c r="G759" s="2" t="str">
        <f>IF(_xlfn.XLOOKUP(C759,customers!$A$1:$A$1001,customers!$C$1:$C$1001,0) = 0, "NONE", _xlfn.XLOOKUP(C759,customers!$A$1:$A$1001,customers!$C$1:$C$1001,0) )</f>
        <v>dhollymanl1@ibm.com</v>
      </c>
      <c r="H759" s="2" t="str">
        <f>_xlfn.XLOOKUP(C759,customers!$A$1:$A$1001,customers!$G$1:$G$1001,0)</f>
        <v>United States</v>
      </c>
      <c r="I759" s="2" t="e" vm="308">
        <v>#VALUE!</v>
      </c>
      <c r="J759" s="2" t="str">
        <f>_xlfn.XLOOKUP(Table1[[#This Row],[Customer ID]],customers!A758:A1758,customers!F758:F1758,FALSE)</f>
        <v>Billings</v>
      </c>
      <c r="K759" s="2" t="str">
        <f>VLOOKUP(M759,'coffee (more)'!$A$1:$B$5,2,FALSE)</f>
        <v>Arbica</v>
      </c>
      <c r="L759" s="2" t="str">
        <f>VLOOKUP(N759,'coffee (more)'!$A$7:$B$10,2,FALSE)</f>
        <v>Dark</v>
      </c>
      <c r="M759" t="str">
        <f>INDEX(products!$A$1:$G$49,MATCH(orders!$D759,products!$A$1:$A$49,0),MATCH(orders!M$1,products!$A$1:$G$1,0))</f>
        <v>Ara</v>
      </c>
      <c r="N759" t="str">
        <f>INDEX(products!$A$1:$G$49,MATCH(orders!$D759,products!$A$1:$A$49,0),MATCH(orders!N$1,products!$A$1:$G$1,0))</f>
        <v>D</v>
      </c>
      <c r="O759" s="10">
        <f>INDEX(products!$A$1:$G$49,MATCH(orders!$D759,products!$A$1:$A$49,0),MATCH(orders!O$1,products!$A$1:$G$1,0))</f>
        <v>0.5</v>
      </c>
      <c r="P759" s="5">
        <f>INDEX(products!$A$1:$G$49,MATCH(orders!$D759,products!$A$1:$A$49,0),MATCH(orders!P$1,products!$A$1:$G$1,0))</f>
        <v>5.97</v>
      </c>
      <c r="Q759" s="5">
        <f>INDEX(products!$A$1:$G$49,MATCH(orders!$D759,products!$A$1:$A$49,0),MATCH(orders!Q$1,products!$A$1:$G$1,0))</f>
        <v>0.5373</v>
      </c>
      <c r="R759" s="12">
        <f t="shared" si="23"/>
        <v>17.91</v>
      </c>
      <c r="S759" s="12">
        <f t="shared" si="22"/>
        <v>1.6118999999999999</v>
      </c>
      <c r="T759" t="str">
        <f>_xlfn.XLOOKUP(C759,customers!A758:A1758,customers!I758:I1758,FALSE)</f>
        <v>Yes</v>
      </c>
    </row>
    <row r="760" spans="1:20" x14ac:dyDescent="0.2">
      <c r="A760" s="2" t="s">
        <v>4776</v>
      </c>
      <c r="B760" s="3">
        <v>43672</v>
      </c>
      <c r="C760" s="2" t="s">
        <v>4777</v>
      </c>
      <c r="D760" t="s">
        <v>6177</v>
      </c>
      <c r="E760" s="2">
        <v>1</v>
      </c>
      <c r="F760" s="2" t="str">
        <f>_xlfn.XLOOKUP(C760,customers!$A$1:$A$1001,customers!$B$1:$B$1001,0)</f>
        <v>Lorelei Nardoni</v>
      </c>
      <c r="G760" s="2" t="str">
        <f>IF(_xlfn.XLOOKUP(C760,customers!$A$1:$A$1001,customers!$C$1:$C$1001,0) = 0, "NONE", _xlfn.XLOOKUP(C760,customers!$A$1:$A$1001,customers!$C$1:$C$1001,0) )</f>
        <v>lnardonil2@hao123.com</v>
      </c>
      <c r="H760" s="2" t="str">
        <f>_xlfn.XLOOKUP(C760,customers!$A$1:$A$1001,customers!$G$1:$G$1001,0)</f>
        <v>United States</v>
      </c>
      <c r="I760" s="2" t="e" vm="10">
        <v>#VALUE!</v>
      </c>
      <c r="J760" s="2" t="str">
        <f>_xlfn.XLOOKUP(Table1[[#This Row],[Customer ID]],customers!A759:A1759,customers!F759:F1759,FALSE)</f>
        <v>Saint Louis</v>
      </c>
      <c r="K760" s="2" t="str">
        <f>VLOOKUP(M760,'coffee (more)'!$A$1:$B$5,2,FALSE)</f>
        <v>Robusta</v>
      </c>
      <c r="L760" s="2" t="str">
        <f>VLOOKUP(N760,'coffee (more)'!$A$7:$B$10,2,FALSE)</f>
        <v>Dark</v>
      </c>
      <c r="M760" t="str">
        <f>INDEX(products!$A$1:$G$49,MATCH(orders!$D760,products!$A$1:$A$49,0),MATCH(orders!M$1,products!$A$1:$G$1,0))</f>
        <v>Rob</v>
      </c>
      <c r="N760" t="str">
        <f>INDEX(products!$A$1:$G$49,MATCH(orders!$D760,products!$A$1:$A$49,0),MATCH(orders!N$1,products!$A$1:$G$1,0))</f>
        <v>D</v>
      </c>
      <c r="O760" s="10">
        <f>INDEX(products!$A$1:$G$49,MATCH(orders!$D760,products!$A$1:$A$49,0),MATCH(orders!O$1,products!$A$1:$G$1,0))</f>
        <v>1</v>
      </c>
      <c r="P760" s="5">
        <f>INDEX(products!$A$1:$G$49,MATCH(orders!$D760,products!$A$1:$A$49,0),MATCH(orders!P$1,products!$A$1:$G$1,0))</f>
        <v>8.9499999999999993</v>
      </c>
      <c r="Q760" s="5">
        <f>INDEX(products!$A$1:$G$49,MATCH(orders!$D760,products!$A$1:$A$49,0),MATCH(orders!Q$1,products!$A$1:$G$1,0))</f>
        <v>0.53699999999999992</v>
      </c>
      <c r="R760" s="12">
        <f t="shared" si="23"/>
        <v>8.9499999999999993</v>
      </c>
      <c r="S760" s="12">
        <f t="shared" si="22"/>
        <v>0.53699999999999992</v>
      </c>
      <c r="T760" t="str">
        <f>_xlfn.XLOOKUP(C760,customers!A759:A1759,customers!I759:I1759,FALSE)</f>
        <v>No</v>
      </c>
    </row>
    <row r="761" spans="1:20" x14ac:dyDescent="0.2">
      <c r="A761" s="2" t="s">
        <v>4781</v>
      </c>
      <c r="B761" s="3">
        <v>44126</v>
      </c>
      <c r="C761" s="2" t="s">
        <v>4782</v>
      </c>
      <c r="D761" t="s">
        <v>6165</v>
      </c>
      <c r="E761" s="2">
        <v>1</v>
      </c>
      <c r="F761" s="2" t="str">
        <f>_xlfn.XLOOKUP(C761,customers!$A$1:$A$1001,customers!$B$1:$B$1001,0)</f>
        <v>Dallas Yarham</v>
      </c>
      <c r="G761" s="2" t="str">
        <f>IF(_xlfn.XLOOKUP(C761,customers!$A$1:$A$1001,customers!$C$1:$C$1001,0) = 0, "NONE", _xlfn.XLOOKUP(C761,customers!$A$1:$A$1001,customers!$C$1:$C$1001,0) )</f>
        <v>dyarhaml3@moonfruit.com</v>
      </c>
      <c r="H761" s="2" t="str">
        <f>_xlfn.XLOOKUP(C761,customers!$A$1:$A$1001,customers!$G$1:$G$1001,0)</f>
        <v>United States</v>
      </c>
      <c r="I761" s="2" t="e" vm="309">
        <v>#VALUE!</v>
      </c>
      <c r="J761" s="2" t="str">
        <f>_xlfn.XLOOKUP(Table1[[#This Row],[Customer ID]],customers!A760:A1760,customers!F760:F1760,FALSE)</f>
        <v>Independence</v>
      </c>
      <c r="K761" s="2" t="str">
        <f>VLOOKUP(M761,'coffee (more)'!$A$1:$B$5,2,FALSE)</f>
        <v>Liberica</v>
      </c>
      <c r="L761" s="2" t="str">
        <f>VLOOKUP(N761,'coffee (more)'!$A$7:$B$10,2,FALSE)</f>
        <v>Dark</v>
      </c>
      <c r="M761" t="str">
        <f>INDEX(products!$A$1:$G$49,MATCH(orders!$D761,products!$A$1:$A$49,0),MATCH(orders!M$1,products!$A$1:$G$1,0))</f>
        <v>Lib</v>
      </c>
      <c r="N761" t="str">
        <f>INDEX(products!$A$1:$G$49,MATCH(orders!$D761,products!$A$1:$A$49,0),MATCH(orders!N$1,products!$A$1:$G$1,0))</f>
        <v>D</v>
      </c>
      <c r="O761" s="10">
        <f>INDEX(products!$A$1:$G$49,MATCH(orders!$D761,products!$A$1:$A$49,0),MATCH(orders!O$1,products!$A$1:$G$1,0))</f>
        <v>2.5</v>
      </c>
      <c r="P761" s="5">
        <f>INDEX(products!$A$1:$G$49,MATCH(orders!$D761,products!$A$1:$A$49,0),MATCH(orders!P$1,products!$A$1:$G$1,0))</f>
        <v>29.784999999999997</v>
      </c>
      <c r="Q761" s="5">
        <f>INDEX(products!$A$1:$G$49,MATCH(orders!$D761,products!$A$1:$A$49,0),MATCH(orders!Q$1,products!$A$1:$G$1,0))</f>
        <v>3.8720499999999998</v>
      </c>
      <c r="R761" s="12">
        <f t="shared" si="23"/>
        <v>29.784999999999997</v>
      </c>
      <c r="S761" s="12">
        <f t="shared" si="22"/>
        <v>3.8720499999999998</v>
      </c>
      <c r="T761" t="str">
        <f>_xlfn.XLOOKUP(C761,customers!A760:A1760,customers!I760:I1760,FALSE)</f>
        <v>Yes</v>
      </c>
    </row>
    <row r="762" spans="1:20" x14ac:dyDescent="0.2">
      <c r="A762" s="2" t="s">
        <v>4787</v>
      </c>
      <c r="B762" s="3">
        <v>44189</v>
      </c>
      <c r="C762" s="2" t="s">
        <v>4788</v>
      </c>
      <c r="D762" t="s">
        <v>6176</v>
      </c>
      <c r="E762" s="2">
        <v>5</v>
      </c>
      <c r="F762" s="2" t="str">
        <f>_xlfn.XLOOKUP(C762,customers!$A$1:$A$1001,customers!$B$1:$B$1001,0)</f>
        <v>Arlana Ferrea</v>
      </c>
      <c r="G762" s="2" t="str">
        <f>IF(_xlfn.XLOOKUP(C762,customers!$A$1:$A$1001,customers!$C$1:$C$1001,0) = 0, "NONE", _xlfn.XLOOKUP(C762,customers!$A$1:$A$1001,customers!$C$1:$C$1001,0) )</f>
        <v>aferreal4@wikia.com</v>
      </c>
      <c r="H762" s="2" t="str">
        <f>_xlfn.XLOOKUP(C762,customers!$A$1:$A$1001,customers!$G$1:$G$1001,0)</f>
        <v>United States</v>
      </c>
      <c r="I762" s="2" t="e" vm="112">
        <v>#VALUE!</v>
      </c>
      <c r="J762" s="2" t="str">
        <f>_xlfn.XLOOKUP(Table1[[#This Row],[Customer ID]],customers!A761:A1761,customers!F761:F1761,FALSE)</f>
        <v>Greensboro</v>
      </c>
      <c r="K762" s="2" t="str">
        <f>VLOOKUP(M762,'coffee (more)'!$A$1:$B$5,2,FALSE)</f>
        <v>Excelsa</v>
      </c>
      <c r="L762" s="2" t="str">
        <f>VLOOKUP(N762,'coffee (more)'!$A$7:$B$10,2,FALSE)</f>
        <v>Light</v>
      </c>
      <c r="M762" t="str">
        <f>INDEX(products!$A$1:$G$49,MATCH(orders!$D762,products!$A$1:$A$49,0),MATCH(orders!M$1,products!$A$1:$G$1,0))</f>
        <v>Exc</v>
      </c>
      <c r="N762" t="str">
        <f>INDEX(products!$A$1:$G$49,MATCH(orders!$D762,products!$A$1:$A$49,0),MATCH(orders!N$1,products!$A$1:$G$1,0))</f>
        <v>L</v>
      </c>
      <c r="O762" s="10">
        <f>INDEX(products!$A$1:$G$49,MATCH(orders!$D762,products!$A$1:$A$49,0),MATCH(orders!O$1,products!$A$1:$G$1,0))</f>
        <v>0.5</v>
      </c>
      <c r="P762" s="5">
        <f>INDEX(products!$A$1:$G$49,MATCH(orders!$D762,products!$A$1:$A$49,0),MATCH(orders!P$1,products!$A$1:$G$1,0))</f>
        <v>8.91</v>
      </c>
      <c r="Q762" s="5">
        <f>INDEX(products!$A$1:$G$49,MATCH(orders!$D762,products!$A$1:$A$49,0),MATCH(orders!Q$1,products!$A$1:$G$1,0))</f>
        <v>0.98009999999999997</v>
      </c>
      <c r="R762" s="12">
        <f t="shared" si="23"/>
        <v>44.55</v>
      </c>
      <c r="S762" s="12">
        <f t="shared" si="22"/>
        <v>4.9005000000000001</v>
      </c>
      <c r="T762" t="str">
        <f>_xlfn.XLOOKUP(C762,customers!A761:A1761,customers!I761:I1761,FALSE)</f>
        <v>No</v>
      </c>
    </row>
    <row r="763" spans="1:20" x14ac:dyDescent="0.2">
      <c r="A763" s="2" t="s">
        <v>4792</v>
      </c>
      <c r="B763" s="3">
        <v>43714</v>
      </c>
      <c r="C763" s="2" t="s">
        <v>4793</v>
      </c>
      <c r="D763" t="s">
        <v>6171</v>
      </c>
      <c r="E763" s="2">
        <v>6</v>
      </c>
      <c r="F763" s="2" t="str">
        <f>_xlfn.XLOOKUP(C763,customers!$A$1:$A$1001,customers!$B$1:$B$1001,0)</f>
        <v>Chuck Kendrick</v>
      </c>
      <c r="G763" s="2" t="str">
        <f>IF(_xlfn.XLOOKUP(C763,customers!$A$1:$A$1001,customers!$C$1:$C$1001,0) = 0, "NONE", _xlfn.XLOOKUP(C763,customers!$A$1:$A$1001,customers!$C$1:$C$1001,0) )</f>
        <v>ckendrickl5@webnode.com</v>
      </c>
      <c r="H763" s="2" t="str">
        <f>_xlfn.XLOOKUP(C763,customers!$A$1:$A$1001,customers!$G$1:$G$1001,0)</f>
        <v>United States</v>
      </c>
      <c r="I763" s="2" t="s">
        <v>99</v>
      </c>
      <c r="J763" s="2" t="str">
        <f>_xlfn.XLOOKUP(Table1[[#This Row],[Customer ID]],customers!A762:A1762,customers!F762:F1762,FALSE)</f>
        <v>Monroe</v>
      </c>
      <c r="K763" s="2" t="str">
        <f>VLOOKUP(M763,'coffee (more)'!$A$1:$B$5,2,FALSE)</f>
        <v>Excelsa</v>
      </c>
      <c r="L763" s="2" t="str">
        <f>VLOOKUP(N763,'coffee (more)'!$A$7:$B$10,2,FALSE)</f>
        <v>Light</v>
      </c>
      <c r="M763" t="str">
        <f>INDEX(products!$A$1:$G$49,MATCH(orders!$D763,products!$A$1:$A$49,0),MATCH(orders!M$1,products!$A$1:$G$1,0))</f>
        <v>Exc</v>
      </c>
      <c r="N763" t="str">
        <f>INDEX(products!$A$1:$G$49,MATCH(orders!$D763,products!$A$1:$A$49,0),MATCH(orders!N$1,products!$A$1:$G$1,0))</f>
        <v>L</v>
      </c>
      <c r="O763" s="10">
        <f>INDEX(products!$A$1:$G$49,MATCH(orders!$D763,products!$A$1:$A$49,0),MATCH(orders!O$1,products!$A$1:$G$1,0))</f>
        <v>1</v>
      </c>
      <c r="P763" s="5">
        <f>INDEX(products!$A$1:$G$49,MATCH(orders!$D763,products!$A$1:$A$49,0),MATCH(orders!P$1,products!$A$1:$G$1,0))</f>
        <v>14.85</v>
      </c>
      <c r="Q763" s="5">
        <f>INDEX(products!$A$1:$G$49,MATCH(orders!$D763,products!$A$1:$A$49,0),MATCH(orders!Q$1,products!$A$1:$G$1,0))</f>
        <v>1.6335</v>
      </c>
      <c r="R763" s="12">
        <f t="shared" si="23"/>
        <v>89.1</v>
      </c>
      <c r="S763" s="12">
        <f t="shared" si="22"/>
        <v>9.8010000000000002</v>
      </c>
      <c r="T763" t="str">
        <f>_xlfn.XLOOKUP(C763,customers!A762:A1762,customers!I762:I1762,FALSE)</f>
        <v>Yes</v>
      </c>
    </row>
    <row r="764" spans="1:20"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 = 0, "NONE", _xlfn.XLOOKUP(C764,customers!$A$1:$A$1001,customers!$C$1:$C$1001,0) )</f>
        <v>sdanilchikl6@mit.edu</v>
      </c>
      <c r="H764" s="2" t="str">
        <f>_xlfn.XLOOKUP(C764,customers!$A$1:$A$1001,customers!$G$1:$G$1001,0)</f>
        <v>United Kingdom</v>
      </c>
      <c r="I764" s="2" t="s">
        <v>159</v>
      </c>
      <c r="J764" s="2" t="str">
        <f>_xlfn.XLOOKUP(Table1[[#This Row],[Customer ID]],customers!A763:A1763,customers!F763:F1763,FALSE)</f>
        <v>Halton</v>
      </c>
      <c r="K764" s="2" t="str">
        <f>VLOOKUP(M764,'coffee (more)'!$A$1:$B$5,2,FALSE)</f>
        <v>Liberica</v>
      </c>
      <c r="L764" s="2" t="str">
        <f>VLOOKUP(N764,'coffee (more)'!$A$7:$B$10,2,FALSE)</f>
        <v>Medium</v>
      </c>
      <c r="M764" t="str">
        <f>INDEX(products!$A$1:$G$49,MATCH(orders!$D764,products!$A$1:$A$49,0),MATCH(orders!M$1,products!$A$1:$G$1,0))</f>
        <v>Lib</v>
      </c>
      <c r="N764" t="str">
        <f>INDEX(products!$A$1:$G$49,MATCH(orders!$D764,products!$A$1:$A$49,0),MATCH(orders!N$1,products!$A$1:$G$1,0))</f>
        <v>M</v>
      </c>
      <c r="O764" s="10">
        <f>INDEX(products!$A$1:$G$49,MATCH(orders!$D764,products!$A$1:$A$49,0),MATCH(orders!O$1,products!$A$1:$G$1,0))</f>
        <v>0.5</v>
      </c>
      <c r="P764" s="5">
        <f>INDEX(products!$A$1:$G$49,MATCH(orders!$D764,products!$A$1:$A$49,0),MATCH(orders!P$1,products!$A$1:$G$1,0))</f>
        <v>8.73</v>
      </c>
      <c r="Q764" s="5">
        <f>INDEX(products!$A$1:$G$49,MATCH(orders!$D764,products!$A$1:$A$49,0),MATCH(orders!Q$1,products!$A$1:$G$1,0))</f>
        <v>1.1349</v>
      </c>
      <c r="R764" s="12">
        <f t="shared" si="23"/>
        <v>43.650000000000006</v>
      </c>
      <c r="S764" s="12">
        <f t="shared" si="22"/>
        <v>5.6745000000000001</v>
      </c>
      <c r="T764" t="str">
        <f>_xlfn.XLOOKUP(C764,customers!A763:A1763,customers!I763:I1763,FALSE)</f>
        <v>No</v>
      </c>
    </row>
    <row r="765" spans="1:20" x14ac:dyDescent="0.2">
      <c r="A765" s="2" t="s">
        <v>4803</v>
      </c>
      <c r="B765" s="3">
        <v>44587</v>
      </c>
      <c r="C765" s="2" t="s">
        <v>4804</v>
      </c>
      <c r="D765" t="s">
        <v>6180</v>
      </c>
      <c r="E765" s="2">
        <v>3</v>
      </c>
      <c r="F765" s="2" t="str">
        <f>_xlfn.XLOOKUP(C765,customers!$A$1:$A$1001,customers!$B$1:$B$1001,0)</f>
        <v>Sarajane Potter</v>
      </c>
      <c r="G765" s="2" t="str">
        <f>IF(_xlfn.XLOOKUP(C765,customers!$A$1:$A$1001,customers!$C$1:$C$1001,0) = 0, "NONE", _xlfn.XLOOKUP(C765,customers!$A$1:$A$1001,customers!$C$1:$C$1001,0) )</f>
        <v>NONE</v>
      </c>
      <c r="H765" s="2" t="str">
        <f>_xlfn.XLOOKUP(C765,customers!$A$1:$A$1001,customers!$G$1:$G$1001,0)</f>
        <v>United States</v>
      </c>
      <c r="I765" s="2" t="e" vm="54">
        <v>#VALUE!</v>
      </c>
      <c r="J765" s="2" t="str">
        <f>_xlfn.XLOOKUP(Table1[[#This Row],[Customer ID]],customers!A764:A1764,customers!F764:F1764,FALSE)</f>
        <v>Fort Worth</v>
      </c>
      <c r="K765" s="2" t="str">
        <f>VLOOKUP(M765,'coffee (more)'!$A$1:$B$5,2,FALSE)</f>
        <v>Arbica</v>
      </c>
      <c r="L765" s="2" t="str">
        <f>VLOOKUP(N765,'coffee (more)'!$A$7:$B$10,2,FALSE)</f>
        <v>Light</v>
      </c>
      <c r="M765" t="str">
        <f>INDEX(products!$A$1:$G$49,MATCH(orders!$D765,products!$A$1:$A$49,0),MATCH(orders!M$1,products!$A$1:$G$1,0))</f>
        <v>Ara</v>
      </c>
      <c r="N765" t="str">
        <f>INDEX(products!$A$1:$G$49,MATCH(orders!$D765,products!$A$1:$A$49,0),MATCH(orders!N$1,products!$A$1:$G$1,0))</f>
        <v>L</v>
      </c>
      <c r="O765" s="10">
        <f>INDEX(products!$A$1:$G$49,MATCH(orders!$D765,products!$A$1:$A$49,0),MATCH(orders!O$1,products!$A$1:$G$1,0))</f>
        <v>0.5</v>
      </c>
      <c r="P765" s="5">
        <f>INDEX(products!$A$1:$G$49,MATCH(orders!$D765,products!$A$1:$A$49,0),MATCH(orders!P$1,products!$A$1:$G$1,0))</f>
        <v>7.77</v>
      </c>
      <c r="Q765" s="5">
        <f>INDEX(products!$A$1:$G$49,MATCH(orders!$D765,products!$A$1:$A$49,0),MATCH(orders!Q$1,products!$A$1:$G$1,0))</f>
        <v>0.69929999999999992</v>
      </c>
      <c r="R765" s="12">
        <f t="shared" si="23"/>
        <v>23.31</v>
      </c>
      <c r="S765" s="12">
        <f t="shared" si="22"/>
        <v>2.0978999999999997</v>
      </c>
      <c r="T765" t="str">
        <f>_xlfn.XLOOKUP(C765,customers!A764:A1764,customers!I764:I1764,FALSE)</f>
        <v>No</v>
      </c>
    </row>
    <row r="766" spans="1:20" x14ac:dyDescent="0.2">
      <c r="A766" s="2" t="s">
        <v>4808</v>
      </c>
      <c r="B766" s="3">
        <v>43797</v>
      </c>
      <c r="C766" s="2" t="s">
        <v>4809</v>
      </c>
      <c r="D766" t="s">
        <v>6182</v>
      </c>
      <c r="E766" s="2">
        <v>6</v>
      </c>
      <c r="F766" s="2" t="str">
        <f>_xlfn.XLOOKUP(C766,customers!$A$1:$A$1001,customers!$B$1:$B$1001,0)</f>
        <v>Bobby Folomkin</v>
      </c>
      <c r="G766" s="2" t="str">
        <f>IF(_xlfn.XLOOKUP(C766,customers!$A$1:$A$1001,customers!$C$1:$C$1001,0) = 0, "NONE", _xlfn.XLOOKUP(C766,customers!$A$1:$A$1001,customers!$C$1:$C$1001,0) )</f>
        <v>bfolomkinl8@yolasite.com</v>
      </c>
      <c r="H766" s="2" t="str">
        <f>_xlfn.XLOOKUP(C766,customers!$A$1:$A$1001,customers!$G$1:$G$1001,0)</f>
        <v>United States</v>
      </c>
      <c r="I766" s="2" t="e" vm="93">
        <v>#VALUE!</v>
      </c>
      <c r="J766" s="2" t="str">
        <f>_xlfn.XLOOKUP(Table1[[#This Row],[Customer ID]],customers!A765:A1765,customers!F765:F1765,FALSE)</f>
        <v>Fargo</v>
      </c>
      <c r="K766" s="2" t="str">
        <f>VLOOKUP(M766,'coffee (more)'!$A$1:$B$5,2,FALSE)</f>
        <v>Arbica</v>
      </c>
      <c r="L766" s="2" t="str">
        <f>VLOOKUP(N766,'coffee (more)'!$A$7:$B$10,2,FALSE)</f>
        <v>Light</v>
      </c>
      <c r="M766" t="str">
        <f>INDEX(products!$A$1:$G$49,MATCH(orders!$D766,products!$A$1:$A$49,0),MATCH(orders!M$1,products!$A$1:$G$1,0))</f>
        <v>Ara</v>
      </c>
      <c r="N766" t="str">
        <f>INDEX(products!$A$1:$G$49,MATCH(orders!$D766,products!$A$1:$A$49,0),MATCH(orders!N$1,products!$A$1:$G$1,0))</f>
        <v>L</v>
      </c>
      <c r="O766" s="10">
        <f>INDEX(products!$A$1:$G$49,MATCH(orders!$D766,products!$A$1:$A$49,0),MATCH(orders!O$1,products!$A$1:$G$1,0))</f>
        <v>2.5</v>
      </c>
      <c r="P766" s="5">
        <f>INDEX(products!$A$1:$G$49,MATCH(orders!$D766,products!$A$1:$A$49,0),MATCH(orders!P$1,products!$A$1:$G$1,0))</f>
        <v>29.784999999999997</v>
      </c>
      <c r="Q766" s="5">
        <f>INDEX(products!$A$1:$G$49,MATCH(orders!$D766,products!$A$1:$A$49,0),MATCH(orders!Q$1,products!$A$1:$G$1,0))</f>
        <v>2.6806499999999995</v>
      </c>
      <c r="R766" s="12">
        <f t="shared" si="23"/>
        <v>178.70999999999998</v>
      </c>
      <c r="S766" s="12">
        <f t="shared" si="22"/>
        <v>16.083899999999996</v>
      </c>
      <c r="T766" t="str">
        <f>_xlfn.XLOOKUP(C766,customers!A765:A1765,customers!I765:I1765,FALSE)</f>
        <v>Yes</v>
      </c>
    </row>
    <row r="767" spans="1:20"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 = 0, "NONE", _xlfn.XLOOKUP(C767,customers!$A$1:$A$1001,customers!$C$1:$C$1001,0) )</f>
        <v>rpursglovel9@biblegateway.com</v>
      </c>
      <c r="H767" s="2" t="str">
        <f>_xlfn.XLOOKUP(C767,customers!$A$1:$A$1001,customers!$G$1:$G$1001,0)</f>
        <v>United States</v>
      </c>
      <c r="I767" s="2" t="e" vm="127">
        <v>#VALUE!</v>
      </c>
      <c r="J767" s="2" t="str">
        <f>_xlfn.XLOOKUP(Table1[[#This Row],[Customer ID]],customers!A766:A1766,customers!F766:F1766,FALSE)</f>
        <v>Garland</v>
      </c>
      <c r="K767" s="2" t="str">
        <f>VLOOKUP(M767,'coffee (more)'!$A$1:$B$5,2,FALSE)</f>
        <v>Robusta</v>
      </c>
      <c r="L767" s="2" t="str">
        <f>VLOOKUP(N767,'coffee (more)'!$A$7:$B$10,2,FALSE)</f>
        <v>Medium</v>
      </c>
      <c r="M767" t="str">
        <f>INDEX(products!$A$1:$G$49,MATCH(orders!$D767,products!$A$1:$A$49,0),MATCH(orders!M$1,products!$A$1:$G$1,0))</f>
        <v>Rob</v>
      </c>
      <c r="N767" t="str">
        <f>INDEX(products!$A$1:$G$49,MATCH(orders!$D767,products!$A$1:$A$49,0),MATCH(orders!N$1,products!$A$1:$G$1,0))</f>
        <v>M</v>
      </c>
      <c r="O767" s="10">
        <f>INDEX(products!$A$1:$G$49,MATCH(orders!$D767,products!$A$1:$A$49,0),MATCH(orders!O$1,products!$A$1:$G$1,0))</f>
        <v>1</v>
      </c>
      <c r="P767" s="5">
        <f>INDEX(products!$A$1:$G$49,MATCH(orders!$D767,products!$A$1:$A$49,0),MATCH(orders!P$1,products!$A$1:$G$1,0))</f>
        <v>9.9499999999999993</v>
      </c>
      <c r="Q767" s="5">
        <f>INDEX(products!$A$1:$G$49,MATCH(orders!$D767,products!$A$1:$A$49,0),MATCH(orders!Q$1,products!$A$1:$G$1,0))</f>
        <v>0.59699999999999998</v>
      </c>
      <c r="R767" s="12">
        <f t="shared" si="23"/>
        <v>59.699999999999996</v>
      </c>
      <c r="S767" s="12">
        <f t="shared" si="22"/>
        <v>3.5819999999999999</v>
      </c>
      <c r="T767" t="str">
        <f>_xlfn.XLOOKUP(C767,customers!A766:A1766,customers!I766:I1766,FALSE)</f>
        <v>Yes</v>
      </c>
    </row>
    <row r="768" spans="1:20"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 = 0, "NONE", _xlfn.XLOOKUP(C768,customers!$A$1:$A$1001,customers!$C$1:$C$1001,0) )</f>
        <v>rpursglovel9@biblegateway.com</v>
      </c>
      <c r="H768" s="2" t="str">
        <f>_xlfn.XLOOKUP(C768,customers!$A$1:$A$1001,customers!$G$1:$G$1001,0)</f>
        <v>United States</v>
      </c>
      <c r="I768" s="2" t="e" vm="127">
        <v>#VALUE!</v>
      </c>
      <c r="J768" s="2" t="str">
        <f>_xlfn.XLOOKUP(Table1[[#This Row],[Customer ID]],customers!A767:A1767,customers!F767:F1767,FALSE)</f>
        <v>Garland</v>
      </c>
      <c r="K768" s="2" t="str">
        <f>VLOOKUP(M768,'coffee (more)'!$A$1:$B$5,2,FALSE)</f>
        <v>Arbica</v>
      </c>
      <c r="L768" s="2" t="str">
        <f>VLOOKUP(N768,'coffee (more)'!$A$7:$B$10,2,FALSE)</f>
        <v>Light</v>
      </c>
      <c r="M768" t="str">
        <f>INDEX(products!$A$1:$G$49,MATCH(orders!$D768,products!$A$1:$A$49,0),MATCH(orders!M$1,products!$A$1:$G$1,0))</f>
        <v>Ara</v>
      </c>
      <c r="N768" t="str">
        <f>INDEX(products!$A$1:$G$49,MATCH(orders!$D768,products!$A$1:$A$49,0),MATCH(orders!N$1,products!$A$1:$G$1,0))</f>
        <v>L</v>
      </c>
      <c r="O768" s="10">
        <f>INDEX(products!$A$1:$G$49,MATCH(orders!$D768,products!$A$1:$A$49,0),MATCH(orders!O$1,products!$A$1:$G$1,0))</f>
        <v>0.5</v>
      </c>
      <c r="P768" s="5">
        <f>INDEX(products!$A$1:$G$49,MATCH(orders!$D768,products!$A$1:$A$49,0),MATCH(orders!P$1,products!$A$1:$G$1,0))</f>
        <v>7.77</v>
      </c>
      <c r="Q768" s="5">
        <f>INDEX(products!$A$1:$G$49,MATCH(orders!$D768,products!$A$1:$A$49,0),MATCH(orders!Q$1,products!$A$1:$G$1,0))</f>
        <v>0.69929999999999992</v>
      </c>
      <c r="R768" s="12">
        <f t="shared" si="23"/>
        <v>15.54</v>
      </c>
      <c r="S768" s="12">
        <f t="shared" si="22"/>
        <v>1.3985999999999998</v>
      </c>
      <c r="T768" t="str">
        <f>_xlfn.XLOOKUP(C768,customers!A767:A1767,customers!I767:I1767,FALSE)</f>
        <v>Yes</v>
      </c>
    </row>
    <row r="769" spans="1:20" x14ac:dyDescent="0.2">
      <c r="A769" s="2" t="s">
        <v>4825</v>
      </c>
      <c r="B769" s="3">
        <v>44267</v>
      </c>
      <c r="C769" s="2" t="s">
        <v>4759</v>
      </c>
      <c r="D769" t="s">
        <v>6182</v>
      </c>
      <c r="E769" s="2">
        <v>3</v>
      </c>
      <c r="F769" s="2" t="str">
        <f>_xlfn.XLOOKUP(C769,customers!$A$1:$A$1001,customers!$B$1:$B$1001,0)</f>
        <v>Foster Constance</v>
      </c>
      <c r="G769" s="2" t="str">
        <f>IF(_xlfn.XLOOKUP(C769,customers!$A$1:$A$1001,customers!$C$1:$C$1001,0) = 0, "NONE", _xlfn.XLOOKUP(C769,customers!$A$1:$A$1001,customers!$C$1:$C$1001,0) )</f>
        <v>fconstancekz@ifeng.com</v>
      </c>
      <c r="H769" s="2" t="str">
        <f>_xlfn.XLOOKUP(C769,customers!$A$1:$A$1001,customers!$G$1:$G$1001,0)</f>
        <v>United States</v>
      </c>
      <c r="I769" s="2" t="b">
        <v>0</v>
      </c>
      <c r="J769" s="2" t="b">
        <f>_xlfn.XLOOKUP(Table1[[#This Row],[Customer ID]],customers!A768:A1768,customers!F768:F1768,FALSE)</f>
        <v>0</v>
      </c>
      <c r="K769" s="2" t="str">
        <f>VLOOKUP(M769,'coffee (more)'!$A$1:$B$5,2,FALSE)</f>
        <v>Arbica</v>
      </c>
      <c r="L769" s="2" t="str">
        <f>VLOOKUP(N769,'coffee (more)'!$A$7:$B$10,2,FALSE)</f>
        <v>Light</v>
      </c>
      <c r="M769" t="str">
        <f>INDEX(products!$A$1:$G$49,MATCH(orders!$D769,products!$A$1:$A$49,0),MATCH(orders!M$1,products!$A$1:$G$1,0))</f>
        <v>Ara</v>
      </c>
      <c r="N769" t="str">
        <f>INDEX(products!$A$1:$G$49,MATCH(orders!$D769,products!$A$1:$A$49,0),MATCH(orders!N$1,products!$A$1:$G$1,0))</f>
        <v>L</v>
      </c>
      <c r="O769" s="10">
        <f>INDEX(products!$A$1:$G$49,MATCH(orders!$D769,products!$A$1:$A$49,0),MATCH(orders!O$1,products!$A$1:$G$1,0))</f>
        <v>2.5</v>
      </c>
      <c r="P769" s="5">
        <f>INDEX(products!$A$1:$G$49,MATCH(orders!$D769,products!$A$1:$A$49,0),MATCH(orders!P$1,products!$A$1:$G$1,0))</f>
        <v>29.784999999999997</v>
      </c>
      <c r="Q769" s="5">
        <f>INDEX(products!$A$1:$G$49,MATCH(orders!$D769,products!$A$1:$A$49,0),MATCH(orders!Q$1,products!$A$1:$G$1,0))</f>
        <v>2.6806499999999995</v>
      </c>
      <c r="R769" s="12">
        <f t="shared" si="23"/>
        <v>89.35499999999999</v>
      </c>
      <c r="S769" s="12">
        <f t="shared" si="22"/>
        <v>8.0419499999999982</v>
      </c>
      <c r="T769" t="b">
        <f>_xlfn.XLOOKUP(C769,customers!A768:A1768,customers!I768:I1768,FALSE)</f>
        <v>0</v>
      </c>
    </row>
    <row r="770" spans="1:20" x14ac:dyDescent="0.2">
      <c r="A770" s="2" t="s">
        <v>4831</v>
      </c>
      <c r="B770" s="3">
        <v>44562</v>
      </c>
      <c r="C770" s="2" t="s">
        <v>4759</v>
      </c>
      <c r="D770" t="s">
        <v>6179</v>
      </c>
      <c r="E770" s="2">
        <v>2</v>
      </c>
      <c r="F770" s="2" t="str">
        <f>_xlfn.XLOOKUP(C770,customers!$A$1:$A$1001,customers!$B$1:$B$1001,0)</f>
        <v>Foster Constance</v>
      </c>
      <c r="G770" s="2" t="str">
        <f>IF(_xlfn.XLOOKUP(C770,customers!$A$1:$A$1001,customers!$C$1:$C$1001,0) = 0, "NONE", _xlfn.XLOOKUP(C770,customers!$A$1:$A$1001,customers!$C$1:$C$1001,0) )</f>
        <v>fconstancekz@ifeng.com</v>
      </c>
      <c r="H770" s="2" t="str">
        <f>_xlfn.XLOOKUP(C770,customers!$A$1:$A$1001,customers!$G$1:$G$1001,0)</f>
        <v>United States</v>
      </c>
      <c r="I770" s="2" t="b">
        <v>0</v>
      </c>
      <c r="J770" s="2" t="b">
        <f>_xlfn.XLOOKUP(Table1[[#This Row],[Customer ID]],customers!A769:A1769,customers!F769:F1769,FALSE)</f>
        <v>0</v>
      </c>
      <c r="K770" s="2" t="str">
        <f>VLOOKUP(M770,'coffee (more)'!$A$1:$B$5,2,FALSE)</f>
        <v>Robusta</v>
      </c>
      <c r="L770" s="2" t="str">
        <f>VLOOKUP(N770,'coffee (more)'!$A$7:$B$10,2,FALSE)</f>
        <v>Light</v>
      </c>
      <c r="M770" t="str">
        <f>INDEX(products!$A$1:$G$49,MATCH(orders!$D770,products!$A$1:$A$49,0),MATCH(orders!M$1,products!$A$1:$G$1,0))</f>
        <v>Rob</v>
      </c>
      <c r="N770" t="str">
        <f>INDEX(products!$A$1:$G$49,MATCH(orders!$D770,products!$A$1:$A$49,0),MATCH(orders!N$1,products!$A$1:$G$1,0))</f>
        <v>L</v>
      </c>
      <c r="O770" s="10">
        <f>INDEX(products!$A$1:$G$49,MATCH(orders!$D770,products!$A$1:$A$49,0),MATCH(orders!O$1,products!$A$1:$G$1,0))</f>
        <v>1</v>
      </c>
      <c r="P770" s="5">
        <f>INDEX(products!$A$1:$G$49,MATCH(orders!$D770,products!$A$1:$A$49,0),MATCH(orders!P$1,products!$A$1:$G$1,0))</f>
        <v>11.95</v>
      </c>
      <c r="Q770" s="5">
        <f>INDEX(products!$A$1:$G$49,MATCH(orders!$D770,products!$A$1:$A$49,0),MATCH(orders!Q$1,products!$A$1:$G$1,0))</f>
        <v>0.71699999999999997</v>
      </c>
      <c r="R770" s="12">
        <f t="shared" si="23"/>
        <v>23.9</v>
      </c>
      <c r="S770" s="12">
        <f t="shared" ref="S770:S833" si="24" xml:space="preserve"> Q770*E770</f>
        <v>1.4339999999999999</v>
      </c>
      <c r="T770" t="b">
        <f>_xlfn.XLOOKUP(C770,customers!A769:A1769,customers!I769:I1769,FALSE)</f>
        <v>0</v>
      </c>
    </row>
    <row r="771" spans="1:20" x14ac:dyDescent="0.2">
      <c r="A771" s="2" t="s">
        <v>4836</v>
      </c>
      <c r="B771" s="3">
        <v>43912</v>
      </c>
      <c r="C771" s="2" t="s">
        <v>4837</v>
      </c>
      <c r="D771" t="s">
        <v>6151</v>
      </c>
      <c r="E771" s="2">
        <v>6</v>
      </c>
      <c r="F771" s="2" t="str">
        <f>_xlfn.XLOOKUP(C771,customers!$A$1:$A$1001,customers!$B$1:$B$1001,0)</f>
        <v>Dalia Eburah</v>
      </c>
      <c r="G771" s="2" t="str">
        <f>IF(_xlfn.XLOOKUP(C771,customers!$A$1:$A$1001,customers!$C$1:$C$1001,0) = 0, "NONE", _xlfn.XLOOKUP(C771,customers!$A$1:$A$1001,customers!$C$1:$C$1001,0) )</f>
        <v>deburahld@google.co.jp</v>
      </c>
      <c r="H771" s="2" t="str">
        <f>_xlfn.XLOOKUP(C771,customers!$A$1:$A$1001,customers!$G$1:$G$1001,0)</f>
        <v>United Kingdom</v>
      </c>
      <c r="I771" s="2" t="e" vm="36">
        <v>#VALUE!</v>
      </c>
      <c r="J771" s="2" t="str">
        <f>_xlfn.XLOOKUP(Table1[[#This Row],[Customer ID]],customers!A770:A1770,customers!F770:F1770,FALSE)</f>
        <v>Birmingham</v>
      </c>
      <c r="K771" s="2" t="str">
        <f>VLOOKUP(M771,'coffee (more)'!$A$1:$B$5,2,FALSE)</f>
        <v>Robusta</v>
      </c>
      <c r="L771" s="2" t="str">
        <f>VLOOKUP(N771,'coffee (more)'!$A$7:$B$10,2,FALSE)</f>
        <v>Medium</v>
      </c>
      <c r="M771" t="str">
        <f>INDEX(products!$A$1:$G$49,MATCH(orders!$D771,products!$A$1:$A$49,0),MATCH(orders!M$1,products!$A$1:$G$1,0))</f>
        <v>Rob</v>
      </c>
      <c r="N771" t="str">
        <f>INDEX(products!$A$1:$G$49,MATCH(orders!$D771,products!$A$1:$A$49,0),MATCH(orders!N$1,products!$A$1:$G$1,0))</f>
        <v>M</v>
      </c>
      <c r="O771" s="10">
        <f>INDEX(products!$A$1:$G$49,MATCH(orders!$D771,products!$A$1:$A$49,0),MATCH(orders!O$1,products!$A$1:$G$1,0))</f>
        <v>2.5</v>
      </c>
      <c r="P771" s="5">
        <f>INDEX(products!$A$1:$G$49,MATCH(orders!$D771,products!$A$1:$A$49,0),MATCH(orders!P$1,products!$A$1:$G$1,0))</f>
        <v>22.884999999999998</v>
      </c>
      <c r="Q771" s="5">
        <f>INDEX(products!$A$1:$G$49,MATCH(orders!$D771,products!$A$1:$A$49,0),MATCH(orders!Q$1,products!$A$1:$G$1,0))</f>
        <v>1.3730999999999998</v>
      </c>
      <c r="R771" s="12">
        <f t="shared" ref="R771:R834" si="25">E771*P771</f>
        <v>137.31</v>
      </c>
      <c r="S771" s="12">
        <f t="shared" si="24"/>
        <v>8.2385999999999981</v>
      </c>
      <c r="T771" t="str">
        <f>_xlfn.XLOOKUP(C771,customers!A770:A1770,customers!I770:I1770,FALSE)</f>
        <v>No</v>
      </c>
    </row>
    <row r="772" spans="1:20"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 = 0, "NONE", _xlfn.XLOOKUP(C772,customers!$A$1:$A$1001,customers!$C$1:$C$1001,0) )</f>
        <v>mbrimilcombele@cnn.com</v>
      </c>
      <c r="H772" s="2" t="str">
        <f>_xlfn.XLOOKUP(C772,customers!$A$1:$A$1001,customers!$G$1:$G$1001,0)</f>
        <v>United States</v>
      </c>
      <c r="I772" s="2" t="e" vm="61">
        <v>#VALUE!</v>
      </c>
      <c r="J772" s="2" t="str">
        <f>_xlfn.XLOOKUP(Table1[[#This Row],[Customer ID]],customers!A771:A1771,customers!F771:F1771,FALSE)</f>
        <v>Springfield</v>
      </c>
      <c r="K772" s="2" t="str">
        <f>VLOOKUP(M772,'coffee (more)'!$A$1:$B$5,2,FALSE)</f>
        <v>Arbica</v>
      </c>
      <c r="L772" s="2" t="str">
        <f>VLOOKUP(N772,'coffee (more)'!$A$7:$B$10,2,FALSE)</f>
        <v>Dark</v>
      </c>
      <c r="M772" t="str">
        <f>INDEX(products!$A$1:$G$49,MATCH(orders!$D772,products!$A$1:$A$49,0),MATCH(orders!M$1,products!$A$1:$G$1,0))</f>
        <v>Ara</v>
      </c>
      <c r="N772" t="str">
        <f>INDEX(products!$A$1:$G$49,MATCH(orders!$D772,products!$A$1:$A$49,0),MATCH(orders!N$1,products!$A$1:$G$1,0))</f>
        <v>D</v>
      </c>
      <c r="O772" s="10">
        <f>INDEX(products!$A$1:$G$49,MATCH(orders!$D772,products!$A$1:$A$49,0),MATCH(orders!O$1,products!$A$1:$G$1,0))</f>
        <v>1</v>
      </c>
      <c r="P772" s="5">
        <f>INDEX(products!$A$1:$G$49,MATCH(orders!$D772,products!$A$1:$A$49,0),MATCH(orders!P$1,products!$A$1:$G$1,0))</f>
        <v>9.9499999999999993</v>
      </c>
      <c r="Q772" s="5">
        <f>INDEX(products!$A$1:$G$49,MATCH(orders!$D772,products!$A$1:$A$49,0),MATCH(orders!Q$1,products!$A$1:$G$1,0))</f>
        <v>0.89549999999999985</v>
      </c>
      <c r="R772" s="12">
        <f t="shared" si="25"/>
        <v>9.9499999999999993</v>
      </c>
      <c r="S772" s="12">
        <f t="shared" si="24"/>
        <v>0.89549999999999985</v>
      </c>
      <c r="T772" t="str">
        <f>_xlfn.XLOOKUP(C772,customers!A771:A1771,customers!I771:I1771,FALSE)</f>
        <v>No</v>
      </c>
    </row>
    <row r="773" spans="1:20" x14ac:dyDescent="0.2">
      <c r="A773" s="2" t="s">
        <v>4847</v>
      </c>
      <c r="B773" s="3">
        <v>43468</v>
      </c>
      <c r="C773" s="2" t="s">
        <v>4848</v>
      </c>
      <c r="D773" t="s">
        <v>6173</v>
      </c>
      <c r="E773" s="2">
        <v>3</v>
      </c>
      <c r="F773" s="2" t="str">
        <f>_xlfn.XLOOKUP(C773,customers!$A$1:$A$1001,customers!$B$1:$B$1001,0)</f>
        <v>Suzanna Bollam</v>
      </c>
      <c r="G773" s="2" t="str">
        <f>IF(_xlfn.XLOOKUP(C773,customers!$A$1:$A$1001,customers!$C$1:$C$1001,0) = 0, "NONE", _xlfn.XLOOKUP(C773,customers!$A$1:$A$1001,customers!$C$1:$C$1001,0) )</f>
        <v>sbollamlf@list-manage.com</v>
      </c>
      <c r="H773" s="2" t="str">
        <f>_xlfn.XLOOKUP(C773,customers!$A$1:$A$1001,customers!$G$1:$G$1001,0)</f>
        <v>United States</v>
      </c>
      <c r="I773" s="2" t="e" vm="310">
        <v>#VALUE!</v>
      </c>
      <c r="J773" s="2" t="str">
        <f>_xlfn.XLOOKUP(Table1[[#This Row],[Customer ID]],customers!A772:A1772,customers!F772:F1772,FALSE)</f>
        <v>Littleton</v>
      </c>
      <c r="K773" s="2" t="str">
        <f>VLOOKUP(M773,'coffee (more)'!$A$1:$B$5,2,FALSE)</f>
        <v>Robusta</v>
      </c>
      <c r="L773" s="2" t="str">
        <f>VLOOKUP(N773,'coffee (more)'!$A$7:$B$10,2,FALSE)</f>
        <v>Light</v>
      </c>
      <c r="M773" t="str">
        <f>INDEX(products!$A$1:$G$49,MATCH(orders!$D773,products!$A$1:$A$49,0),MATCH(orders!M$1,products!$A$1:$G$1,0))</f>
        <v>Rob</v>
      </c>
      <c r="N773" t="str">
        <f>INDEX(products!$A$1:$G$49,MATCH(orders!$D773,products!$A$1:$A$49,0),MATCH(orders!N$1,products!$A$1:$G$1,0))</f>
        <v>L</v>
      </c>
      <c r="O773" s="10">
        <f>INDEX(products!$A$1:$G$49,MATCH(orders!$D773,products!$A$1:$A$49,0),MATCH(orders!O$1,products!$A$1:$G$1,0))</f>
        <v>0.5</v>
      </c>
      <c r="P773" s="5">
        <f>INDEX(products!$A$1:$G$49,MATCH(orders!$D773,products!$A$1:$A$49,0),MATCH(orders!P$1,products!$A$1:$G$1,0))</f>
        <v>7.169999999999999</v>
      </c>
      <c r="Q773" s="5">
        <f>INDEX(products!$A$1:$G$49,MATCH(orders!$D773,products!$A$1:$A$49,0),MATCH(orders!Q$1,products!$A$1:$G$1,0))</f>
        <v>0.43019999999999992</v>
      </c>
      <c r="R773" s="12">
        <f t="shared" si="25"/>
        <v>21.509999999999998</v>
      </c>
      <c r="S773" s="12">
        <f t="shared" si="24"/>
        <v>1.2905999999999997</v>
      </c>
      <c r="T773" t="str">
        <f>_xlfn.XLOOKUP(C773,customers!A772:A1772,customers!I772:I1772,FALSE)</f>
        <v>No</v>
      </c>
    </row>
    <row r="774" spans="1:20" x14ac:dyDescent="0.2">
      <c r="A774" s="2" t="s">
        <v>4853</v>
      </c>
      <c r="B774" s="3">
        <v>44468</v>
      </c>
      <c r="C774" s="2" t="s">
        <v>4854</v>
      </c>
      <c r="D774" t="s">
        <v>6141</v>
      </c>
      <c r="E774" s="2">
        <v>6</v>
      </c>
      <c r="F774" s="2" t="str">
        <f>_xlfn.XLOOKUP(C774,customers!$A$1:$A$1001,customers!$B$1:$B$1001,0)</f>
        <v>Mellisa Mebes</v>
      </c>
      <c r="G774" s="2" t="str">
        <f>IF(_xlfn.XLOOKUP(C774,customers!$A$1:$A$1001,customers!$C$1:$C$1001,0) = 0, "NONE", _xlfn.XLOOKUP(C774,customers!$A$1:$A$1001,customers!$C$1:$C$1001,0) )</f>
        <v>NONE</v>
      </c>
      <c r="H774" s="2" t="str">
        <f>_xlfn.XLOOKUP(C774,customers!$A$1:$A$1001,customers!$G$1:$G$1001,0)</f>
        <v>United States</v>
      </c>
      <c r="I774" s="2" t="e" vm="182">
        <v>#VALUE!</v>
      </c>
      <c r="J774" s="2" t="str">
        <f>_xlfn.XLOOKUP(Table1[[#This Row],[Customer ID]],customers!A773:A1773,customers!F773:F1773,FALSE)</f>
        <v>Baltimore</v>
      </c>
      <c r="K774" s="2" t="str">
        <f>VLOOKUP(M774,'coffee (more)'!$A$1:$B$5,2,FALSE)</f>
        <v>Excelsa</v>
      </c>
      <c r="L774" s="2" t="str">
        <f>VLOOKUP(N774,'coffee (more)'!$A$7:$B$10,2,FALSE)</f>
        <v>Medium</v>
      </c>
      <c r="M774" t="str">
        <f>INDEX(products!$A$1:$G$49,MATCH(orders!$D774,products!$A$1:$A$49,0),MATCH(orders!M$1,products!$A$1:$G$1,0))</f>
        <v>Exc</v>
      </c>
      <c r="N774" t="str">
        <f>INDEX(products!$A$1:$G$49,MATCH(orders!$D774,products!$A$1:$A$49,0),MATCH(orders!N$1,products!$A$1:$G$1,0))</f>
        <v>M</v>
      </c>
      <c r="O774" s="10">
        <f>INDEX(products!$A$1:$G$49,MATCH(orders!$D774,products!$A$1:$A$49,0),MATCH(orders!O$1,products!$A$1:$G$1,0))</f>
        <v>1</v>
      </c>
      <c r="P774" s="5">
        <f>INDEX(products!$A$1:$G$49,MATCH(orders!$D774,products!$A$1:$A$49,0),MATCH(orders!P$1,products!$A$1:$G$1,0))</f>
        <v>13.75</v>
      </c>
      <c r="Q774" s="5">
        <f>INDEX(products!$A$1:$G$49,MATCH(orders!$D774,products!$A$1:$A$49,0),MATCH(orders!Q$1,products!$A$1:$G$1,0))</f>
        <v>1.5125</v>
      </c>
      <c r="R774" s="12">
        <f t="shared" si="25"/>
        <v>82.5</v>
      </c>
      <c r="S774" s="12">
        <f t="shared" si="24"/>
        <v>9.0749999999999993</v>
      </c>
      <c r="T774" t="str">
        <f>_xlfn.XLOOKUP(C774,customers!A773:A1773,customers!I773:I1773,FALSE)</f>
        <v>No</v>
      </c>
    </row>
    <row r="775" spans="1:20" x14ac:dyDescent="0.2">
      <c r="A775" s="2" t="s">
        <v>4858</v>
      </c>
      <c r="B775" s="3">
        <v>44488</v>
      </c>
      <c r="C775" s="2" t="s">
        <v>4859</v>
      </c>
      <c r="D775" t="s">
        <v>6159</v>
      </c>
      <c r="E775" s="2">
        <v>2</v>
      </c>
      <c r="F775" s="2" t="str">
        <f>_xlfn.XLOOKUP(C775,customers!$A$1:$A$1001,customers!$B$1:$B$1001,0)</f>
        <v>Alva Filipczak</v>
      </c>
      <c r="G775" s="2" t="str">
        <f>IF(_xlfn.XLOOKUP(C775,customers!$A$1:$A$1001,customers!$C$1:$C$1001,0) = 0, "NONE", _xlfn.XLOOKUP(C775,customers!$A$1:$A$1001,customers!$C$1:$C$1001,0) )</f>
        <v>afilipczaklh@ning.com</v>
      </c>
      <c r="H775" s="2" t="str">
        <f>_xlfn.XLOOKUP(C775,customers!$A$1:$A$1001,customers!$G$1:$G$1001,0)</f>
        <v>Ireland</v>
      </c>
      <c r="I775" s="2" t="e" vm="63">
        <v>#VALUE!</v>
      </c>
      <c r="J775" s="2" t="str">
        <f>_xlfn.XLOOKUP(Table1[[#This Row],[Customer ID]],customers!A774:A1774,customers!F774:F1774,FALSE)</f>
        <v>Moycullen</v>
      </c>
      <c r="K775" s="2" t="str">
        <f>VLOOKUP(M775,'coffee (more)'!$A$1:$B$5,2,FALSE)</f>
        <v>Liberica</v>
      </c>
      <c r="L775" s="2" t="str">
        <f>VLOOKUP(N775,'coffee (more)'!$A$7:$B$10,2,FALSE)</f>
        <v>Medium</v>
      </c>
      <c r="M775" t="str">
        <f>INDEX(products!$A$1:$G$49,MATCH(orders!$D775,products!$A$1:$A$49,0),MATCH(orders!M$1,products!$A$1:$G$1,0))</f>
        <v>Lib</v>
      </c>
      <c r="N775" t="str">
        <f>INDEX(products!$A$1:$G$49,MATCH(orders!$D775,products!$A$1:$A$49,0),MATCH(orders!N$1,products!$A$1:$G$1,0))</f>
        <v>M</v>
      </c>
      <c r="O775" s="10">
        <f>INDEX(products!$A$1:$G$49,MATCH(orders!$D775,products!$A$1:$A$49,0),MATCH(orders!O$1,products!$A$1:$G$1,0))</f>
        <v>0.2</v>
      </c>
      <c r="P775" s="5">
        <f>INDEX(products!$A$1:$G$49,MATCH(orders!$D775,products!$A$1:$A$49,0),MATCH(orders!P$1,products!$A$1:$G$1,0))</f>
        <v>4.3650000000000002</v>
      </c>
      <c r="Q775" s="5">
        <f>INDEX(products!$A$1:$G$49,MATCH(orders!$D775,products!$A$1:$A$49,0),MATCH(orders!Q$1,products!$A$1:$G$1,0))</f>
        <v>0.56745000000000001</v>
      </c>
      <c r="R775" s="12">
        <f t="shared" si="25"/>
        <v>8.73</v>
      </c>
      <c r="S775" s="12">
        <f t="shared" si="24"/>
        <v>1.1349</v>
      </c>
      <c r="T775" t="str">
        <f>_xlfn.XLOOKUP(C775,customers!A774:A1774,customers!I774:I1774,FALSE)</f>
        <v>No</v>
      </c>
    </row>
    <row r="776" spans="1:20" x14ac:dyDescent="0.2">
      <c r="A776" s="2" t="s">
        <v>4864</v>
      </c>
      <c r="B776" s="3">
        <v>44756</v>
      </c>
      <c r="C776" s="2" t="s">
        <v>4865</v>
      </c>
      <c r="D776" t="s">
        <v>6138</v>
      </c>
      <c r="E776" s="2">
        <v>2</v>
      </c>
      <c r="F776" s="2" t="str">
        <f>_xlfn.XLOOKUP(C776,customers!$A$1:$A$1001,customers!$B$1:$B$1001,0)</f>
        <v>Dorette Hinemoor</v>
      </c>
      <c r="G776" s="2" t="str">
        <f>IF(_xlfn.XLOOKUP(C776,customers!$A$1:$A$1001,customers!$C$1:$C$1001,0) = 0, "NONE", _xlfn.XLOOKUP(C776,customers!$A$1:$A$1001,customers!$C$1:$C$1001,0) )</f>
        <v>NONE</v>
      </c>
      <c r="H776" s="2" t="str">
        <f>_xlfn.XLOOKUP(C776,customers!$A$1:$A$1001,customers!$G$1:$G$1001,0)</f>
        <v>United States</v>
      </c>
      <c r="I776" s="2" t="e" vm="40">
        <v>#VALUE!</v>
      </c>
      <c r="J776" s="2" t="str">
        <f>_xlfn.XLOOKUP(Table1[[#This Row],[Customer ID]],customers!A775:A1775,customers!F775:F1775,FALSE)</f>
        <v>Fort Lauderdale</v>
      </c>
      <c r="K776" s="2" t="str">
        <f>VLOOKUP(M776,'coffee (more)'!$A$1:$B$5,2,FALSE)</f>
        <v>Robusta</v>
      </c>
      <c r="L776" s="2" t="str">
        <f>VLOOKUP(N776,'coffee (more)'!$A$7:$B$10,2,FALSE)</f>
        <v>Medium</v>
      </c>
      <c r="M776" t="str">
        <f>INDEX(products!$A$1:$G$49,MATCH(orders!$D776,products!$A$1:$A$49,0),MATCH(orders!M$1,products!$A$1:$G$1,0))</f>
        <v>Rob</v>
      </c>
      <c r="N776" t="str">
        <f>INDEX(products!$A$1:$G$49,MATCH(orders!$D776,products!$A$1:$A$49,0),MATCH(orders!N$1,products!$A$1:$G$1,0))</f>
        <v>M</v>
      </c>
      <c r="O776" s="10">
        <f>INDEX(products!$A$1:$G$49,MATCH(orders!$D776,products!$A$1:$A$49,0),MATCH(orders!O$1,products!$A$1:$G$1,0))</f>
        <v>1</v>
      </c>
      <c r="P776" s="5">
        <f>INDEX(products!$A$1:$G$49,MATCH(orders!$D776,products!$A$1:$A$49,0),MATCH(orders!P$1,products!$A$1:$G$1,0))</f>
        <v>9.9499999999999993</v>
      </c>
      <c r="Q776" s="5">
        <f>INDEX(products!$A$1:$G$49,MATCH(orders!$D776,products!$A$1:$A$49,0),MATCH(orders!Q$1,products!$A$1:$G$1,0))</f>
        <v>0.59699999999999998</v>
      </c>
      <c r="R776" s="12">
        <f t="shared" si="25"/>
        <v>19.899999999999999</v>
      </c>
      <c r="S776" s="12">
        <f t="shared" si="24"/>
        <v>1.194</v>
      </c>
      <c r="T776" t="str">
        <f>_xlfn.XLOOKUP(C776,customers!A775:A1775,customers!I775:I1775,FALSE)</f>
        <v>Yes</v>
      </c>
    </row>
    <row r="777" spans="1:20" x14ac:dyDescent="0.2">
      <c r="A777" s="2" t="s">
        <v>4869</v>
      </c>
      <c r="B777" s="3">
        <v>44396</v>
      </c>
      <c r="C777" s="2" t="s">
        <v>4870</v>
      </c>
      <c r="D777" t="s">
        <v>6176</v>
      </c>
      <c r="E777" s="2">
        <v>2</v>
      </c>
      <c r="F777" s="2" t="str">
        <f>_xlfn.XLOOKUP(C777,customers!$A$1:$A$1001,customers!$B$1:$B$1001,0)</f>
        <v>Rhetta Elnaugh</v>
      </c>
      <c r="G777" s="2" t="str">
        <f>IF(_xlfn.XLOOKUP(C777,customers!$A$1:$A$1001,customers!$C$1:$C$1001,0) = 0, "NONE", _xlfn.XLOOKUP(C777,customers!$A$1:$A$1001,customers!$C$1:$C$1001,0) )</f>
        <v>relnaughlj@comsenz.com</v>
      </c>
      <c r="H777" s="2" t="str">
        <f>_xlfn.XLOOKUP(C777,customers!$A$1:$A$1001,customers!$G$1:$G$1001,0)</f>
        <v>United States</v>
      </c>
      <c r="I777" s="2" t="e" vm="223">
        <v>#VALUE!</v>
      </c>
      <c r="J777" s="2" t="str">
        <f>_xlfn.XLOOKUP(Table1[[#This Row],[Customer ID]],customers!A776:A1776,customers!F776:F1776,FALSE)</f>
        <v>San Diego</v>
      </c>
      <c r="K777" s="2" t="str">
        <f>VLOOKUP(M777,'coffee (more)'!$A$1:$B$5,2,FALSE)</f>
        <v>Excelsa</v>
      </c>
      <c r="L777" s="2" t="str">
        <f>VLOOKUP(N777,'coffee (more)'!$A$7:$B$10,2,FALSE)</f>
        <v>Light</v>
      </c>
      <c r="M777" t="str">
        <f>INDEX(products!$A$1:$G$49,MATCH(orders!$D777,products!$A$1:$A$49,0),MATCH(orders!M$1,products!$A$1:$G$1,0))</f>
        <v>Exc</v>
      </c>
      <c r="N777" t="str">
        <f>INDEX(products!$A$1:$G$49,MATCH(orders!$D777,products!$A$1:$A$49,0),MATCH(orders!N$1,products!$A$1:$G$1,0))</f>
        <v>L</v>
      </c>
      <c r="O777" s="10">
        <f>INDEX(products!$A$1:$G$49,MATCH(orders!$D777,products!$A$1:$A$49,0),MATCH(orders!O$1,products!$A$1:$G$1,0))</f>
        <v>0.5</v>
      </c>
      <c r="P777" s="5">
        <f>INDEX(products!$A$1:$G$49,MATCH(orders!$D777,products!$A$1:$A$49,0),MATCH(orders!P$1,products!$A$1:$G$1,0))</f>
        <v>8.91</v>
      </c>
      <c r="Q777" s="5">
        <f>INDEX(products!$A$1:$G$49,MATCH(orders!$D777,products!$A$1:$A$49,0),MATCH(orders!Q$1,products!$A$1:$G$1,0))</f>
        <v>0.98009999999999997</v>
      </c>
      <c r="R777" s="12">
        <f t="shared" si="25"/>
        <v>17.82</v>
      </c>
      <c r="S777" s="12">
        <f t="shared" si="24"/>
        <v>1.9601999999999999</v>
      </c>
      <c r="T777" t="str">
        <f>_xlfn.XLOOKUP(C777,customers!A776:A1776,customers!I776:I1776,FALSE)</f>
        <v>Yes</v>
      </c>
    </row>
    <row r="778" spans="1:20" x14ac:dyDescent="0.2">
      <c r="A778" s="2" t="s">
        <v>4875</v>
      </c>
      <c r="B778" s="3">
        <v>44540</v>
      </c>
      <c r="C778" s="2" t="s">
        <v>4876</v>
      </c>
      <c r="D778" t="s">
        <v>6157</v>
      </c>
      <c r="E778" s="2">
        <v>3</v>
      </c>
      <c r="F778" s="2" t="str">
        <f>_xlfn.XLOOKUP(C778,customers!$A$1:$A$1001,customers!$B$1:$B$1001,0)</f>
        <v>Jule Deehan</v>
      </c>
      <c r="G778" s="2" t="str">
        <f>IF(_xlfn.XLOOKUP(C778,customers!$A$1:$A$1001,customers!$C$1:$C$1001,0) = 0, "NONE", _xlfn.XLOOKUP(C778,customers!$A$1:$A$1001,customers!$C$1:$C$1001,0) )</f>
        <v>jdeehanlk@about.me</v>
      </c>
      <c r="H778" s="2" t="str">
        <f>_xlfn.XLOOKUP(C778,customers!$A$1:$A$1001,customers!$G$1:$G$1001,0)</f>
        <v>United States</v>
      </c>
      <c r="I778" s="2" t="e" vm="65">
        <v>#VALUE!</v>
      </c>
      <c r="J778" s="2" t="str">
        <f>_xlfn.XLOOKUP(Table1[[#This Row],[Customer ID]],customers!A777:A1777,customers!F777:F1777,FALSE)</f>
        <v>Dallas</v>
      </c>
      <c r="K778" s="2" t="str">
        <f>VLOOKUP(M778,'coffee (more)'!$A$1:$B$5,2,FALSE)</f>
        <v>Arbica</v>
      </c>
      <c r="L778" s="2" t="str">
        <f>VLOOKUP(N778,'coffee (more)'!$A$7:$B$10,2,FALSE)</f>
        <v>Medium</v>
      </c>
      <c r="M778" t="str">
        <f>INDEX(products!$A$1:$G$49,MATCH(orders!$D778,products!$A$1:$A$49,0),MATCH(orders!M$1,products!$A$1:$G$1,0))</f>
        <v>Ara</v>
      </c>
      <c r="N778" t="str">
        <f>INDEX(products!$A$1:$G$49,MATCH(orders!$D778,products!$A$1:$A$49,0),MATCH(orders!N$1,products!$A$1:$G$1,0))</f>
        <v>M</v>
      </c>
      <c r="O778" s="10">
        <f>INDEX(products!$A$1:$G$49,MATCH(orders!$D778,products!$A$1:$A$49,0),MATCH(orders!O$1,products!$A$1:$G$1,0))</f>
        <v>0.5</v>
      </c>
      <c r="P778" s="5">
        <f>INDEX(products!$A$1:$G$49,MATCH(orders!$D778,products!$A$1:$A$49,0),MATCH(orders!P$1,products!$A$1:$G$1,0))</f>
        <v>6.75</v>
      </c>
      <c r="Q778" s="5">
        <f>INDEX(products!$A$1:$G$49,MATCH(orders!$D778,products!$A$1:$A$49,0),MATCH(orders!Q$1,products!$A$1:$G$1,0))</f>
        <v>0.60749999999999993</v>
      </c>
      <c r="R778" s="12">
        <f t="shared" si="25"/>
        <v>20.25</v>
      </c>
      <c r="S778" s="12">
        <f t="shared" si="24"/>
        <v>1.8224999999999998</v>
      </c>
      <c r="T778" t="str">
        <f>_xlfn.XLOOKUP(C778,customers!A777:A1777,customers!I777:I1777,FALSE)</f>
        <v>No</v>
      </c>
    </row>
    <row r="779" spans="1:20" x14ac:dyDescent="0.2">
      <c r="A779" s="2" t="s">
        <v>4881</v>
      </c>
      <c r="B779" s="3">
        <v>43541</v>
      </c>
      <c r="C779" s="2" t="s">
        <v>4882</v>
      </c>
      <c r="D779" t="s">
        <v>6182</v>
      </c>
      <c r="E779" s="2">
        <v>2</v>
      </c>
      <c r="F779" s="2" t="str">
        <f>_xlfn.XLOOKUP(C779,customers!$A$1:$A$1001,customers!$B$1:$B$1001,0)</f>
        <v>Janella Eden</v>
      </c>
      <c r="G779" s="2" t="str">
        <f>IF(_xlfn.XLOOKUP(C779,customers!$A$1:$A$1001,customers!$C$1:$C$1001,0) = 0, "NONE", _xlfn.XLOOKUP(C779,customers!$A$1:$A$1001,customers!$C$1:$C$1001,0) )</f>
        <v>jedenll@e-recht24.de</v>
      </c>
      <c r="H779" s="2" t="str">
        <f>_xlfn.XLOOKUP(C779,customers!$A$1:$A$1001,customers!$G$1:$G$1001,0)</f>
        <v>United States</v>
      </c>
      <c r="I779" s="2" t="e" vm="311">
        <v>#VALUE!</v>
      </c>
      <c r="J779" s="2" t="str">
        <f>_xlfn.XLOOKUP(Table1[[#This Row],[Customer ID]],customers!A778:A1778,customers!F778:F1778,FALSE)</f>
        <v>Joliet</v>
      </c>
      <c r="K779" s="2" t="str">
        <f>VLOOKUP(M779,'coffee (more)'!$A$1:$B$5,2,FALSE)</f>
        <v>Arbica</v>
      </c>
      <c r="L779" s="2" t="str">
        <f>VLOOKUP(N779,'coffee (more)'!$A$7:$B$10,2,FALSE)</f>
        <v>Light</v>
      </c>
      <c r="M779" t="str">
        <f>INDEX(products!$A$1:$G$49,MATCH(orders!$D779,products!$A$1:$A$49,0),MATCH(orders!M$1,products!$A$1:$G$1,0))</f>
        <v>Ara</v>
      </c>
      <c r="N779" t="str">
        <f>INDEX(products!$A$1:$G$49,MATCH(orders!$D779,products!$A$1:$A$49,0),MATCH(orders!N$1,products!$A$1:$G$1,0))</f>
        <v>L</v>
      </c>
      <c r="O779" s="10">
        <f>INDEX(products!$A$1:$G$49,MATCH(orders!$D779,products!$A$1:$A$49,0),MATCH(orders!O$1,products!$A$1:$G$1,0))</f>
        <v>2.5</v>
      </c>
      <c r="P779" s="5">
        <f>INDEX(products!$A$1:$G$49,MATCH(orders!$D779,products!$A$1:$A$49,0),MATCH(orders!P$1,products!$A$1:$G$1,0))</f>
        <v>29.784999999999997</v>
      </c>
      <c r="Q779" s="5">
        <f>INDEX(products!$A$1:$G$49,MATCH(orders!$D779,products!$A$1:$A$49,0),MATCH(orders!Q$1,products!$A$1:$G$1,0))</f>
        <v>2.6806499999999995</v>
      </c>
      <c r="R779" s="12">
        <f t="shared" si="25"/>
        <v>59.569999999999993</v>
      </c>
      <c r="S779" s="12">
        <f t="shared" si="24"/>
        <v>5.3612999999999991</v>
      </c>
      <c r="T779" t="str">
        <f>_xlfn.XLOOKUP(C779,customers!A778:A1778,customers!I778:I1778,FALSE)</f>
        <v>No</v>
      </c>
    </row>
    <row r="780" spans="1:20" x14ac:dyDescent="0.2">
      <c r="A780" s="2" t="s">
        <v>4886</v>
      </c>
      <c r="B780" s="3">
        <v>43889</v>
      </c>
      <c r="C780" s="2" t="s">
        <v>4933</v>
      </c>
      <c r="D780" t="s">
        <v>6161</v>
      </c>
      <c r="E780" s="2">
        <v>2</v>
      </c>
      <c r="F780" s="2" t="str">
        <f>_xlfn.XLOOKUP(C780,customers!$A$1:$A$1001,customers!$B$1:$B$1001,0)</f>
        <v>Cam Jewster</v>
      </c>
      <c r="G780" s="2" t="str">
        <f>IF(_xlfn.XLOOKUP(C780,customers!$A$1:$A$1001,customers!$C$1:$C$1001,0) = 0, "NONE", _xlfn.XLOOKUP(C780,customers!$A$1:$A$1001,customers!$C$1:$C$1001,0) )</f>
        <v>cjewsterlu@moonfruit.com</v>
      </c>
      <c r="H780" s="2" t="str">
        <f>_xlfn.XLOOKUP(C780,customers!$A$1:$A$1001,customers!$G$1:$G$1001,0)</f>
        <v>United States</v>
      </c>
      <c r="I780" s="2" t="e" vm="5">
        <v>#VALUE!</v>
      </c>
      <c r="J780" s="2" t="str">
        <f>_xlfn.XLOOKUP(Table1[[#This Row],[Customer ID]],customers!A779:A1779,customers!F779:F1779,FALSE)</f>
        <v>Dayton</v>
      </c>
      <c r="K780" s="2" t="str">
        <f>VLOOKUP(M780,'coffee (more)'!$A$1:$B$5,2,FALSE)</f>
        <v>Liberica</v>
      </c>
      <c r="L780" s="2" t="str">
        <f>VLOOKUP(N780,'coffee (more)'!$A$7:$B$10,2,FALSE)</f>
        <v>Light</v>
      </c>
      <c r="M780" t="str">
        <f>INDEX(products!$A$1:$G$49,MATCH(orders!$D780,products!$A$1:$A$49,0),MATCH(orders!M$1,products!$A$1:$G$1,0))</f>
        <v>Lib</v>
      </c>
      <c r="N780" t="str">
        <f>INDEX(products!$A$1:$G$49,MATCH(orders!$D780,products!$A$1:$A$49,0),MATCH(orders!N$1,products!$A$1:$G$1,0))</f>
        <v>L</v>
      </c>
      <c r="O780" s="10">
        <f>INDEX(products!$A$1:$G$49,MATCH(orders!$D780,products!$A$1:$A$49,0),MATCH(orders!O$1,products!$A$1:$G$1,0))</f>
        <v>0.5</v>
      </c>
      <c r="P780" s="5">
        <f>INDEX(products!$A$1:$G$49,MATCH(orders!$D780,products!$A$1:$A$49,0),MATCH(orders!P$1,products!$A$1:$G$1,0))</f>
        <v>9.51</v>
      </c>
      <c r="Q780" s="5">
        <f>INDEX(products!$A$1:$G$49,MATCH(orders!$D780,products!$A$1:$A$49,0),MATCH(orders!Q$1,products!$A$1:$G$1,0))</f>
        <v>1.2363</v>
      </c>
      <c r="R780" s="12">
        <f t="shared" si="25"/>
        <v>19.02</v>
      </c>
      <c r="S780" s="12">
        <f t="shared" si="24"/>
        <v>2.4725999999999999</v>
      </c>
      <c r="T780" t="str">
        <f>_xlfn.XLOOKUP(C780,customers!A779:A1779,customers!I779:I1779,FALSE)</f>
        <v>Yes</v>
      </c>
    </row>
    <row r="781" spans="1:20" x14ac:dyDescent="0.2">
      <c r="A781" s="2" t="s">
        <v>4892</v>
      </c>
      <c r="B781" s="3">
        <v>43985</v>
      </c>
      <c r="C781" s="2" t="s">
        <v>4893</v>
      </c>
      <c r="D781" t="s">
        <v>6143</v>
      </c>
      <c r="E781" s="2">
        <v>6</v>
      </c>
      <c r="F781" s="2" t="str">
        <f>_xlfn.XLOOKUP(C781,customers!$A$1:$A$1001,customers!$B$1:$B$1001,0)</f>
        <v>Ugo Southerden</v>
      </c>
      <c r="G781" s="2" t="str">
        <f>IF(_xlfn.XLOOKUP(C781,customers!$A$1:$A$1001,customers!$C$1:$C$1001,0) = 0, "NONE", _xlfn.XLOOKUP(C781,customers!$A$1:$A$1001,customers!$C$1:$C$1001,0) )</f>
        <v>usoutherdenln@hao123.com</v>
      </c>
      <c r="H781" s="2" t="str">
        <f>_xlfn.XLOOKUP(C781,customers!$A$1:$A$1001,customers!$G$1:$G$1001,0)</f>
        <v>United States</v>
      </c>
      <c r="I781" s="2" t="e" vm="116">
        <v>#VALUE!</v>
      </c>
      <c r="J781" s="2" t="str">
        <f>_xlfn.XLOOKUP(Table1[[#This Row],[Customer ID]],customers!A780:A1780,customers!F780:F1780,FALSE)</f>
        <v>Clearwater</v>
      </c>
      <c r="K781" s="2" t="str">
        <f>VLOOKUP(M781,'coffee (more)'!$A$1:$B$5,2,FALSE)</f>
        <v>Liberica</v>
      </c>
      <c r="L781" s="2" t="str">
        <f>VLOOKUP(N781,'coffee (more)'!$A$7:$B$10,2,FALSE)</f>
        <v>Dark</v>
      </c>
      <c r="M781" t="str">
        <f>INDEX(products!$A$1:$G$49,MATCH(orders!$D781,products!$A$1:$A$49,0),MATCH(orders!M$1,products!$A$1:$G$1,0))</f>
        <v>Lib</v>
      </c>
      <c r="N781" t="str">
        <f>INDEX(products!$A$1:$G$49,MATCH(orders!$D781,products!$A$1:$A$49,0),MATCH(orders!N$1,products!$A$1:$G$1,0))</f>
        <v>D</v>
      </c>
      <c r="O781" s="10">
        <f>INDEX(products!$A$1:$G$49,MATCH(orders!$D781,products!$A$1:$A$49,0),MATCH(orders!O$1,products!$A$1:$G$1,0))</f>
        <v>1</v>
      </c>
      <c r="P781" s="5">
        <f>INDEX(products!$A$1:$G$49,MATCH(orders!$D781,products!$A$1:$A$49,0),MATCH(orders!P$1,products!$A$1:$G$1,0))</f>
        <v>12.95</v>
      </c>
      <c r="Q781" s="5">
        <f>INDEX(products!$A$1:$G$49,MATCH(orders!$D781,products!$A$1:$A$49,0),MATCH(orders!Q$1,products!$A$1:$G$1,0))</f>
        <v>1.6835</v>
      </c>
      <c r="R781" s="12">
        <f t="shared" si="25"/>
        <v>77.699999999999989</v>
      </c>
      <c r="S781" s="12">
        <f t="shared" si="24"/>
        <v>10.100999999999999</v>
      </c>
      <c r="T781" t="str">
        <f>_xlfn.XLOOKUP(C781,customers!A780:A1780,customers!I780:I1780,FALSE)</f>
        <v>Yes</v>
      </c>
    </row>
    <row r="782" spans="1:20" x14ac:dyDescent="0.2">
      <c r="A782" s="2" t="s">
        <v>4898</v>
      </c>
      <c r="B782" s="3">
        <v>43883</v>
      </c>
      <c r="C782" s="2" t="s">
        <v>4899</v>
      </c>
      <c r="D782" t="s">
        <v>6141</v>
      </c>
      <c r="E782" s="2">
        <v>3</v>
      </c>
      <c r="F782" s="2" t="str">
        <f>_xlfn.XLOOKUP(C782,customers!$A$1:$A$1001,customers!$B$1:$B$1001,0)</f>
        <v>Verne Dunkerley</v>
      </c>
      <c r="G782" s="2" t="str">
        <f>IF(_xlfn.XLOOKUP(C782,customers!$A$1:$A$1001,customers!$C$1:$C$1001,0) = 0, "NONE", _xlfn.XLOOKUP(C782,customers!$A$1:$A$1001,customers!$C$1:$C$1001,0) )</f>
        <v>NONE</v>
      </c>
      <c r="H782" s="2" t="str">
        <f>_xlfn.XLOOKUP(C782,customers!$A$1:$A$1001,customers!$G$1:$G$1001,0)</f>
        <v>United States</v>
      </c>
      <c r="I782" s="2" t="e" vm="28">
        <v>#VALUE!</v>
      </c>
      <c r="J782" s="2" t="str">
        <f>_xlfn.XLOOKUP(Table1[[#This Row],[Customer ID]],customers!A781:A1781,customers!F781:F1781,FALSE)</f>
        <v>Minneapolis</v>
      </c>
      <c r="K782" s="2" t="str">
        <f>VLOOKUP(M782,'coffee (more)'!$A$1:$B$5,2,FALSE)</f>
        <v>Excelsa</v>
      </c>
      <c r="L782" s="2" t="str">
        <f>VLOOKUP(N782,'coffee (more)'!$A$7:$B$10,2,FALSE)</f>
        <v>Medium</v>
      </c>
      <c r="M782" t="str">
        <f>INDEX(products!$A$1:$G$49,MATCH(orders!$D782,products!$A$1:$A$49,0),MATCH(orders!M$1,products!$A$1:$G$1,0))</f>
        <v>Exc</v>
      </c>
      <c r="N782" t="str">
        <f>INDEX(products!$A$1:$G$49,MATCH(orders!$D782,products!$A$1:$A$49,0),MATCH(orders!N$1,products!$A$1:$G$1,0))</f>
        <v>M</v>
      </c>
      <c r="O782" s="10">
        <f>INDEX(products!$A$1:$G$49,MATCH(orders!$D782,products!$A$1:$A$49,0),MATCH(orders!O$1,products!$A$1:$G$1,0))</f>
        <v>1</v>
      </c>
      <c r="P782" s="5">
        <f>INDEX(products!$A$1:$G$49,MATCH(orders!$D782,products!$A$1:$A$49,0),MATCH(orders!P$1,products!$A$1:$G$1,0))</f>
        <v>13.75</v>
      </c>
      <c r="Q782" s="5">
        <f>INDEX(products!$A$1:$G$49,MATCH(orders!$D782,products!$A$1:$A$49,0),MATCH(orders!Q$1,products!$A$1:$G$1,0))</f>
        <v>1.5125</v>
      </c>
      <c r="R782" s="12">
        <f t="shared" si="25"/>
        <v>41.25</v>
      </c>
      <c r="S782" s="12">
        <f t="shared" si="24"/>
        <v>4.5374999999999996</v>
      </c>
      <c r="T782" t="str">
        <f>_xlfn.XLOOKUP(C782,customers!A781:A1781,customers!I781:I1781,FALSE)</f>
        <v>No</v>
      </c>
    </row>
    <row r="783" spans="1:20" x14ac:dyDescent="0.2">
      <c r="A783" s="2" t="s">
        <v>4903</v>
      </c>
      <c r="B783" s="3">
        <v>43778</v>
      </c>
      <c r="C783" s="2" t="s">
        <v>4904</v>
      </c>
      <c r="D783" t="s">
        <v>6164</v>
      </c>
      <c r="E783" s="2">
        <v>4</v>
      </c>
      <c r="F783" s="2" t="str">
        <f>_xlfn.XLOOKUP(C783,customers!$A$1:$A$1001,customers!$B$1:$B$1001,0)</f>
        <v>Lacee Burtenshaw</v>
      </c>
      <c r="G783" s="2" t="str">
        <f>IF(_xlfn.XLOOKUP(C783,customers!$A$1:$A$1001,customers!$C$1:$C$1001,0) = 0, "NONE", _xlfn.XLOOKUP(C783,customers!$A$1:$A$1001,customers!$C$1:$C$1001,0) )</f>
        <v>lburtenshawlp@shinystat.com</v>
      </c>
      <c r="H783" s="2" t="str">
        <f>_xlfn.XLOOKUP(C783,customers!$A$1:$A$1001,customers!$G$1:$G$1001,0)</f>
        <v>United States</v>
      </c>
      <c r="I783" s="2" t="e" vm="214">
        <v>#VALUE!</v>
      </c>
      <c r="J783" s="2" t="str">
        <f>_xlfn.XLOOKUP(Table1[[#This Row],[Customer ID]],customers!A782:A1782,customers!F782:F1782,FALSE)</f>
        <v>Lawrenceville</v>
      </c>
      <c r="K783" s="2" t="str">
        <f>VLOOKUP(M783,'coffee (more)'!$A$1:$B$5,2,FALSE)</f>
        <v>Liberica</v>
      </c>
      <c r="L783" s="2" t="str">
        <f>VLOOKUP(N783,'coffee (more)'!$A$7:$B$10,2,FALSE)</f>
        <v>Light</v>
      </c>
      <c r="M783" t="str">
        <f>INDEX(products!$A$1:$G$49,MATCH(orders!$D783,products!$A$1:$A$49,0),MATCH(orders!M$1,products!$A$1:$G$1,0))</f>
        <v>Lib</v>
      </c>
      <c r="N783" t="str">
        <f>INDEX(products!$A$1:$G$49,MATCH(orders!$D783,products!$A$1:$A$49,0),MATCH(orders!N$1,products!$A$1:$G$1,0))</f>
        <v>L</v>
      </c>
      <c r="O783" s="10">
        <f>INDEX(products!$A$1:$G$49,MATCH(orders!$D783,products!$A$1:$A$49,0),MATCH(orders!O$1,products!$A$1:$G$1,0))</f>
        <v>2.5</v>
      </c>
      <c r="P783" s="5">
        <f>INDEX(products!$A$1:$G$49,MATCH(orders!$D783,products!$A$1:$A$49,0),MATCH(orders!P$1,products!$A$1:$G$1,0))</f>
        <v>36.454999999999998</v>
      </c>
      <c r="Q783" s="5">
        <f>INDEX(products!$A$1:$G$49,MATCH(orders!$D783,products!$A$1:$A$49,0),MATCH(orders!Q$1,products!$A$1:$G$1,0))</f>
        <v>4.7391499999999995</v>
      </c>
      <c r="R783" s="12">
        <f t="shared" si="25"/>
        <v>145.82</v>
      </c>
      <c r="S783" s="12">
        <f t="shared" si="24"/>
        <v>18.956599999999998</v>
      </c>
      <c r="T783" t="str">
        <f>_xlfn.XLOOKUP(C783,customers!A782:A1782,customers!I782:I1782,FALSE)</f>
        <v>No</v>
      </c>
    </row>
    <row r="784" spans="1:20"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 = 0, "NONE", _xlfn.XLOOKUP(C784,customers!$A$1:$A$1001,customers!$C$1:$C$1001,0) )</f>
        <v>agregorattilq@vistaprint.com</v>
      </c>
      <c r="H784" s="2" t="str">
        <f>_xlfn.XLOOKUP(C784,customers!$A$1:$A$1001,customers!$G$1:$G$1001,0)</f>
        <v>Ireland</v>
      </c>
      <c r="I784" s="2" t="e" vm="312">
        <v>#VALUE!</v>
      </c>
      <c r="J784" s="2" t="str">
        <f>_xlfn.XLOOKUP(Table1[[#This Row],[Customer ID]],customers!A783:A1783,customers!F783:F1783,FALSE)</f>
        <v>Malahide</v>
      </c>
      <c r="K784" s="2" t="str">
        <f>VLOOKUP(M784,'coffee (more)'!$A$1:$B$5,2,FALSE)</f>
        <v>Excelsa</v>
      </c>
      <c r="L784" s="2" t="str">
        <f>VLOOKUP(N784,'coffee (more)'!$A$7:$B$10,2,FALSE)</f>
        <v>Light</v>
      </c>
      <c r="M784" t="str">
        <f>INDEX(products!$A$1:$G$49,MATCH(orders!$D784,products!$A$1:$A$49,0),MATCH(orders!M$1,products!$A$1:$G$1,0))</f>
        <v>Exc</v>
      </c>
      <c r="N784" t="str">
        <f>INDEX(products!$A$1:$G$49,MATCH(orders!$D784,products!$A$1:$A$49,0),MATCH(orders!N$1,products!$A$1:$G$1,0))</f>
        <v>L</v>
      </c>
      <c r="O784" s="10">
        <f>INDEX(products!$A$1:$G$49,MATCH(orders!$D784,products!$A$1:$A$49,0),MATCH(orders!O$1,products!$A$1:$G$1,0))</f>
        <v>0.2</v>
      </c>
      <c r="P784" s="5">
        <f>INDEX(products!$A$1:$G$49,MATCH(orders!$D784,products!$A$1:$A$49,0),MATCH(orders!P$1,products!$A$1:$G$1,0))</f>
        <v>4.4550000000000001</v>
      </c>
      <c r="Q784" s="5">
        <f>INDEX(products!$A$1:$G$49,MATCH(orders!$D784,products!$A$1:$A$49,0),MATCH(orders!Q$1,products!$A$1:$G$1,0))</f>
        <v>0.49004999999999999</v>
      </c>
      <c r="R784" s="12">
        <f t="shared" si="25"/>
        <v>26.73</v>
      </c>
      <c r="S784" s="12">
        <f t="shared" si="24"/>
        <v>2.9402999999999997</v>
      </c>
      <c r="T784" t="str">
        <f>_xlfn.XLOOKUP(C784,customers!A783:A1783,customers!I783:I1783,FALSE)</f>
        <v>No</v>
      </c>
    </row>
    <row r="785" spans="1:20" x14ac:dyDescent="0.2">
      <c r="A785" s="2" t="s">
        <v>4915</v>
      </c>
      <c r="B785" s="3">
        <v>44312</v>
      </c>
      <c r="C785" s="2" t="s">
        <v>4916</v>
      </c>
      <c r="D785" t="s">
        <v>6160</v>
      </c>
      <c r="E785" s="2">
        <v>5</v>
      </c>
      <c r="F785" s="2" t="str">
        <f>_xlfn.XLOOKUP(C785,customers!$A$1:$A$1001,customers!$B$1:$B$1001,0)</f>
        <v>Chris Croster</v>
      </c>
      <c r="G785" s="2" t="str">
        <f>IF(_xlfn.XLOOKUP(C785,customers!$A$1:$A$1001,customers!$C$1:$C$1001,0) = 0, "NONE", _xlfn.XLOOKUP(C785,customers!$A$1:$A$1001,customers!$C$1:$C$1001,0) )</f>
        <v>ccrosterlr@gov.uk</v>
      </c>
      <c r="H785" s="2" t="str">
        <f>_xlfn.XLOOKUP(C785,customers!$A$1:$A$1001,customers!$G$1:$G$1001,0)</f>
        <v>United States</v>
      </c>
      <c r="I785" s="2" t="e" vm="45">
        <v>#VALUE!</v>
      </c>
      <c r="J785" s="2" t="str">
        <f>_xlfn.XLOOKUP(Table1[[#This Row],[Customer ID]],customers!A784:A1784,customers!F784:F1784,FALSE)</f>
        <v>Tampa</v>
      </c>
      <c r="K785" s="2" t="str">
        <f>VLOOKUP(M785,'coffee (more)'!$A$1:$B$5,2,FALSE)</f>
        <v>Liberica</v>
      </c>
      <c r="L785" s="2" t="str">
        <f>VLOOKUP(N785,'coffee (more)'!$A$7:$B$10,2,FALSE)</f>
        <v>Medium</v>
      </c>
      <c r="M785" t="str">
        <f>INDEX(products!$A$1:$G$49,MATCH(orders!$D785,products!$A$1:$A$49,0),MATCH(orders!M$1,products!$A$1:$G$1,0))</f>
        <v>Lib</v>
      </c>
      <c r="N785" t="str">
        <f>INDEX(products!$A$1:$G$49,MATCH(orders!$D785,products!$A$1:$A$49,0),MATCH(orders!N$1,products!$A$1:$G$1,0))</f>
        <v>M</v>
      </c>
      <c r="O785" s="10">
        <f>INDEX(products!$A$1:$G$49,MATCH(orders!$D785,products!$A$1:$A$49,0),MATCH(orders!O$1,products!$A$1:$G$1,0))</f>
        <v>0.5</v>
      </c>
      <c r="P785" s="5">
        <f>INDEX(products!$A$1:$G$49,MATCH(orders!$D785,products!$A$1:$A$49,0),MATCH(orders!P$1,products!$A$1:$G$1,0))</f>
        <v>8.73</v>
      </c>
      <c r="Q785" s="5">
        <f>INDEX(products!$A$1:$G$49,MATCH(orders!$D785,products!$A$1:$A$49,0),MATCH(orders!Q$1,products!$A$1:$G$1,0))</f>
        <v>1.1349</v>
      </c>
      <c r="R785" s="12">
        <f t="shared" si="25"/>
        <v>43.650000000000006</v>
      </c>
      <c r="S785" s="12">
        <f t="shared" si="24"/>
        <v>5.6745000000000001</v>
      </c>
      <c r="T785" t="str">
        <f>_xlfn.XLOOKUP(C785,customers!A784:A1784,customers!I784:I1784,FALSE)</f>
        <v>Yes</v>
      </c>
    </row>
    <row r="786" spans="1:20" x14ac:dyDescent="0.2">
      <c r="A786" s="2" t="s">
        <v>4921</v>
      </c>
      <c r="B786" s="3">
        <v>44511</v>
      </c>
      <c r="C786" s="2" t="s">
        <v>4922</v>
      </c>
      <c r="D786" t="s">
        <v>6170</v>
      </c>
      <c r="E786" s="2">
        <v>2</v>
      </c>
      <c r="F786" s="2" t="str">
        <f>_xlfn.XLOOKUP(C786,customers!$A$1:$A$1001,customers!$B$1:$B$1001,0)</f>
        <v>Graeme Whitehead</v>
      </c>
      <c r="G786" s="2" t="str">
        <f>IF(_xlfn.XLOOKUP(C786,customers!$A$1:$A$1001,customers!$C$1:$C$1001,0) = 0, "NONE", _xlfn.XLOOKUP(C786,customers!$A$1:$A$1001,customers!$C$1:$C$1001,0) )</f>
        <v>gwhiteheadls@hp.com</v>
      </c>
      <c r="H786" s="2" t="str">
        <f>_xlfn.XLOOKUP(C786,customers!$A$1:$A$1001,customers!$G$1:$G$1001,0)</f>
        <v>United States</v>
      </c>
      <c r="I786" s="2" t="e" vm="88">
        <v>#VALUE!</v>
      </c>
      <c r="J786" s="2" t="str">
        <f>_xlfn.XLOOKUP(Table1[[#This Row],[Customer ID]],customers!A785:A1785,customers!F785:F1785,FALSE)</f>
        <v>Nashville</v>
      </c>
      <c r="K786" s="2" t="str">
        <f>VLOOKUP(M786,'coffee (more)'!$A$1:$B$5,2,FALSE)</f>
        <v>Liberica</v>
      </c>
      <c r="L786" s="2" t="str">
        <f>VLOOKUP(N786,'coffee (more)'!$A$7:$B$10,2,FALSE)</f>
        <v>Light</v>
      </c>
      <c r="M786" t="str">
        <f>INDEX(products!$A$1:$G$49,MATCH(orders!$D786,products!$A$1:$A$49,0),MATCH(orders!M$1,products!$A$1:$G$1,0))</f>
        <v>Lib</v>
      </c>
      <c r="N786" t="str">
        <f>INDEX(products!$A$1:$G$49,MATCH(orders!$D786,products!$A$1:$A$49,0),MATCH(orders!N$1,products!$A$1:$G$1,0))</f>
        <v>L</v>
      </c>
      <c r="O786" s="10">
        <f>INDEX(products!$A$1:$G$49,MATCH(orders!$D786,products!$A$1:$A$49,0),MATCH(orders!O$1,products!$A$1:$G$1,0))</f>
        <v>1</v>
      </c>
      <c r="P786" s="5">
        <f>INDEX(products!$A$1:$G$49,MATCH(orders!$D786,products!$A$1:$A$49,0),MATCH(orders!P$1,products!$A$1:$G$1,0))</f>
        <v>15.85</v>
      </c>
      <c r="Q786" s="5">
        <f>INDEX(products!$A$1:$G$49,MATCH(orders!$D786,products!$A$1:$A$49,0),MATCH(orders!Q$1,products!$A$1:$G$1,0))</f>
        <v>2.0605000000000002</v>
      </c>
      <c r="R786" s="12">
        <f t="shared" si="25"/>
        <v>31.7</v>
      </c>
      <c r="S786" s="12">
        <f t="shared" si="24"/>
        <v>4.1210000000000004</v>
      </c>
      <c r="T786" t="str">
        <f>_xlfn.XLOOKUP(C786,customers!A785:A1785,customers!I785:I1785,FALSE)</f>
        <v>No</v>
      </c>
    </row>
    <row r="787" spans="1:20" x14ac:dyDescent="0.2">
      <c r="A787" s="2" t="s">
        <v>4926</v>
      </c>
      <c r="B787" s="3">
        <v>44362</v>
      </c>
      <c r="C787" s="2" t="s">
        <v>4927</v>
      </c>
      <c r="D787" t="s">
        <v>6168</v>
      </c>
      <c r="E787" s="2">
        <v>1</v>
      </c>
      <c r="F787" s="2" t="str">
        <f>_xlfn.XLOOKUP(C787,customers!$A$1:$A$1001,customers!$B$1:$B$1001,0)</f>
        <v>Haslett Jodrelle</v>
      </c>
      <c r="G787" s="2" t="str">
        <f>IF(_xlfn.XLOOKUP(C787,customers!$A$1:$A$1001,customers!$C$1:$C$1001,0) = 0, "NONE", _xlfn.XLOOKUP(C787,customers!$A$1:$A$1001,customers!$C$1:$C$1001,0) )</f>
        <v>hjodrellelt@samsung.com</v>
      </c>
      <c r="H787" s="2" t="str">
        <f>_xlfn.XLOOKUP(C787,customers!$A$1:$A$1001,customers!$G$1:$G$1001,0)</f>
        <v>United States</v>
      </c>
      <c r="I787" s="2" t="e" vm="206">
        <v>#VALUE!</v>
      </c>
      <c r="J787" s="2" t="str">
        <f>_xlfn.XLOOKUP(Table1[[#This Row],[Customer ID]],customers!A786:A1786,customers!F786:F1786,FALSE)</f>
        <v>Miami</v>
      </c>
      <c r="K787" s="2" t="str">
        <f>VLOOKUP(M787,'coffee (more)'!$A$1:$B$5,2,FALSE)</f>
        <v>Arbica</v>
      </c>
      <c r="L787" s="2" t="str">
        <f>VLOOKUP(N787,'coffee (more)'!$A$7:$B$10,2,FALSE)</f>
        <v>Dark</v>
      </c>
      <c r="M787" t="str">
        <f>INDEX(products!$A$1:$G$49,MATCH(orders!$D787,products!$A$1:$A$49,0),MATCH(orders!M$1,products!$A$1:$G$1,0))</f>
        <v>Ara</v>
      </c>
      <c r="N787" t="str">
        <f>INDEX(products!$A$1:$G$49,MATCH(orders!$D787,products!$A$1:$A$49,0),MATCH(orders!N$1,products!$A$1:$G$1,0))</f>
        <v>D</v>
      </c>
      <c r="O787" s="10">
        <f>INDEX(products!$A$1:$G$49,MATCH(orders!$D787,products!$A$1:$A$49,0),MATCH(orders!O$1,products!$A$1:$G$1,0))</f>
        <v>2.5</v>
      </c>
      <c r="P787" s="5">
        <f>INDEX(products!$A$1:$G$49,MATCH(orders!$D787,products!$A$1:$A$49,0),MATCH(orders!P$1,products!$A$1:$G$1,0))</f>
        <v>22.884999999999998</v>
      </c>
      <c r="Q787" s="5">
        <f>INDEX(products!$A$1:$G$49,MATCH(orders!$D787,products!$A$1:$A$49,0),MATCH(orders!Q$1,products!$A$1:$G$1,0))</f>
        <v>2.0596499999999995</v>
      </c>
      <c r="R787" s="12">
        <f t="shared" si="25"/>
        <v>22.884999999999998</v>
      </c>
      <c r="S787" s="12">
        <f t="shared" si="24"/>
        <v>2.0596499999999995</v>
      </c>
      <c r="T787" t="str">
        <f>_xlfn.XLOOKUP(C787,customers!A786:A1786,customers!I786:I1786,FALSE)</f>
        <v>No</v>
      </c>
    </row>
    <row r="788" spans="1:20" x14ac:dyDescent="0.2">
      <c r="A788" s="2" t="s">
        <v>4932</v>
      </c>
      <c r="B788" s="3">
        <v>43888</v>
      </c>
      <c r="C788" s="2" t="s">
        <v>4933</v>
      </c>
      <c r="D788" t="s">
        <v>6185</v>
      </c>
      <c r="E788" s="2">
        <v>1</v>
      </c>
      <c r="F788" s="2" t="str">
        <f>_xlfn.XLOOKUP(C788,customers!$A$1:$A$1001,customers!$B$1:$B$1001,0)</f>
        <v>Cam Jewster</v>
      </c>
      <c r="G788" s="2" t="str">
        <f>IF(_xlfn.XLOOKUP(C788,customers!$A$1:$A$1001,customers!$C$1:$C$1001,0) = 0, "NONE", _xlfn.XLOOKUP(C788,customers!$A$1:$A$1001,customers!$C$1:$C$1001,0) )</f>
        <v>cjewsterlu@moonfruit.com</v>
      </c>
      <c r="H788" s="2" t="str">
        <f>_xlfn.XLOOKUP(C788,customers!$A$1:$A$1001,customers!$G$1:$G$1001,0)</f>
        <v>United States</v>
      </c>
      <c r="I788" s="2" t="e" vm="5">
        <v>#VALUE!</v>
      </c>
      <c r="J788" s="2" t="str">
        <f>_xlfn.XLOOKUP(Table1[[#This Row],[Customer ID]],customers!A787:A1787,customers!F787:F1787,FALSE)</f>
        <v>Dayton</v>
      </c>
      <c r="K788" s="2" t="str">
        <f>VLOOKUP(M788,'coffee (more)'!$A$1:$B$5,2,FALSE)</f>
        <v>Excelsa</v>
      </c>
      <c r="L788" s="2" t="str">
        <f>VLOOKUP(N788,'coffee (more)'!$A$7:$B$10,2,FALSE)</f>
        <v>Dark</v>
      </c>
      <c r="M788" t="str">
        <f>INDEX(products!$A$1:$G$49,MATCH(orders!$D788,products!$A$1:$A$49,0),MATCH(orders!M$1,products!$A$1:$G$1,0))</f>
        <v>Exc</v>
      </c>
      <c r="N788" t="str">
        <f>INDEX(products!$A$1:$G$49,MATCH(orders!$D788,products!$A$1:$A$49,0),MATCH(orders!N$1,products!$A$1:$G$1,0))</f>
        <v>D</v>
      </c>
      <c r="O788" s="10">
        <f>INDEX(products!$A$1:$G$49,MATCH(orders!$D788,products!$A$1:$A$49,0),MATCH(orders!O$1,products!$A$1:$G$1,0))</f>
        <v>2.5</v>
      </c>
      <c r="P788" s="5">
        <f>INDEX(products!$A$1:$G$49,MATCH(orders!$D788,products!$A$1:$A$49,0),MATCH(orders!P$1,products!$A$1:$G$1,0))</f>
        <v>27.945</v>
      </c>
      <c r="Q788" s="5">
        <f>INDEX(products!$A$1:$G$49,MATCH(orders!$D788,products!$A$1:$A$49,0),MATCH(orders!Q$1,products!$A$1:$G$1,0))</f>
        <v>3.07395</v>
      </c>
      <c r="R788" s="12">
        <f t="shared" si="25"/>
        <v>27.945</v>
      </c>
      <c r="S788" s="12">
        <f t="shared" si="24"/>
        <v>3.07395</v>
      </c>
      <c r="T788" t="str">
        <f>_xlfn.XLOOKUP(C788,customers!A787:A1787,customers!I787:I1787,FALSE)</f>
        <v>Yes</v>
      </c>
    </row>
    <row r="789" spans="1:20" x14ac:dyDescent="0.2">
      <c r="A789" s="2" t="s">
        <v>4938</v>
      </c>
      <c r="B789" s="3">
        <v>44305</v>
      </c>
      <c r="C789" s="2" t="s">
        <v>4939</v>
      </c>
      <c r="D789" t="s">
        <v>6141</v>
      </c>
      <c r="E789" s="2">
        <v>6</v>
      </c>
      <c r="F789" s="2" t="str">
        <f>_xlfn.XLOOKUP(C789,customers!$A$1:$A$1001,customers!$B$1:$B$1001,0)</f>
        <v>Beryl Osborn</v>
      </c>
      <c r="G789" s="2" t="str">
        <f>IF(_xlfn.XLOOKUP(C789,customers!$A$1:$A$1001,customers!$C$1:$C$1001,0) = 0, "NONE", _xlfn.XLOOKUP(C789,customers!$A$1:$A$1001,customers!$C$1:$C$1001,0) )</f>
        <v>NONE</v>
      </c>
      <c r="H789" s="2" t="str">
        <f>_xlfn.XLOOKUP(C789,customers!$A$1:$A$1001,customers!$G$1:$G$1001,0)</f>
        <v>United States</v>
      </c>
      <c r="I789" s="2" t="e" vm="51">
        <v>#VALUE!</v>
      </c>
      <c r="J789" s="2" t="str">
        <f>_xlfn.XLOOKUP(Table1[[#This Row],[Customer ID]],customers!A788:A1788,customers!F788:F1788,FALSE)</f>
        <v>Chicago</v>
      </c>
      <c r="K789" s="2" t="str">
        <f>VLOOKUP(M789,'coffee (more)'!$A$1:$B$5,2,FALSE)</f>
        <v>Excelsa</v>
      </c>
      <c r="L789" s="2" t="str">
        <f>VLOOKUP(N789,'coffee (more)'!$A$7:$B$10,2,FALSE)</f>
        <v>Medium</v>
      </c>
      <c r="M789" t="str">
        <f>INDEX(products!$A$1:$G$49,MATCH(orders!$D789,products!$A$1:$A$49,0),MATCH(orders!M$1,products!$A$1:$G$1,0))</f>
        <v>Exc</v>
      </c>
      <c r="N789" t="str">
        <f>INDEX(products!$A$1:$G$49,MATCH(orders!$D789,products!$A$1:$A$49,0),MATCH(orders!N$1,products!$A$1:$G$1,0))</f>
        <v>M</v>
      </c>
      <c r="O789" s="10">
        <f>INDEX(products!$A$1:$G$49,MATCH(orders!$D789,products!$A$1:$A$49,0),MATCH(orders!O$1,products!$A$1:$G$1,0))</f>
        <v>1</v>
      </c>
      <c r="P789" s="5">
        <f>INDEX(products!$A$1:$G$49,MATCH(orders!$D789,products!$A$1:$A$49,0),MATCH(orders!P$1,products!$A$1:$G$1,0))</f>
        <v>13.75</v>
      </c>
      <c r="Q789" s="5">
        <f>INDEX(products!$A$1:$G$49,MATCH(orders!$D789,products!$A$1:$A$49,0),MATCH(orders!Q$1,products!$A$1:$G$1,0))</f>
        <v>1.5125</v>
      </c>
      <c r="R789" s="12">
        <f t="shared" si="25"/>
        <v>82.5</v>
      </c>
      <c r="S789" s="12">
        <f t="shared" si="24"/>
        <v>9.0749999999999993</v>
      </c>
      <c r="T789" t="str">
        <f>_xlfn.XLOOKUP(C789,customers!A788:A1788,customers!I788:I1788,FALSE)</f>
        <v>Yes</v>
      </c>
    </row>
    <row r="790" spans="1:20" x14ac:dyDescent="0.2">
      <c r="A790" s="2" t="s">
        <v>4943</v>
      </c>
      <c r="B790" s="3">
        <v>44771</v>
      </c>
      <c r="C790" s="2" t="s">
        <v>4944</v>
      </c>
      <c r="D790" t="s">
        <v>6151</v>
      </c>
      <c r="E790" s="2">
        <v>2</v>
      </c>
      <c r="F790" s="2" t="str">
        <f>_xlfn.XLOOKUP(C790,customers!$A$1:$A$1001,customers!$B$1:$B$1001,0)</f>
        <v>Kaela Nottram</v>
      </c>
      <c r="G790" s="2" t="str">
        <f>IF(_xlfn.XLOOKUP(C790,customers!$A$1:$A$1001,customers!$C$1:$C$1001,0) = 0, "NONE", _xlfn.XLOOKUP(C790,customers!$A$1:$A$1001,customers!$C$1:$C$1001,0) )</f>
        <v>knottramlw@odnoklassniki.ru</v>
      </c>
      <c r="H790" s="2" t="str">
        <f>_xlfn.XLOOKUP(C790,customers!$A$1:$A$1001,customers!$G$1:$G$1001,0)</f>
        <v>Ireland</v>
      </c>
      <c r="I790" s="2" t="e" vm="313">
        <v>#VALUE!</v>
      </c>
      <c r="J790" s="2" t="str">
        <f>_xlfn.XLOOKUP(Table1[[#This Row],[Customer ID]],customers!A789:A1789,customers!F789:F1789,FALSE)</f>
        <v>Arklow</v>
      </c>
      <c r="K790" s="2" t="str">
        <f>VLOOKUP(M790,'coffee (more)'!$A$1:$B$5,2,FALSE)</f>
        <v>Robusta</v>
      </c>
      <c r="L790" s="2" t="str">
        <f>VLOOKUP(N790,'coffee (more)'!$A$7:$B$10,2,FALSE)</f>
        <v>Medium</v>
      </c>
      <c r="M790" t="str">
        <f>INDEX(products!$A$1:$G$49,MATCH(orders!$D790,products!$A$1:$A$49,0),MATCH(orders!M$1,products!$A$1:$G$1,0))</f>
        <v>Rob</v>
      </c>
      <c r="N790" t="str">
        <f>INDEX(products!$A$1:$G$49,MATCH(orders!$D790,products!$A$1:$A$49,0),MATCH(orders!N$1,products!$A$1:$G$1,0))</f>
        <v>M</v>
      </c>
      <c r="O790" s="10">
        <f>INDEX(products!$A$1:$G$49,MATCH(orders!$D790,products!$A$1:$A$49,0),MATCH(orders!O$1,products!$A$1:$G$1,0))</f>
        <v>2.5</v>
      </c>
      <c r="P790" s="5">
        <f>INDEX(products!$A$1:$G$49,MATCH(orders!$D790,products!$A$1:$A$49,0),MATCH(orders!P$1,products!$A$1:$G$1,0))</f>
        <v>22.884999999999998</v>
      </c>
      <c r="Q790" s="5">
        <f>INDEX(products!$A$1:$G$49,MATCH(orders!$D790,products!$A$1:$A$49,0),MATCH(orders!Q$1,products!$A$1:$G$1,0))</f>
        <v>1.3730999999999998</v>
      </c>
      <c r="R790" s="12">
        <f t="shared" si="25"/>
        <v>45.769999999999996</v>
      </c>
      <c r="S790" s="12">
        <f t="shared" si="24"/>
        <v>2.7461999999999995</v>
      </c>
      <c r="T790" t="str">
        <f>_xlfn.XLOOKUP(C790,customers!A789:A1789,customers!I789:I1789,FALSE)</f>
        <v>Yes</v>
      </c>
    </row>
    <row r="791" spans="1:20" x14ac:dyDescent="0.2">
      <c r="A791" s="2" t="s">
        <v>4949</v>
      </c>
      <c r="B791" s="3">
        <v>43485</v>
      </c>
      <c r="C791" s="2" t="s">
        <v>4950</v>
      </c>
      <c r="D791" t="s">
        <v>6140</v>
      </c>
      <c r="E791" s="2">
        <v>6</v>
      </c>
      <c r="F791" s="2" t="str">
        <f>_xlfn.XLOOKUP(C791,customers!$A$1:$A$1001,customers!$B$1:$B$1001,0)</f>
        <v>Nobe Buney</v>
      </c>
      <c r="G791" s="2" t="str">
        <f>IF(_xlfn.XLOOKUP(C791,customers!$A$1:$A$1001,customers!$C$1:$C$1001,0) = 0, "NONE", _xlfn.XLOOKUP(C791,customers!$A$1:$A$1001,customers!$C$1:$C$1001,0) )</f>
        <v>nbuneylx@jugem.jp</v>
      </c>
      <c r="H791" s="2" t="str">
        <f>_xlfn.XLOOKUP(C791,customers!$A$1:$A$1001,customers!$G$1:$G$1001,0)</f>
        <v>United States</v>
      </c>
      <c r="I791" s="2" t="e" vm="9">
        <v>#VALUE!</v>
      </c>
      <c r="J791" s="2" t="str">
        <f>_xlfn.XLOOKUP(Table1[[#This Row],[Customer ID]],customers!A790:A1790,customers!F790:F1790,FALSE)</f>
        <v>Richmond</v>
      </c>
      <c r="K791" s="2" t="str">
        <f>VLOOKUP(M791,'coffee (more)'!$A$1:$B$5,2,FALSE)</f>
        <v>Arbica</v>
      </c>
      <c r="L791" s="2" t="str">
        <f>VLOOKUP(N791,'coffee (more)'!$A$7:$B$10,2,FALSE)</f>
        <v>Light</v>
      </c>
      <c r="M791" t="str">
        <f>INDEX(products!$A$1:$G$49,MATCH(orders!$D791,products!$A$1:$A$49,0),MATCH(orders!M$1,products!$A$1:$G$1,0))</f>
        <v>Ara</v>
      </c>
      <c r="N791" t="str">
        <f>INDEX(products!$A$1:$G$49,MATCH(orders!$D791,products!$A$1:$A$49,0),MATCH(orders!N$1,products!$A$1:$G$1,0))</f>
        <v>L</v>
      </c>
      <c r="O791" s="10">
        <f>INDEX(products!$A$1:$G$49,MATCH(orders!$D791,products!$A$1:$A$49,0),MATCH(orders!O$1,products!$A$1:$G$1,0))</f>
        <v>1</v>
      </c>
      <c r="P791" s="5">
        <f>INDEX(products!$A$1:$G$49,MATCH(orders!$D791,products!$A$1:$A$49,0),MATCH(orders!P$1,products!$A$1:$G$1,0))</f>
        <v>12.95</v>
      </c>
      <c r="Q791" s="5">
        <f>INDEX(products!$A$1:$G$49,MATCH(orders!$D791,products!$A$1:$A$49,0),MATCH(orders!Q$1,products!$A$1:$G$1,0))</f>
        <v>1.1655</v>
      </c>
      <c r="R791" s="12">
        <f t="shared" si="25"/>
        <v>77.699999999999989</v>
      </c>
      <c r="S791" s="12">
        <f t="shared" si="24"/>
        <v>6.9930000000000003</v>
      </c>
      <c r="T791" t="str">
        <f>_xlfn.XLOOKUP(C791,customers!A790:A1790,customers!I790:I1790,FALSE)</f>
        <v>No</v>
      </c>
    </row>
    <row r="792" spans="1:20" x14ac:dyDescent="0.2">
      <c r="A792" s="2" t="s">
        <v>4955</v>
      </c>
      <c r="B792" s="3">
        <v>44613</v>
      </c>
      <c r="C792" s="2" t="s">
        <v>4956</v>
      </c>
      <c r="D792" t="s">
        <v>6180</v>
      </c>
      <c r="E792" s="2">
        <v>3</v>
      </c>
      <c r="F792" s="2" t="str">
        <f>_xlfn.XLOOKUP(C792,customers!$A$1:$A$1001,customers!$B$1:$B$1001,0)</f>
        <v>Silvan McShea</v>
      </c>
      <c r="G792" s="2" t="str">
        <f>IF(_xlfn.XLOOKUP(C792,customers!$A$1:$A$1001,customers!$C$1:$C$1001,0) = 0, "NONE", _xlfn.XLOOKUP(C792,customers!$A$1:$A$1001,customers!$C$1:$C$1001,0) )</f>
        <v>smcshealy@photobucket.com</v>
      </c>
      <c r="H792" s="2" t="str">
        <f>_xlfn.XLOOKUP(C792,customers!$A$1:$A$1001,customers!$G$1:$G$1001,0)</f>
        <v>United States</v>
      </c>
      <c r="I792" s="2" t="e" vm="314">
        <v>#VALUE!</v>
      </c>
      <c r="J792" s="2" t="str">
        <f>_xlfn.XLOOKUP(Table1[[#This Row],[Customer ID]],customers!A791:A1791,customers!F791:F1791,FALSE)</f>
        <v>Olympia</v>
      </c>
      <c r="K792" s="2" t="str">
        <f>VLOOKUP(M792,'coffee (more)'!$A$1:$B$5,2,FALSE)</f>
        <v>Arbica</v>
      </c>
      <c r="L792" s="2" t="str">
        <f>VLOOKUP(N792,'coffee (more)'!$A$7:$B$10,2,FALSE)</f>
        <v>Light</v>
      </c>
      <c r="M792" t="str">
        <f>INDEX(products!$A$1:$G$49,MATCH(orders!$D792,products!$A$1:$A$49,0),MATCH(orders!M$1,products!$A$1:$G$1,0))</f>
        <v>Ara</v>
      </c>
      <c r="N792" t="str">
        <f>INDEX(products!$A$1:$G$49,MATCH(orders!$D792,products!$A$1:$A$49,0),MATCH(orders!N$1,products!$A$1:$G$1,0))</f>
        <v>L</v>
      </c>
      <c r="O792" s="10">
        <f>INDEX(products!$A$1:$G$49,MATCH(orders!$D792,products!$A$1:$A$49,0),MATCH(orders!O$1,products!$A$1:$G$1,0))</f>
        <v>0.5</v>
      </c>
      <c r="P792" s="5">
        <f>INDEX(products!$A$1:$G$49,MATCH(orders!$D792,products!$A$1:$A$49,0),MATCH(orders!P$1,products!$A$1:$G$1,0))</f>
        <v>7.77</v>
      </c>
      <c r="Q792" s="5">
        <f>INDEX(products!$A$1:$G$49,MATCH(orders!$D792,products!$A$1:$A$49,0),MATCH(orders!Q$1,products!$A$1:$G$1,0))</f>
        <v>0.69929999999999992</v>
      </c>
      <c r="R792" s="12">
        <f t="shared" si="25"/>
        <v>23.31</v>
      </c>
      <c r="S792" s="12">
        <f t="shared" si="24"/>
        <v>2.0978999999999997</v>
      </c>
      <c r="T792" t="str">
        <f>_xlfn.XLOOKUP(C792,customers!A791:A1791,customers!I791:I1791,FALSE)</f>
        <v>No</v>
      </c>
    </row>
    <row r="793" spans="1:20" x14ac:dyDescent="0.2">
      <c r="A793" s="2" t="s">
        <v>4961</v>
      </c>
      <c r="B793" s="3">
        <v>43954</v>
      </c>
      <c r="C793" s="2" t="s">
        <v>4962</v>
      </c>
      <c r="D793" t="s">
        <v>6145</v>
      </c>
      <c r="E793" s="2">
        <v>5</v>
      </c>
      <c r="F793" s="2" t="str">
        <f>_xlfn.XLOOKUP(C793,customers!$A$1:$A$1001,customers!$B$1:$B$1001,0)</f>
        <v>Karylin Huddart</v>
      </c>
      <c r="G793" s="2" t="str">
        <f>IF(_xlfn.XLOOKUP(C793,customers!$A$1:$A$1001,customers!$C$1:$C$1001,0) = 0, "NONE", _xlfn.XLOOKUP(C793,customers!$A$1:$A$1001,customers!$C$1:$C$1001,0) )</f>
        <v>khuddartlz@about.com</v>
      </c>
      <c r="H793" s="2" t="str">
        <f>_xlfn.XLOOKUP(C793,customers!$A$1:$A$1001,customers!$G$1:$G$1001,0)</f>
        <v>United States</v>
      </c>
      <c r="I793" s="2" t="e" vm="108">
        <v>#VALUE!</v>
      </c>
      <c r="J793" s="2" t="str">
        <f>_xlfn.XLOOKUP(Table1[[#This Row],[Customer ID]],customers!A792:A1792,customers!F792:F1792,FALSE)</f>
        <v>Arlington</v>
      </c>
      <c r="K793" s="2" t="str">
        <f>VLOOKUP(M793,'coffee (more)'!$A$1:$B$5,2,FALSE)</f>
        <v>Liberica</v>
      </c>
      <c r="L793" s="2" t="str">
        <f>VLOOKUP(N793,'coffee (more)'!$A$7:$B$10,2,FALSE)</f>
        <v>Light</v>
      </c>
      <c r="M793" t="str">
        <f>INDEX(products!$A$1:$G$49,MATCH(orders!$D793,products!$A$1:$A$49,0),MATCH(orders!M$1,products!$A$1:$G$1,0))</f>
        <v>Lib</v>
      </c>
      <c r="N793" t="str">
        <f>INDEX(products!$A$1:$G$49,MATCH(orders!$D793,products!$A$1:$A$49,0),MATCH(orders!N$1,products!$A$1:$G$1,0))</f>
        <v>L</v>
      </c>
      <c r="O793" s="10">
        <f>INDEX(products!$A$1:$G$49,MATCH(orders!$D793,products!$A$1:$A$49,0),MATCH(orders!O$1,products!$A$1:$G$1,0))</f>
        <v>0.2</v>
      </c>
      <c r="P793" s="5">
        <f>INDEX(products!$A$1:$G$49,MATCH(orders!$D793,products!$A$1:$A$49,0),MATCH(orders!P$1,products!$A$1:$G$1,0))</f>
        <v>4.7549999999999999</v>
      </c>
      <c r="Q793" s="5">
        <f>INDEX(products!$A$1:$G$49,MATCH(orders!$D793,products!$A$1:$A$49,0),MATCH(orders!Q$1,products!$A$1:$G$1,0))</f>
        <v>0.61814999999999998</v>
      </c>
      <c r="R793" s="12">
        <f t="shared" si="25"/>
        <v>23.774999999999999</v>
      </c>
      <c r="S793" s="12">
        <f t="shared" si="24"/>
        <v>3.0907499999999999</v>
      </c>
      <c r="T793" t="str">
        <f>_xlfn.XLOOKUP(C793,customers!A792:A1792,customers!I792:I1792,FALSE)</f>
        <v>Yes</v>
      </c>
    </row>
    <row r="794" spans="1:20" x14ac:dyDescent="0.2">
      <c r="A794" s="2" t="s">
        <v>4967</v>
      </c>
      <c r="B794" s="3">
        <v>43545</v>
      </c>
      <c r="C794" s="2" t="s">
        <v>4968</v>
      </c>
      <c r="D794" t="s">
        <v>6160</v>
      </c>
      <c r="E794" s="2">
        <v>6</v>
      </c>
      <c r="F794" s="2" t="str">
        <f>_xlfn.XLOOKUP(C794,customers!$A$1:$A$1001,customers!$B$1:$B$1001,0)</f>
        <v>Jereme Gippes</v>
      </c>
      <c r="G794" s="2" t="str">
        <f>IF(_xlfn.XLOOKUP(C794,customers!$A$1:$A$1001,customers!$C$1:$C$1001,0) = 0, "NONE", _xlfn.XLOOKUP(C794,customers!$A$1:$A$1001,customers!$C$1:$C$1001,0) )</f>
        <v>jgippesm0@cloudflare.com</v>
      </c>
      <c r="H794" s="2" t="str">
        <f>_xlfn.XLOOKUP(C794,customers!$A$1:$A$1001,customers!$G$1:$G$1001,0)</f>
        <v>United Kingdom</v>
      </c>
      <c r="I794" s="2" t="e" vm="315">
        <v>#VALUE!</v>
      </c>
      <c r="J794" s="2" t="str">
        <f>_xlfn.XLOOKUP(Table1[[#This Row],[Customer ID]],customers!A793:A1793,customers!F793:F1793,FALSE)</f>
        <v>Twyford</v>
      </c>
      <c r="K794" s="2" t="str">
        <f>VLOOKUP(M794,'coffee (more)'!$A$1:$B$5,2,FALSE)</f>
        <v>Liberica</v>
      </c>
      <c r="L794" s="2" t="str">
        <f>VLOOKUP(N794,'coffee (more)'!$A$7:$B$10,2,FALSE)</f>
        <v>Medium</v>
      </c>
      <c r="M794" t="str">
        <f>INDEX(products!$A$1:$G$49,MATCH(orders!$D794,products!$A$1:$A$49,0),MATCH(orders!M$1,products!$A$1:$G$1,0))</f>
        <v>Lib</v>
      </c>
      <c r="N794" t="str">
        <f>INDEX(products!$A$1:$G$49,MATCH(orders!$D794,products!$A$1:$A$49,0),MATCH(orders!N$1,products!$A$1:$G$1,0))</f>
        <v>M</v>
      </c>
      <c r="O794" s="10">
        <f>INDEX(products!$A$1:$G$49,MATCH(orders!$D794,products!$A$1:$A$49,0),MATCH(orders!O$1,products!$A$1:$G$1,0))</f>
        <v>0.5</v>
      </c>
      <c r="P794" s="5">
        <f>INDEX(products!$A$1:$G$49,MATCH(orders!$D794,products!$A$1:$A$49,0),MATCH(orders!P$1,products!$A$1:$G$1,0))</f>
        <v>8.73</v>
      </c>
      <c r="Q794" s="5">
        <f>INDEX(products!$A$1:$G$49,MATCH(orders!$D794,products!$A$1:$A$49,0),MATCH(orders!Q$1,products!$A$1:$G$1,0))</f>
        <v>1.1349</v>
      </c>
      <c r="R794" s="12">
        <f t="shared" si="25"/>
        <v>52.38</v>
      </c>
      <c r="S794" s="12">
        <f t="shared" si="24"/>
        <v>6.8094000000000001</v>
      </c>
      <c r="T794" t="str">
        <f>_xlfn.XLOOKUP(C794,customers!A793:A1793,customers!I793:I1793,FALSE)</f>
        <v>Yes</v>
      </c>
    </row>
    <row r="795" spans="1:20" x14ac:dyDescent="0.2">
      <c r="A795" s="2" t="s">
        <v>4973</v>
      </c>
      <c r="B795" s="3">
        <v>43629</v>
      </c>
      <c r="C795" s="2" t="s">
        <v>4974</v>
      </c>
      <c r="D795" t="s">
        <v>6178</v>
      </c>
      <c r="E795" s="2">
        <v>5</v>
      </c>
      <c r="F795" s="2" t="str">
        <f>_xlfn.XLOOKUP(C795,customers!$A$1:$A$1001,customers!$B$1:$B$1001,0)</f>
        <v>Lukas Whittlesee</v>
      </c>
      <c r="G795" s="2" t="str">
        <f>IF(_xlfn.XLOOKUP(C795,customers!$A$1:$A$1001,customers!$C$1:$C$1001,0) = 0, "NONE", _xlfn.XLOOKUP(C795,customers!$A$1:$A$1001,customers!$C$1:$C$1001,0) )</f>
        <v>lwhittleseem1@e-recht24.de</v>
      </c>
      <c r="H795" s="2" t="str">
        <f>_xlfn.XLOOKUP(C795,customers!$A$1:$A$1001,customers!$G$1:$G$1001,0)</f>
        <v>United States</v>
      </c>
      <c r="I795" s="2" t="e" vm="105">
        <v>#VALUE!</v>
      </c>
      <c r="J795" s="2" t="str">
        <f>_xlfn.XLOOKUP(Table1[[#This Row],[Customer ID]],customers!A794:A1794,customers!F794:F1794,FALSE)</f>
        <v>Roanoke</v>
      </c>
      <c r="K795" s="2" t="str">
        <f>VLOOKUP(M795,'coffee (more)'!$A$1:$B$5,2,FALSE)</f>
        <v>Robusta</v>
      </c>
      <c r="L795" s="2" t="str">
        <f>VLOOKUP(N795,'coffee (more)'!$A$7:$B$10,2,FALSE)</f>
        <v>Light</v>
      </c>
      <c r="M795" t="str">
        <f>INDEX(products!$A$1:$G$49,MATCH(orders!$D795,products!$A$1:$A$49,0),MATCH(orders!M$1,products!$A$1:$G$1,0))</f>
        <v>Rob</v>
      </c>
      <c r="N795" t="str">
        <f>INDEX(products!$A$1:$G$49,MATCH(orders!$D795,products!$A$1:$A$49,0),MATCH(orders!N$1,products!$A$1:$G$1,0))</f>
        <v>L</v>
      </c>
      <c r="O795" s="10">
        <f>INDEX(products!$A$1:$G$49,MATCH(orders!$D795,products!$A$1:$A$49,0),MATCH(orders!O$1,products!$A$1:$G$1,0))</f>
        <v>0.2</v>
      </c>
      <c r="P795" s="5">
        <f>INDEX(products!$A$1:$G$49,MATCH(orders!$D795,products!$A$1:$A$49,0),MATCH(orders!P$1,products!$A$1:$G$1,0))</f>
        <v>3.5849999999999995</v>
      </c>
      <c r="Q795" s="5">
        <f>INDEX(products!$A$1:$G$49,MATCH(orders!$D795,products!$A$1:$A$49,0),MATCH(orders!Q$1,products!$A$1:$G$1,0))</f>
        <v>0.21509999999999996</v>
      </c>
      <c r="R795" s="12">
        <f t="shared" si="25"/>
        <v>17.924999999999997</v>
      </c>
      <c r="S795" s="12">
        <f t="shared" si="24"/>
        <v>1.0754999999999999</v>
      </c>
      <c r="T795" t="str">
        <f>_xlfn.XLOOKUP(C795,customers!A794:A1794,customers!I794:I1794,FALSE)</f>
        <v>No</v>
      </c>
    </row>
    <row r="796" spans="1:20"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 = 0, "NONE", _xlfn.XLOOKUP(C796,customers!$A$1:$A$1001,customers!$C$1:$C$1001,0) )</f>
        <v>gtrengrovem2@elpais.com</v>
      </c>
      <c r="H796" s="2" t="str">
        <f>_xlfn.XLOOKUP(C796,customers!$A$1:$A$1001,customers!$G$1:$G$1001,0)</f>
        <v>United States</v>
      </c>
      <c r="I796" s="2" t="e" vm="316">
        <v>#VALUE!</v>
      </c>
      <c r="J796" s="2" t="str">
        <f>_xlfn.XLOOKUP(Table1[[#This Row],[Customer ID]],customers!A795:A1795,customers!F795:F1795,FALSE)</f>
        <v>New Hyde Park</v>
      </c>
      <c r="K796" s="2" t="str">
        <f>VLOOKUP(M796,'coffee (more)'!$A$1:$B$5,2,FALSE)</f>
        <v>Arbica</v>
      </c>
      <c r="L796" s="2" t="str">
        <f>VLOOKUP(N796,'coffee (more)'!$A$7:$B$10,2,FALSE)</f>
        <v>Light</v>
      </c>
      <c r="M796" t="str">
        <f>INDEX(products!$A$1:$G$49,MATCH(orders!$D796,products!$A$1:$A$49,0),MATCH(orders!M$1,products!$A$1:$G$1,0))</f>
        <v>Ara</v>
      </c>
      <c r="N796" t="str">
        <f>INDEX(products!$A$1:$G$49,MATCH(orders!$D796,products!$A$1:$A$49,0),MATCH(orders!N$1,products!$A$1:$G$1,0))</f>
        <v>L</v>
      </c>
      <c r="O796" s="10">
        <f>INDEX(products!$A$1:$G$49,MATCH(orders!$D796,products!$A$1:$A$49,0),MATCH(orders!O$1,products!$A$1:$G$1,0))</f>
        <v>2.5</v>
      </c>
      <c r="P796" s="5">
        <f>INDEX(products!$A$1:$G$49,MATCH(orders!$D796,products!$A$1:$A$49,0),MATCH(orders!P$1,products!$A$1:$G$1,0))</f>
        <v>29.784999999999997</v>
      </c>
      <c r="Q796" s="5">
        <f>INDEX(products!$A$1:$G$49,MATCH(orders!$D796,products!$A$1:$A$49,0),MATCH(orders!Q$1,products!$A$1:$G$1,0))</f>
        <v>2.6806499999999995</v>
      </c>
      <c r="R796" s="12">
        <f t="shared" si="25"/>
        <v>148.92499999999998</v>
      </c>
      <c r="S796" s="12">
        <f t="shared" si="24"/>
        <v>13.403249999999998</v>
      </c>
      <c r="T796" t="str">
        <f>_xlfn.XLOOKUP(C796,customers!A795:A1795,customers!I795:I1795,FALSE)</f>
        <v>No</v>
      </c>
    </row>
    <row r="797" spans="1:20" x14ac:dyDescent="0.2">
      <c r="A797" s="2" t="s">
        <v>4985</v>
      </c>
      <c r="B797" s="3">
        <v>43540</v>
      </c>
      <c r="C797" s="2" t="s">
        <v>4986</v>
      </c>
      <c r="D797" t="s">
        <v>6173</v>
      </c>
      <c r="E797" s="2">
        <v>4</v>
      </c>
      <c r="F797" s="2" t="str">
        <f>_xlfn.XLOOKUP(C797,customers!$A$1:$A$1001,customers!$B$1:$B$1001,0)</f>
        <v>Wright Caldero</v>
      </c>
      <c r="G797" s="2" t="str">
        <f>IF(_xlfn.XLOOKUP(C797,customers!$A$1:$A$1001,customers!$C$1:$C$1001,0) = 0, "NONE", _xlfn.XLOOKUP(C797,customers!$A$1:$A$1001,customers!$C$1:$C$1001,0) )</f>
        <v>wcalderom3@stumbleupon.com</v>
      </c>
      <c r="H797" s="2" t="str">
        <f>_xlfn.XLOOKUP(C797,customers!$A$1:$A$1001,customers!$G$1:$G$1001,0)</f>
        <v>United States</v>
      </c>
      <c r="I797" s="2" t="e" vm="207">
        <v>#VALUE!</v>
      </c>
      <c r="J797" s="2" t="str">
        <f>_xlfn.XLOOKUP(Table1[[#This Row],[Customer ID]],customers!A796:A1796,customers!F796:F1796,FALSE)</f>
        <v>Anaheim</v>
      </c>
      <c r="K797" s="2" t="str">
        <f>VLOOKUP(M797,'coffee (more)'!$A$1:$B$5,2,FALSE)</f>
        <v>Robusta</v>
      </c>
      <c r="L797" s="2" t="str">
        <f>VLOOKUP(N797,'coffee (more)'!$A$7:$B$10,2,FALSE)</f>
        <v>Light</v>
      </c>
      <c r="M797" t="str">
        <f>INDEX(products!$A$1:$G$49,MATCH(orders!$D797,products!$A$1:$A$49,0),MATCH(orders!M$1,products!$A$1:$G$1,0))</f>
        <v>Rob</v>
      </c>
      <c r="N797" t="str">
        <f>INDEX(products!$A$1:$G$49,MATCH(orders!$D797,products!$A$1:$A$49,0),MATCH(orders!N$1,products!$A$1:$G$1,0))</f>
        <v>L</v>
      </c>
      <c r="O797" s="10">
        <f>INDEX(products!$A$1:$G$49,MATCH(orders!$D797,products!$A$1:$A$49,0),MATCH(orders!O$1,products!$A$1:$G$1,0))</f>
        <v>0.5</v>
      </c>
      <c r="P797" s="5">
        <f>INDEX(products!$A$1:$G$49,MATCH(orders!$D797,products!$A$1:$A$49,0),MATCH(orders!P$1,products!$A$1:$G$1,0))</f>
        <v>7.169999999999999</v>
      </c>
      <c r="Q797" s="5">
        <f>INDEX(products!$A$1:$G$49,MATCH(orders!$D797,products!$A$1:$A$49,0),MATCH(orders!Q$1,products!$A$1:$G$1,0))</f>
        <v>0.43019999999999992</v>
      </c>
      <c r="R797" s="12">
        <f t="shared" si="25"/>
        <v>28.679999999999996</v>
      </c>
      <c r="S797" s="12">
        <f t="shared" si="24"/>
        <v>1.7207999999999997</v>
      </c>
      <c r="T797" t="str">
        <f>_xlfn.XLOOKUP(C797,customers!A796:A1796,customers!I796:I1796,FALSE)</f>
        <v>No</v>
      </c>
    </row>
    <row r="798" spans="1:20" x14ac:dyDescent="0.2">
      <c r="A798" s="2" t="s">
        <v>4991</v>
      </c>
      <c r="B798" s="3">
        <v>44533</v>
      </c>
      <c r="C798" s="2" t="s">
        <v>4992</v>
      </c>
      <c r="D798" t="s">
        <v>6161</v>
      </c>
      <c r="E798" s="2">
        <v>1</v>
      </c>
      <c r="F798" s="2" t="str">
        <f>_xlfn.XLOOKUP(C798,customers!$A$1:$A$1001,customers!$B$1:$B$1001,0)</f>
        <v>Merell Zanazzi</v>
      </c>
      <c r="G798" s="2" t="str">
        <f>IF(_xlfn.XLOOKUP(C798,customers!$A$1:$A$1001,customers!$C$1:$C$1001,0) = 0, "NONE", _xlfn.XLOOKUP(C798,customers!$A$1:$A$1001,customers!$C$1:$C$1001,0) )</f>
        <v>NONE</v>
      </c>
      <c r="H798" s="2" t="str">
        <f>_xlfn.XLOOKUP(C798,customers!$A$1:$A$1001,customers!$G$1:$G$1001,0)</f>
        <v>United States</v>
      </c>
      <c r="I798" s="2" t="e" vm="183">
        <v>#VALUE!</v>
      </c>
      <c r="J798" s="2" t="str">
        <f>_xlfn.XLOOKUP(Table1[[#This Row],[Customer ID]],customers!A797:A1797,customers!F797:F1797,FALSE)</f>
        <v>Lexington</v>
      </c>
      <c r="K798" s="2" t="str">
        <f>VLOOKUP(M798,'coffee (more)'!$A$1:$B$5,2,FALSE)</f>
        <v>Liberica</v>
      </c>
      <c r="L798" s="2" t="str">
        <f>VLOOKUP(N798,'coffee (more)'!$A$7:$B$10,2,FALSE)</f>
        <v>Light</v>
      </c>
      <c r="M798" t="str">
        <f>INDEX(products!$A$1:$G$49,MATCH(orders!$D798,products!$A$1:$A$49,0),MATCH(orders!M$1,products!$A$1:$G$1,0))</f>
        <v>Lib</v>
      </c>
      <c r="N798" t="str">
        <f>INDEX(products!$A$1:$G$49,MATCH(orders!$D798,products!$A$1:$A$49,0),MATCH(orders!N$1,products!$A$1:$G$1,0))</f>
        <v>L</v>
      </c>
      <c r="O798" s="10">
        <f>INDEX(products!$A$1:$G$49,MATCH(orders!$D798,products!$A$1:$A$49,0),MATCH(orders!O$1,products!$A$1:$G$1,0))</f>
        <v>0.5</v>
      </c>
      <c r="P798" s="5">
        <f>INDEX(products!$A$1:$G$49,MATCH(orders!$D798,products!$A$1:$A$49,0),MATCH(orders!P$1,products!$A$1:$G$1,0))</f>
        <v>9.51</v>
      </c>
      <c r="Q798" s="5">
        <f>INDEX(products!$A$1:$G$49,MATCH(orders!$D798,products!$A$1:$A$49,0),MATCH(orders!Q$1,products!$A$1:$G$1,0))</f>
        <v>1.2363</v>
      </c>
      <c r="R798" s="12">
        <f t="shared" si="25"/>
        <v>9.51</v>
      </c>
      <c r="S798" s="12">
        <f t="shared" si="24"/>
        <v>1.2363</v>
      </c>
      <c r="T798" t="str">
        <f>_xlfn.XLOOKUP(C798,customers!A797:A1797,customers!I797:I1797,FALSE)</f>
        <v>No</v>
      </c>
    </row>
    <row r="799" spans="1:20" x14ac:dyDescent="0.2">
      <c r="A799" s="2" t="s">
        <v>4996</v>
      </c>
      <c r="B799" s="3">
        <v>44751</v>
      </c>
      <c r="C799" s="2" t="s">
        <v>4997</v>
      </c>
      <c r="D799" t="s">
        <v>6180</v>
      </c>
      <c r="E799" s="2">
        <v>4</v>
      </c>
      <c r="F799" s="2" t="str">
        <f>_xlfn.XLOOKUP(C799,customers!$A$1:$A$1001,customers!$B$1:$B$1001,0)</f>
        <v>Jed Kennicott</v>
      </c>
      <c r="G799" s="2" t="str">
        <f>IF(_xlfn.XLOOKUP(C799,customers!$A$1:$A$1001,customers!$C$1:$C$1001,0) = 0, "NONE", _xlfn.XLOOKUP(C799,customers!$A$1:$A$1001,customers!$C$1:$C$1001,0) )</f>
        <v>jkennicottm5@yahoo.co.jp</v>
      </c>
      <c r="H799" s="2" t="str">
        <f>_xlfn.XLOOKUP(C799,customers!$A$1:$A$1001,customers!$G$1:$G$1001,0)</f>
        <v>United States</v>
      </c>
      <c r="I799" s="2" t="e" vm="45">
        <v>#VALUE!</v>
      </c>
      <c r="J799" s="2" t="str">
        <f>_xlfn.XLOOKUP(Table1[[#This Row],[Customer ID]],customers!A798:A1798,customers!F798:F1798,FALSE)</f>
        <v>Tampa</v>
      </c>
      <c r="K799" s="2" t="str">
        <f>VLOOKUP(M799,'coffee (more)'!$A$1:$B$5,2,FALSE)</f>
        <v>Arbica</v>
      </c>
      <c r="L799" s="2" t="str">
        <f>VLOOKUP(N799,'coffee (more)'!$A$7:$B$10,2,FALSE)</f>
        <v>Light</v>
      </c>
      <c r="M799" t="str">
        <f>INDEX(products!$A$1:$G$49,MATCH(orders!$D799,products!$A$1:$A$49,0),MATCH(orders!M$1,products!$A$1:$G$1,0))</f>
        <v>Ara</v>
      </c>
      <c r="N799" t="str">
        <f>INDEX(products!$A$1:$G$49,MATCH(orders!$D799,products!$A$1:$A$49,0),MATCH(orders!N$1,products!$A$1:$G$1,0))</f>
        <v>L</v>
      </c>
      <c r="O799" s="10">
        <f>INDEX(products!$A$1:$G$49,MATCH(orders!$D799,products!$A$1:$A$49,0),MATCH(orders!O$1,products!$A$1:$G$1,0))</f>
        <v>0.5</v>
      </c>
      <c r="P799" s="5">
        <f>INDEX(products!$A$1:$G$49,MATCH(orders!$D799,products!$A$1:$A$49,0),MATCH(orders!P$1,products!$A$1:$G$1,0))</f>
        <v>7.77</v>
      </c>
      <c r="Q799" s="5">
        <f>INDEX(products!$A$1:$G$49,MATCH(orders!$D799,products!$A$1:$A$49,0),MATCH(orders!Q$1,products!$A$1:$G$1,0))</f>
        <v>0.69929999999999992</v>
      </c>
      <c r="R799" s="12">
        <f t="shared" si="25"/>
        <v>31.08</v>
      </c>
      <c r="S799" s="12">
        <f t="shared" si="24"/>
        <v>2.7971999999999997</v>
      </c>
      <c r="T799" t="str">
        <f>_xlfn.XLOOKUP(C799,customers!A798:A1798,customers!I798:I1798,FALSE)</f>
        <v>No</v>
      </c>
    </row>
    <row r="800" spans="1:20" x14ac:dyDescent="0.2">
      <c r="A800" s="2" t="s">
        <v>5002</v>
      </c>
      <c r="B800" s="3">
        <v>43950</v>
      </c>
      <c r="C800" s="2" t="s">
        <v>5003</v>
      </c>
      <c r="D800" t="s">
        <v>6163</v>
      </c>
      <c r="E800" s="2">
        <v>3</v>
      </c>
      <c r="F800" s="2" t="str">
        <f>_xlfn.XLOOKUP(C800,customers!$A$1:$A$1001,customers!$B$1:$B$1001,0)</f>
        <v>Guenevere Ruggen</v>
      </c>
      <c r="G800" s="2" t="str">
        <f>IF(_xlfn.XLOOKUP(C800,customers!$A$1:$A$1001,customers!$C$1:$C$1001,0) = 0, "NONE", _xlfn.XLOOKUP(C800,customers!$A$1:$A$1001,customers!$C$1:$C$1001,0) )</f>
        <v>gruggenm6@nymag.com</v>
      </c>
      <c r="H800" s="2" t="str">
        <f>_xlfn.XLOOKUP(C800,customers!$A$1:$A$1001,customers!$G$1:$G$1001,0)</f>
        <v>United States</v>
      </c>
      <c r="I800" s="2" t="e" vm="8">
        <v>#VALUE!</v>
      </c>
      <c r="J800" s="2" t="str">
        <f>_xlfn.XLOOKUP(Table1[[#This Row],[Customer ID]],customers!A799:A1799,customers!F799:F1799,FALSE)</f>
        <v>San Jose</v>
      </c>
      <c r="K800" s="2" t="str">
        <f>VLOOKUP(M800,'coffee (more)'!$A$1:$B$5,2,FALSE)</f>
        <v>Robusta</v>
      </c>
      <c r="L800" s="2" t="str">
        <f>VLOOKUP(N800,'coffee (more)'!$A$7:$B$10,2,FALSE)</f>
        <v>Dark</v>
      </c>
      <c r="M800" t="str">
        <f>INDEX(products!$A$1:$G$49,MATCH(orders!$D800,products!$A$1:$A$49,0),MATCH(orders!M$1,products!$A$1:$G$1,0))</f>
        <v>Rob</v>
      </c>
      <c r="N800" t="str">
        <f>INDEX(products!$A$1:$G$49,MATCH(orders!$D800,products!$A$1:$A$49,0),MATCH(orders!N$1,products!$A$1:$G$1,0))</f>
        <v>D</v>
      </c>
      <c r="O800" s="10">
        <f>INDEX(products!$A$1:$G$49,MATCH(orders!$D800,products!$A$1:$A$49,0),MATCH(orders!O$1,products!$A$1:$G$1,0))</f>
        <v>0.2</v>
      </c>
      <c r="P800" s="5">
        <f>INDEX(products!$A$1:$G$49,MATCH(orders!$D800,products!$A$1:$A$49,0),MATCH(orders!P$1,products!$A$1:$G$1,0))</f>
        <v>2.6849999999999996</v>
      </c>
      <c r="Q800" s="5">
        <f>INDEX(products!$A$1:$G$49,MATCH(orders!$D800,products!$A$1:$A$49,0),MATCH(orders!Q$1,products!$A$1:$G$1,0))</f>
        <v>0.16109999999999997</v>
      </c>
      <c r="R800" s="12">
        <f t="shared" si="25"/>
        <v>8.0549999999999997</v>
      </c>
      <c r="S800" s="12">
        <f t="shared" si="24"/>
        <v>0.4832999999999999</v>
      </c>
      <c r="T800" t="str">
        <f>_xlfn.XLOOKUP(C800,customers!A799:A1799,customers!I799:I1799,FALSE)</f>
        <v>Yes</v>
      </c>
    </row>
    <row r="801" spans="1:20" x14ac:dyDescent="0.2">
      <c r="A801" s="2" t="s">
        <v>5008</v>
      </c>
      <c r="B801" s="3">
        <v>44588</v>
      </c>
      <c r="C801" s="2" t="s">
        <v>5009</v>
      </c>
      <c r="D801" t="s">
        <v>6183</v>
      </c>
      <c r="E801" s="2">
        <v>3</v>
      </c>
      <c r="F801" s="2" t="str">
        <f>_xlfn.XLOOKUP(C801,customers!$A$1:$A$1001,customers!$B$1:$B$1001,0)</f>
        <v>Gonzales Cicculi</v>
      </c>
      <c r="G801" s="2" t="str">
        <f>IF(_xlfn.XLOOKUP(C801,customers!$A$1:$A$1001,customers!$C$1:$C$1001,0) = 0, "NONE", _xlfn.XLOOKUP(C801,customers!$A$1:$A$1001,customers!$C$1:$C$1001,0) )</f>
        <v>NONE</v>
      </c>
      <c r="H801" s="2" t="str">
        <f>_xlfn.XLOOKUP(C801,customers!$A$1:$A$1001,customers!$G$1:$G$1001,0)</f>
        <v>United States</v>
      </c>
      <c r="I801" s="2" t="e" vm="39">
        <v>#VALUE!</v>
      </c>
      <c r="J801" s="2" t="str">
        <f>_xlfn.XLOOKUP(Table1[[#This Row],[Customer ID]],customers!A800:A1800,customers!F800:F1800,FALSE)</f>
        <v>Washington</v>
      </c>
      <c r="K801" s="2" t="str">
        <f>VLOOKUP(M801,'coffee (more)'!$A$1:$B$5,2,FALSE)</f>
        <v>Excelsa</v>
      </c>
      <c r="L801" s="2" t="str">
        <f>VLOOKUP(N801,'coffee (more)'!$A$7:$B$10,2,FALSE)</f>
        <v>Dark</v>
      </c>
      <c r="M801" t="str">
        <f>INDEX(products!$A$1:$G$49,MATCH(orders!$D801,products!$A$1:$A$49,0),MATCH(orders!M$1,products!$A$1:$G$1,0))</f>
        <v>Exc</v>
      </c>
      <c r="N801" t="str">
        <f>INDEX(products!$A$1:$G$49,MATCH(orders!$D801,products!$A$1:$A$49,0),MATCH(orders!N$1,products!$A$1:$G$1,0))</f>
        <v>D</v>
      </c>
      <c r="O801" s="10">
        <f>INDEX(products!$A$1:$G$49,MATCH(orders!$D801,products!$A$1:$A$49,0),MATCH(orders!O$1,products!$A$1:$G$1,0))</f>
        <v>1</v>
      </c>
      <c r="P801" s="5">
        <f>INDEX(products!$A$1:$G$49,MATCH(orders!$D801,products!$A$1:$A$49,0),MATCH(orders!P$1,products!$A$1:$G$1,0))</f>
        <v>12.15</v>
      </c>
      <c r="Q801" s="5">
        <f>INDEX(products!$A$1:$G$49,MATCH(orders!$D801,products!$A$1:$A$49,0),MATCH(orders!Q$1,products!$A$1:$G$1,0))</f>
        <v>1.3365</v>
      </c>
      <c r="R801" s="12">
        <f t="shared" si="25"/>
        <v>36.450000000000003</v>
      </c>
      <c r="S801" s="12">
        <f t="shared" si="24"/>
        <v>4.0095000000000001</v>
      </c>
      <c r="T801" t="str">
        <f>_xlfn.XLOOKUP(C801,customers!A800:A1800,customers!I800:I1800,FALSE)</f>
        <v>Yes</v>
      </c>
    </row>
    <row r="802" spans="1:20" x14ac:dyDescent="0.2">
      <c r="A802" s="2" t="s">
        <v>5012</v>
      </c>
      <c r="B802" s="3">
        <v>44240</v>
      </c>
      <c r="C802" s="2" t="s">
        <v>5013</v>
      </c>
      <c r="D802" t="s">
        <v>6163</v>
      </c>
      <c r="E802" s="2">
        <v>6</v>
      </c>
      <c r="F802" s="2" t="str">
        <f>_xlfn.XLOOKUP(C802,customers!$A$1:$A$1001,customers!$B$1:$B$1001,0)</f>
        <v>Man Fright</v>
      </c>
      <c r="G802" s="2" t="str">
        <f>IF(_xlfn.XLOOKUP(C802,customers!$A$1:$A$1001,customers!$C$1:$C$1001,0) = 0, "NONE", _xlfn.XLOOKUP(C802,customers!$A$1:$A$1001,customers!$C$1:$C$1001,0) )</f>
        <v>mfrightm8@harvard.edu</v>
      </c>
      <c r="H802" s="2" t="str">
        <f>_xlfn.XLOOKUP(C802,customers!$A$1:$A$1001,customers!$G$1:$G$1001,0)</f>
        <v>Ireland</v>
      </c>
      <c r="I802" s="2" t="e" vm="262">
        <v>#VALUE!</v>
      </c>
      <c r="J802" s="2" t="str">
        <f>_xlfn.XLOOKUP(Table1[[#This Row],[Customer ID]],customers!A801:A1801,customers!F801:F1801,FALSE)</f>
        <v>Daingean</v>
      </c>
      <c r="K802" s="2" t="str">
        <f>VLOOKUP(M802,'coffee (more)'!$A$1:$B$5,2,FALSE)</f>
        <v>Robusta</v>
      </c>
      <c r="L802" s="2" t="str">
        <f>VLOOKUP(N802,'coffee (more)'!$A$7:$B$10,2,FALSE)</f>
        <v>Dark</v>
      </c>
      <c r="M802" t="str">
        <f>INDEX(products!$A$1:$G$49,MATCH(orders!$D802,products!$A$1:$A$49,0),MATCH(orders!M$1,products!$A$1:$G$1,0))</f>
        <v>Rob</v>
      </c>
      <c r="N802" t="str">
        <f>INDEX(products!$A$1:$G$49,MATCH(orders!$D802,products!$A$1:$A$49,0),MATCH(orders!N$1,products!$A$1:$G$1,0))</f>
        <v>D</v>
      </c>
      <c r="O802" s="10">
        <f>INDEX(products!$A$1:$G$49,MATCH(orders!$D802,products!$A$1:$A$49,0),MATCH(orders!O$1,products!$A$1:$G$1,0))</f>
        <v>0.2</v>
      </c>
      <c r="P802" s="5">
        <f>INDEX(products!$A$1:$G$49,MATCH(orders!$D802,products!$A$1:$A$49,0),MATCH(orders!P$1,products!$A$1:$G$1,0))</f>
        <v>2.6849999999999996</v>
      </c>
      <c r="Q802" s="5">
        <f>INDEX(products!$A$1:$G$49,MATCH(orders!$D802,products!$A$1:$A$49,0),MATCH(orders!Q$1,products!$A$1:$G$1,0))</f>
        <v>0.16109999999999997</v>
      </c>
      <c r="R802" s="12">
        <f t="shared" si="25"/>
        <v>16.11</v>
      </c>
      <c r="S802" s="12">
        <f t="shared" si="24"/>
        <v>0.96659999999999979</v>
      </c>
      <c r="T802" t="str">
        <f>_xlfn.XLOOKUP(C802,customers!A801:A1801,customers!I801:I1801,FALSE)</f>
        <v>No</v>
      </c>
    </row>
    <row r="803" spans="1:20" x14ac:dyDescent="0.2">
      <c r="A803" s="2" t="s">
        <v>5018</v>
      </c>
      <c r="B803" s="3">
        <v>44025</v>
      </c>
      <c r="C803" s="2" t="s">
        <v>5019</v>
      </c>
      <c r="D803" t="s">
        <v>6149</v>
      </c>
      <c r="E803" s="2">
        <v>2</v>
      </c>
      <c r="F803" s="2" t="str">
        <f>_xlfn.XLOOKUP(C803,customers!$A$1:$A$1001,customers!$B$1:$B$1001,0)</f>
        <v>Boyce Tarte</v>
      </c>
      <c r="G803" s="2" t="str">
        <f>IF(_xlfn.XLOOKUP(C803,customers!$A$1:$A$1001,customers!$C$1:$C$1001,0) = 0, "NONE", _xlfn.XLOOKUP(C803,customers!$A$1:$A$1001,customers!$C$1:$C$1001,0) )</f>
        <v>btartem9@aol.com</v>
      </c>
      <c r="H803" s="2" t="str">
        <f>_xlfn.XLOOKUP(C803,customers!$A$1:$A$1001,customers!$G$1:$G$1001,0)</f>
        <v>United States</v>
      </c>
      <c r="I803" s="2" t="e" vm="314">
        <v>#VALUE!</v>
      </c>
      <c r="J803" s="2" t="str">
        <f>_xlfn.XLOOKUP(Table1[[#This Row],[Customer ID]],customers!A802:A1802,customers!F802:F1802,FALSE)</f>
        <v>Olympia</v>
      </c>
      <c r="K803" s="2" t="str">
        <f>VLOOKUP(M803,'coffee (more)'!$A$1:$B$5,2,FALSE)</f>
        <v>Robusta</v>
      </c>
      <c r="L803" s="2" t="str">
        <f>VLOOKUP(N803,'coffee (more)'!$A$7:$B$10,2,FALSE)</f>
        <v>Dark</v>
      </c>
      <c r="M803" t="str">
        <f>INDEX(products!$A$1:$G$49,MATCH(orders!$D803,products!$A$1:$A$49,0),MATCH(orders!M$1,products!$A$1:$G$1,0))</f>
        <v>Rob</v>
      </c>
      <c r="N803" t="str">
        <f>INDEX(products!$A$1:$G$49,MATCH(orders!$D803,products!$A$1:$A$49,0),MATCH(orders!N$1,products!$A$1:$G$1,0))</f>
        <v>D</v>
      </c>
      <c r="O803" s="10">
        <f>INDEX(products!$A$1:$G$49,MATCH(orders!$D803,products!$A$1:$A$49,0),MATCH(orders!O$1,products!$A$1:$G$1,0))</f>
        <v>2.5</v>
      </c>
      <c r="P803" s="5">
        <f>INDEX(products!$A$1:$G$49,MATCH(orders!$D803,products!$A$1:$A$49,0),MATCH(orders!P$1,products!$A$1:$G$1,0))</f>
        <v>20.584999999999997</v>
      </c>
      <c r="Q803" s="5">
        <f>INDEX(products!$A$1:$G$49,MATCH(orders!$D803,products!$A$1:$A$49,0),MATCH(orders!Q$1,products!$A$1:$G$1,0))</f>
        <v>1.2350999999999999</v>
      </c>
      <c r="R803" s="12">
        <f t="shared" si="25"/>
        <v>41.169999999999995</v>
      </c>
      <c r="S803" s="12">
        <f t="shared" si="24"/>
        <v>2.4701999999999997</v>
      </c>
      <c r="T803" t="str">
        <f>_xlfn.XLOOKUP(C803,customers!A802:A1802,customers!I802:I1802,FALSE)</f>
        <v>Yes</v>
      </c>
    </row>
    <row r="804" spans="1:20"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 = 0, "NONE", _xlfn.XLOOKUP(C804,customers!$A$1:$A$1001,customers!$C$1:$C$1001,0) )</f>
        <v>ckrzysztofiakma@skyrock.com</v>
      </c>
      <c r="H804" s="2" t="str">
        <f>_xlfn.XLOOKUP(C804,customers!$A$1:$A$1001,customers!$G$1:$G$1001,0)</f>
        <v>United States</v>
      </c>
      <c r="I804" s="2" t="e" vm="317">
        <v>#VALUE!</v>
      </c>
      <c r="J804" s="2" t="str">
        <f>_xlfn.XLOOKUP(Table1[[#This Row],[Customer ID]],customers!A803:A1803,customers!F803:F1803,FALSE)</f>
        <v>Mesquite</v>
      </c>
      <c r="K804" s="2" t="str">
        <f>VLOOKUP(M804,'coffee (more)'!$A$1:$B$5,2,FALSE)</f>
        <v>Robusta</v>
      </c>
      <c r="L804" s="2" t="str">
        <f>VLOOKUP(N804,'coffee (more)'!$A$7:$B$10,2,FALSE)</f>
        <v>Dark</v>
      </c>
      <c r="M804" t="str">
        <f>INDEX(products!$A$1:$G$49,MATCH(orders!$D804,products!$A$1:$A$49,0),MATCH(orders!M$1,products!$A$1:$G$1,0))</f>
        <v>Rob</v>
      </c>
      <c r="N804" t="str">
        <f>INDEX(products!$A$1:$G$49,MATCH(orders!$D804,products!$A$1:$A$49,0),MATCH(orders!N$1,products!$A$1:$G$1,0))</f>
        <v>D</v>
      </c>
      <c r="O804" s="10">
        <f>INDEX(products!$A$1:$G$49,MATCH(orders!$D804,products!$A$1:$A$49,0),MATCH(orders!O$1,products!$A$1:$G$1,0))</f>
        <v>0.2</v>
      </c>
      <c r="P804" s="5">
        <f>INDEX(products!$A$1:$G$49,MATCH(orders!$D804,products!$A$1:$A$49,0),MATCH(orders!P$1,products!$A$1:$G$1,0))</f>
        <v>2.6849999999999996</v>
      </c>
      <c r="Q804" s="5">
        <f>INDEX(products!$A$1:$G$49,MATCH(orders!$D804,products!$A$1:$A$49,0),MATCH(orders!Q$1,products!$A$1:$G$1,0))</f>
        <v>0.16109999999999997</v>
      </c>
      <c r="R804" s="12">
        <f t="shared" si="25"/>
        <v>10.739999999999998</v>
      </c>
      <c r="S804" s="12">
        <f t="shared" si="24"/>
        <v>0.64439999999999986</v>
      </c>
      <c r="T804" t="str">
        <f>_xlfn.XLOOKUP(C804,customers!A803:A1803,customers!I803:I1803,FALSE)</f>
        <v>No</v>
      </c>
    </row>
    <row r="805" spans="1:20" x14ac:dyDescent="0.2">
      <c r="A805" s="2" t="s">
        <v>5030</v>
      </c>
      <c r="B805" s="3">
        <v>43955</v>
      </c>
      <c r="C805" s="2" t="s">
        <v>5031</v>
      </c>
      <c r="D805" t="s">
        <v>6166</v>
      </c>
      <c r="E805" s="2">
        <v>4</v>
      </c>
      <c r="F805" s="2" t="str">
        <f>_xlfn.XLOOKUP(C805,customers!$A$1:$A$1001,customers!$B$1:$B$1001,0)</f>
        <v>Darn Penquet</v>
      </c>
      <c r="G805" s="2" t="str">
        <f>IF(_xlfn.XLOOKUP(C805,customers!$A$1:$A$1001,customers!$C$1:$C$1001,0) = 0, "NONE", _xlfn.XLOOKUP(C805,customers!$A$1:$A$1001,customers!$C$1:$C$1001,0) )</f>
        <v>dpenquetmb@diigo.com</v>
      </c>
      <c r="H805" s="2" t="str">
        <f>_xlfn.XLOOKUP(C805,customers!$A$1:$A$1001,customers!$G$1:$G$1001,0)</f>
        <v>United States</v>
      </c>
      <c r="I805" s="2" t="e" vm="150">
        <v>#VALUE!</v>
      </c>
      <c r="J805" s="2" t="str">
        <f>_xlfn.XLOOKUP(Table1[[#This Row],[Customer ID]],customers!A804:A1804,customers!F804:F1804,FALSE)</f>
        <v>Sacramento</v>
      </c>
      <c r="K805" s="2" t="str">
        <f>VLOOKUP(M805,'coffee (more)'!$A$1:$B$5,2,FALSE)</f>
        <v>Excelsa</v>
      </c>
      <c r="L805" s="2" t="str">
        <f>VLOOKUP(N805,'coffee (more)'!$A$7:$B$10,2,FALSE)</f>
        <v>Medium</v>
      </c>
      <c r="M805" t="str">
        <f>INDEX(products!$A$1:$G$49,MATCH(orders!$D805,products!$A$1:$A$49,0),MATCH(orders!M$1,products!$A$1:$G$1,0))</f>
        <v>Exc</v>
      </c>
      <c r="N805" t="str">
        <f>INDEX(products!$A$1:$G$49,MATCH(orders!$D805,products!$A$1:$A$49,0),MATCH(orders!N$1,products!$A$1:$G$1,0))</f>
        <v>M</v>
      </c>
      <c r="O805" s="10">
        <f>INDEX(products!$A$1:$G$49,MATCH(orders!$D805,products!$A$1:$A$49,0),MATCH(orders!O$1,products!$A$1:$G$1,0))</f>
        <v>2.5</v>
      </c>
      <c r="P805" s="5">
        <f>INDEX(products!$A$1:$G$49,MATCH(orders!$D805,products!$A$1:$A$49,0),MATCH(orders!P$1,products!$A$1:$G$1,0))</f>
        <v>31.624999999999996</v>
      </c>
      <c r="Q805" s="5">
        <f>INDEX(products!$A$1:$G$49,MATCH(orders!$D805,products!$A$1:$A$49,0),MATCH(orders!Q$1,products!$A$1:$G$1,0))</f>
        <v>3.4787499999999998</v>
      </c>
      <c r="R805" s="12">
        <f t="shared" si="25"/>
        <v>126.49999999999999</v>
      </c>
      <c r="S805" s="12">
        <f t="shared" si="24"/>
        <v>13.914999999999999</v>
      </c>
      <c r="T805" t="str">
        <f>_xlfn.XLOOKUP(C805,customers!A804:A1804,customers!I804:I1804,FALSE)</f>
        <v>No</v>
      </c>
    </row>
    <row r="806" spans="1:20" x14ac:dyDescent="0.2">
      <c r="A806" s="2" t="s">
        <v>5035</v>
      </c>
      <c r="B806" s="3">
        <v>44289</v>
      </c>
      <c r="C806" s="2" t="s">
        <v>5036</v>
      </c>
      <c r="D806" t="s">
        <v>6179</v>
      </c>
      <c r="E806" s="2">
        <v>2</v>
      </c>
      <c r="F806" s="2" t="str">
        <f>_xlfn.XLOOKUP(C806,customers!$A$1:$A$1001,customers!$B$1:$B$1001,0)</f>
        <v>Jammie Cloke</v>
      </c>
      <c r="G806" s="2" t="str">
        <f>IF(_xlfn.XLOOKUP(C806,customers!$A$1:$A$1001,customers!$C$1:$C$1001,0) = 0, "NONE", _xlfn.XLOOKUP(C806,customers!$A$1:$A$1001,customers!$C$1:$C$1001,0) )</f>
        <v>NONE</v>
      </c>
      <c r="H806" s="2" t="str">
        <f>_xlfn.XLOOKUP(C806,customers!$A$1:$A$1001,customers!$G$1:$G$1001,0)</f>
        <v>United Kingdom</v>
      </c>
      <c r="I806" s="2" t="s">
        <v>280</v>
      </c>
      <c r="J806" s="2" t="str">
        <f>_xlfn.XLOOKUP(Table1[[#This Row],[Customer ID]],customers!A805:A1805,customers!F805:F1805,FALSE)</f>
        <v>Newton</v>
      </c>
      <c r="K806" s="2" t="str">
        <f>VLOOKUP(M806,'coffee (more)'!$A$1:$B$5,2,FALSE)</f>
        <v>Robusta</v>
      </c>
      <c r="L806" s="2" t="str">
        <f>VLOOKUP(N806,'coffee (more)'!$A$7:$B$10,2,FALSE)</f>
        <v>Light</v>
      </c>
      <c r="M806" t="str">
        <f>INDEX(products!$A$1:$G$49,MATCH(orders!$D806,products!$A$1:$A$49,0),MATCH(orders!M$1,products!$A$1:$G$1,0))</f>
        <v>Rob</v>
      </c>
      <c r="N806" t="str">
        <f>INDEX(products!$A$1:$G$49,MATCH(orders!$D806,products!$A$1:$A$49,0),MATCH(orders!N$1,products!$A$1:$G$1,0))</f>
        <v>L</v>
      </c>
      <c r="O806" s="10">
        <f>INDEX(products!$A$1:$G$49,MATCH(orders!$D806,products!$A$1:$A$49,0),MATCH(orders!O$1,products!$A$1:$G$1,0))</f>
        <v>1</v>
      </c>
      <c r="P806" s="5">
        <f>INDEX(products!$A$1:$G$49,MATCH(orders!$D806,products!$A$1:$A$49,0),MATCH(orders!P$1,products!$A$1:$G$1,0))</f>
        <v>11.95</v>
      </c>
      <c r="Q806" s="5">
        <f>INDEX(products!$A$1:$G$49,MATCH(orders!$D806,products!$A$1:$A$49,0),MATCH(orders!Q$1,products!$A$1:$G$1,0))</f>
        <v>0.71699999999999997</v>
      </c>
      <c r="R806" s="12">
        <f t="shared" si="25"/>
        <v>23.9</v>
      </c>
      <c r="S806" s="12">
        <f t="shared" si="24"/>
        <v>1.4339999999999999</v>
      </c>
      <c r="T806" t="str">
        <f>_xlfn.XLOOKUP(C806,customers!A805:A1805,customers!I805:I1805,FALSE)</f>
        <v>No</v>
      </c>
    </row>
    <row r="807" spans="1:20" x14ac:dyDescent="0.2">
      <c r="A807" s="2" t="s">
        <v>5040</v>
      </c>
      <c r="B807" s="3">
        <v>44713</v>
      </c>
      <c r="C807" s="2" t="s">
        <v>5041</v>
      </c>
      <c r="D807" t="s">
        <v>6146</v>
      </c>
      <c r="E807" s="2">
        <v>1</v>
      </c>
      <c r="F807" s="2" t="str">
        <f>_xlfn.XLOOKUP(C807,customers!$A$1:$A$1001,customers!$B$1:$B$1001,0)</f>
        <v>Chester Clowton</v>
      </c>
      <c r="G807" s="2" t="str">
        <f>IF(_xlfn.XLOOKUP(C807,customers!$A$1:$A$1001,customers!$C$1:$C$1001,0) = 0, "NONE", _xlfn.XLOOKUP(C807,customers!$A$1:$A$1001,customers!$C$1:$C$1001,0) )</f>
        <v>NONE</v>
      </c>
      <c r="H807" s="2" t="str">
        <f>_xlfn.XLOOKUP(C807,customers!$A$1:$A$1001,customers!$G$1:$G$1001,0)</f>
        <v>United States</v>
      </c>
      <c r="I807" s="2" t="e" vm="318">
        <v>#VALUE!</v>
      </c>
      <c r="J807" s="2" t="str">
        <f>_xlfn.XLOOKUP(Table1[[#This Row],[Customer ID]],customers!A806:A1806,customers!F806:F1806,FALSE)</f>
        <v>Monticello</v>
      </c>
      <c r="K807" s="2" t="str">
        <f>VLOOKUP(M807,'coffee (more)'!$A$1:$B$5,2,FALSE)</f>
        <v>Robusta</v>
      </c>
      <c r="L807" s="2" t="str">
        <f>VLOOKUP(N807,'coffee (more)'!$A$7:$B$10,2,FALSE)</f>
        <v>Medium</v>
      </c>
      <c r="M807" t="str">
        <f>INDEX(products!$A$1:$G$49,MATCH(orders!$D807,products!$A$1:$A$49,0),MATCH(orders!M$1,products!$A$1:$G$1,0))</f>
        <v>Rob</v>
      </c>
      <c r="N807" t="str">
        <f>INDEX(products!$A$1:$G$49,MATCH(orders!$D807,products!$A$1:$A$49,0),MATCH(orders!N$1,products!$A$1:$G$1,0))</f>
        <v>M</v>
      </c>
      <c r="O807" s="10">
        <f>INDEX(products!$A$1:$G$49,MATCH(orders!$D807,products!$A$1:$A$49,0),MATCH(orders!O$1,products!$A$1:$G$1,0))</f>
        <v>0.5</v>
      </c>
      <c r="P807" s="5">
        <f>INDEX(products!$A$1:$G$49,MATCH(orders!$D807,products!$A$1:$A$49,0),MATCH(orders!P$1,products!$A$1:$G$1,0))</f>
        <v>5.97</v>
      </c>
      <c r="Q807" s="5">
        <f>INDEX(products!$A$1:$G$49,MATCH(orders!$D807,products!$A$1:$A$49,0),MATCH(orders!Q$1,products!$A$1:$G$1,0))</f>
        <v>0.35819999999999996</v>
      </c>
      <c r="R807" s="12">
        <f t="shared" si="25"/>
        <v>5.97</v>
      </c>
      <c r="S807" s="12">
        <f t="shared" si="24"/>
        <v>0.35819999999999996</v>
      </c>
      <c r="T807" t="str">
        <f>_xlfn.XLOOKUP(C807,customers!A806:A1806,customers!I806:I1806,FALSE)</f>
        <v>No</v>
      </c>
    </row>
    <row r="808" spans="1:20" x14ac:dyDescent="0.2">
      <c r="A808" s="2" t="s">
        <v>5046</v>
      </c>
      <c r="B808" s="3">
        <v>44241</v>
      </c>
      <c r="C808" s="2" t="s">
        <v>5047</v>
      </c>
      <c r="D808" t="s">
        <v>6150</v>
      </c>
      <c r="E808" s="2">
        <v>2</v>
      </c>
      <c r="F808" s="2" t="str">
        <f>_xlfn.XLOOKUP(C808,customers!$A$1:$A$1001,customers!$B$1:$B$1001,0)</f>
        <v>Kathleen Diable</v>
      </c>
      <c r="G808" s="2" t="str">
        <f>IF(_xlfn.XLOOKUP(C808,customers!$A$1:$A$1001,customers!$C$1:$C$1001,0) = 0, "NONE", _xlfn.XLOOKUP(C808,customers!$A$1:$A$1001,customers!$C$1:$C$1001,0) )</f>
        <v>NONE</v>
      </c>
      <c r="H808" s="2" t="str">
        <f>_xlfn.XLOOKUP(C808,customers!$A$1:$A$1001,customers!$G$1:$G$1001,0)</f>
        <v>United Kingdom</v>
      </c>
      <c r="I808" s="2" t="e" vm="42">
        <v>#VALUE!</v>
      </c>
      <c r="J808" s="2" t="str">
        <f>_xlfn.XLOOKUP(Table1[[#This Row],[Customer ID]],customers!A807:A1807,customers!F807:F1807,FALSE)</f>
        <v>Kinloch</v>
      </c>
      <c r="K808" s="2" t="str">
        <f>VLOOKUP(M808,'coffee (more)'!$A$1:$B$5,2,FALSE)</f>
        <v>Liberica</v>
      </c>
      <c r="L808" s="2" t="str">
        <f>VLOOKUP(N808,'coffee (more)'!$A$7:$B$10,2,FALSE)</f>
        <v>Dark</v>
      </c>
      <c r="M808" t="str">
        <f>INDEX(products!$A$1:$G$49,MATCH(orders!$D808,products!$A$1:$A$49,0),MATCH(orders!M$1,products!$A$1:$G$1,0))</f>
        <v>Lib</v>
      </c>
      <c r="N808" t="str">
        <f>INDEX(products!$A$1:$G$49,MATCH(orders!$D808,products!$A$1:$A$49,0),MATCH(orders!N$1,products!$A$1:$G$1,0))</f>
        <v>D</v>
      </c>
      <c r="O808" s="10">
        <f>INDEX(products!$A$1:$G$49,MATCH(orders!$D808,products!$A$1:$A$49,0),MATCH(orders!O$1,products!$A$1:$G$1,0))</f>
        <v>0.2</v>
      </c>
      <c r="P808" s="5">
        <f>INDEX(products!$A$1:$G$49,MATCH(orders!$D808,products!$A$1:$A$49,0),MATCH(orders!P$1,products!$A$1:$G$1,0))</f>
        <v>3.8849999999999998</v>
      </c>
      <c r="Q808" s="5">
        <f>INDEX(products!$A$1:$G$49,MATCH(orders!$D808,products!$A$1:$A$49,0),MATCH(orders!Q$1,products!$A$1:$G$1,0))</f>
        <v>0.50505</v>
      </c>
      <c r="R808" s="12">
        <f t="shared" si="25"/>
        <v>7.77</v>
      </c>
      <c r="S808" s="12">
        <f t="shared" si="24"/>
        <v>1.0101</v>
      </c>
      <c r="T808" t="str">
        <f>_xlfn.XLOOKUP(C808,customers!A807:A1807,customers!I807:I1807,FALSE)</f>
        <v>Yes</v>
      </c>
    </row>
    <row r="809" spans="1:20" x14ac:dyDescent="0.2">
      <c r="A809" s="2" t="s">
        <v>5050</v>
      </c>
      <c r="B809" s="3">
        <v>44543</v>
      </c>
      <c r="C809" s="2" t="s">
        <v>5051</v>
      </c>
      <c r="D809" t="s">
        <v>6169</v>
      </c>
      <c r="E809" s="2">
        <v>3</v>
      </c>
      <c r="F809" s="2" t="str">
        <f>_xlfn.XLOOKUP(C809,customers!$A$1:$A$1001,customers!$B$1:$B$1001,0)</f>
        <v>Koren Ferretti</v>
      </c>
      <c r="G809" s="2" t="str">
        <f>IF(_xlfn.XLOOKUP(C809,customers!$A$1:$A$1001,customers!$C$1:$C$1001,0) = 0, "NONE", _xlfn.XLOOKUP(C809,customers!$A$1:$A$1001,customers!$C$1:$C$1001,0) )</f>
        <v>kferrettimf@huffingtonpost.com</v>
      </c>
      <c r="H809" s="2" t="str">
        <f>_xlfn.XLOOKUP(C809,customers!$A$1:$A$1001,customers!$G$1:$G$1001,0)</f>
        <v>Ireland</v>
      </c>
      <c r="I809" s="2" t="e" vm="219">
        <v>#VALUE!</v>
      </c>
      <c r="J809" s="2" t="str">
        <f>_xlfn.XLOOKUP(Table1[[#This Row],[Customer ID]],customers!A808:A1808,customers!F808:F1808,FALSE)</f>
        <v>Balrothery</v>
      </c>
      <c r="K809" s="2" t="str">
        <f>VLOOKUP(M809,'coffee (more)'!$A$1:$B$5,2,FALSE)</f>
        <v>Liberica</v>
      </c>
      <c r="L809" s="2" t="str">
        <f>VLOOKUP(N809,'coffee (more)'!$A$7:$B$10,2,FALSE)</f>
        <v>Dark</v>
      </c>
      <c r="M809" t="str">
        <f>INDEX(products!$A$1:$G$49,MATCH(orders!$D809,products!$A$1:$A$49,0),MATCH(orders!M$1,products!$A$1:$G$1,0))</f>
        <v>Lib</v>
      </c>
      <c r="N809" t="str">
        <f>INDEX(products!$A$1:$G$49,MATCH(orders!$D809,products!$A$1:$A$49,0),MATCH(orders!N$1,products!$A$1:$G$1,0))</f>
        <v>D</v>
      </c>
      <c r="O809" s="10">
        <f>INDEX(products!$A$1:$G$49,MATCH(orders!$D809,products!$A$1:$A$49,0),MATCH(orders!O$1,products!$A$1:$G$1,0))</f>
        <v>0.5</v>
      </c>
      <c r="P809" s="5">
        <f>INDEX(products!$A$1:$G$49,MATCH(orders!$D809,products!$A$1:$A$49,0),MATCH(orders!P$1,products!$A$1:$G$1,0))</f>
        <v>7.77</v>
      </c>
      <c r="Q809" s="5">
        <f>INDEX(products!$A$1:$G$49,MATCH(orders!$D809,products!$A$1:$A$49,0),MATCH(orders!Q$1,products!$A$1:$G$1,0))</f>
        <v>1.0101</v>
      </c>
      <c r="R809" s="12">
        <f t="shared" si="25"/>
        <v>23.31</v>
      </c>
      <c r="S809" s="12">
        <f t="shared" si="24"/>
        <v>3.0303</v>
      </c>
      <c r="T809" t="str">
        <f>_xlfn.XLOOKUP(C809,customers!A808:A1808,customers!I808:I1808,FALSE)</f>
        <v>No</v>
      </c>
    </row>
    <row r="810" spans="1:20" x14ac:dyDescent="0.2">
      <c r="A810" s="2" t="s">
        <v>5056</v>
      </c>
      <c r="B810" s="3">
        <v>43868</v>
      </c>
      <c r="C810" s="2" t="s">
        <v>5113</v>
      </c>
      <c r="D810" t="s">
        <v>6142</v>
      </c>
      <c r="E810" s="2">
        <v>5</v>
      </c>
      <c r="F810" s="2" t="str">
        <f>_xlfn.XLOOKUP(C810,customers!$A$1:$A$1001,customers!$B$1:$B$1001,0)</f>
        <v>Allis Wilmore</v>
      </c>
      <c r="G810" s="2" t="str">
        <f>IF(_xlfn.XLOOKUP(C810,customers!$A$1:$A$1001,customers!$C$1:$C$1001,0) = 0, "NONE", _xlfn.XLOOKUP(C810,customers!$A$1:$A$1001,customers!$C$1:$C$1001,0) )</f>
        <v>NONE</v>
      </c>
      <c r="H810" s="2" t="str">
        <f>_xlfn.XLOOKUP(C810,customers!$A$1:$A$1001,customers!$G$1:$G$1001,0)</f>
        <v>United States</v>
      </c>
      <c r="I810" s="2" t="e" vm="13">
        <v>#VALUE!</v>
      </c>
      <c r="J810" s="2" t="str">
        <f>_xlfn.XLOOKUP(Table1[[#This Row],[Customer ID]],customers!A809:A1809,customers!F809:F1809,FALSE)</f>
        <v>Houston</v>
      </c>
      <c r="K810" s="2" t="str">
        <f>VLOOKUP(M810,'coffee (more)'!$A$1:$B$5,2,FALSE)</f>
        <v>Robusta</v>
      </c>
      <c r="L810" s="2" t="str">
        <f>VLOOKUP(N810,'coffee (more)'!$A$7:$B$10,2,FALSE)</f>
        <v>Light</v>
      </c>
      <c r="M810" t="str">
        <f>INDEX(products!$A$1:$G$49,MATCH(orders!$D810,products!$A$1:$A$49,0),MATCH(orders!M$1,products!$A$1:$G$1,0))</f>
        <v>Rob</v>
      </c>
      <c r="N810" t="str">
        <f>INDEX(products!$A$1:$G$49,MATCH(orders!$D810,products!$A$1:$A$49,0),MATCH(orders!N$1,products!$A$1:$G$1,0))</f>
        <v>L</v>
      </c>
      <c r="O810" s="10">
        <f>INDEX(products!$A$1:$G$49,MATCH(orders!$D810,products!$A$1:$A$49,0),MATCH(orders!O$1,products!$A$1:$G$1,0))</f>
        <v>2.5</v>
      </c>
      <c r="P810" s="5">
        <f>INDEX(products!$A$1:$G$49,MATCH(orders!$D810,products!$A$1:$A$49,0),MATCH(orders!P$1,products!$A$1:$G$1,0))</f>
        <v>27.484999999999996</v>
      </c>
      <c r="Q810" s="5">
        <f>INDEX(products!$A$1:$G$49,MATCH(orders!$D810,products!$A$1:$A$49,0),MATCH(orders!Q$1,products!$A$1:$G$1,0))</f>
        <v>1.6490999999999998</v>
      </c>
      <c r="R810" s="12">
        <f t="shared" si="25"/>
        <v>137.42499999999998</v>
      </c>
      <c r="S810" s="12">
        <f t="shared" si="24"/>
        <v>8.2454999999999998</v>
      </c>
      <c r="T810" t="str">
        <f>_xlfn.XLOOKUP(C810,customers!A809:A1809,customers!I809:I1809,FALSE)</f>
        <v>No</v>
      </c>
    </row>
    <row r="811" spans="1:20" x14ac:dyDescent="0.2">
      <c r="A811" s="2" t="s">
        <v>5062</v>
      </c>
      <c r="B811" s="3">
        <v>44235</v>
      </c>
      <c r="C811" s="2" t="s">
        <v>5063</v>
      </c>
      <c r="D811" t="s">
        <v>6163</v>
      </c>
      <c r="E811" s="2">
        <v>3</v>
      </c>
      <c r="F811" s="2" t="str">
        <f>_xlfn.XLOOKUP(C811,customers!$A$1:$A$1001,customers!$B$1:$B$1001,0)</f>
        <v>Chaddie Bennie</v>
      </c>
      <c r="G811" s="2" t="str">
        <f>IF(_xlfn.XLOOKUP(C811,customers!$A$1:$A$1001,customers!$C$1:$C$1001,0) = 0, "NONE", _xlfn.XLOOKUP(C811,customers!$A$1:$A$1001,customers!$C$1:$C$1001,0) )</f>
        <v>NONE</v>
      </c>
      <c r="H811" s="2" t="str">
        <f>_xlfn.XLOOKUP(C811,customers!$A$1:$A$1001,customers!$G$1:$G$1001,0)</f>
        <v>United States</v>
      </c>
      <c r="I811" s="2" t="e" vm="82">
        <v>#VALUE!</v>
      </c>
      <c r="J811" s="2" t="str">
        <f>_xlfn.XLOOKUP(Table1[[#This Row],[Customer ID]],customers!A810:A1810,customers!F810:F1810,FALSE)</f>
        <v>El Paso</v>
      </c>
      <c r="K811" s="2" t="str">
        <f>VLOOKUP(M811,'coffee (more)'!$A$1:$B$5,2,FALSE)</f>
        <v>Robusta</v>
      </c>
      <c r="L811" s="2" t="str">
        <f>VLOOKUP(N811,'coffee (more)'!$A$7:$B$10,2,FALSE)</f>
        <v>Dark</v>
      </c>
      <c r="M811" t="str">
        <f>INDEX(products!$A$1:$G$49,MATCH(orders!$D811,products!$A$1:$A$49,0),MATCH(orders!M$1,products!$A$1:$G$1,0))</f>
        <v>Rob</v>
      </c>
      <c r="N811" t="str">
        <f>INDEX(products!$A$1:$G$49,MATCH(orders!$D811,products!$A$1:$A$49,0),MATCH(orders!N$1,products!$A$1:$G$1,0))</f>
        <v>D</v>
      </c>
      <c r="O811" s="10">
        <f>INDEX(products!$A$1:$G$49,MATCH(orders!$D811,products!$A$1:$A$49,0),MATCH(orders!O$1,products!$A$1:$G$1,0))</f>
        <v>0.2</v>
      </c>
      <c r="P811" s="5">
        <f>INDEX(products!$A$1:$G$49,MATCH(orders!$D811,products!$A$1:$A$49,0),MATCH(orders!P$1,products!$A$1:$G$1,0))</f>
        <v>2.6849999999999996</v>
      </c>
      <c r="Q811" s="5">
        <f>INDEX(products!$A$1:$G$49,MATCH(orders!$D811,products!$A$1:$A$49,0),MATCH(orders!Q$1,products!$A$1:$G$1,0))</f>
        <v>0.16109999999999997</v>
      </c>
      <c r="R811" s="12">
        <f t="shared" si="25"/>
        <v>8.0549999999999997</v>
      </c>
      <c r="S811" s="12">
        <f t="shared" si="24"/>
        <v>0.4832999999999999</v>
      </c>
      <c r="T811" t="str">
        <f>_xlfn.XLOOKUP(C811,customers!A810:A1810,customers!I810:I1810,FALSE)</f>
        <v>Yes</v>
      </c>
    </row>
    <row r="812" spans="1:20" x14ac:dyDescent="0.2">
      <c r="A812" s="2" t="s">
        <v>5067</v>
      </c>
      <c r="B812" s="3">
        <v>44054</v>
      </c>
      <c r="C812" s="2" t="s">
        <v>5068</v>
      </c>
      <c r="D812" t="s">
        <v>6161</v>
      </c>
      <c r="E812" s="2">
        <v>3</v>
      </c>
      <c r="F812" s="2" t="str">
        <f>_xlfn.XLOOKUP(C812,customers!$A$1:$A$1001,customers!$B$1:$B$1001,0)</f>
        <v>Alberta Balsdone</v>
      </c>
      <c r="G812" s="2" t="str">
        <f>IF(_xlfn.XLOOKUP(C812,customers!$A$1:$A$1001,customers!$C$1:$C$1001,0) = 0, "NONE", _xlfn.XLOOKUP(C812,customers!$A$1:$A$1001,customers!$C$1:$C$1001,0) )</f>
        <v>abalsdonemi@toplist.cz</v>
      </c>
      <c r="H812" s="2" t="str">
        <f>_xlfn.XLOOKUP(C812,customers!$A$1:$A$1001,customers!$G$1:$G$1001,0)</f>
        <v>United States</v>
      </c>
      <c r="I812" s="2" t="e" vm="319">
        <v>#VALUE!</v>
      </c>
      <c r="J812" s="2" t="str">
        <f>_xlfn.XLOOKUP(Table1[[#This Row],[Customer ID]],customers!A811:A1811,customers!F811:F1811,FALSE)</f>
        <v>Largo</v>
      </c>
      <c r="K812" s="2" t="str">
        <f>VLOOKUP(M812,'coffee (more)'!$A$1:$B$5,2,FALSE)</f>
        <v>Liberica</v>
      </c>
      <c r="L812" s="2" t="str">
        <f>VLOOKUP(N812,'coffee (more)'!$A$7:$B$10,2,FALSE)</f>
        <v>Light</v>
      </c>
      <c r="M812" t="str">
        <f>INDEX(products!$A$1:$G$49,MATCH(orders!$D812,products!$A$1:$A$49,0),MATCH(orders!M$1,products!$A$1:$G$1,0))</f>
        <v>Lib</v>
      </c>
      <c r="N812" t="str">
        <f>INDEX(products!$A$1:$G$49,MATCH(orders!$D812,products!$A$1:$A$49,0),MATCH(orders!N$1,products!$A$1:$G$1,0))</f>
        <v>L</v>
      </c>
      <c r="O812" s="10">
        <f>INDEX(products!$A$1:$G$49,MATCH(orders!$D812,products!$A$1:$A$49,0),MATCH(orders!O$1,products!$A$1:$G$1,0))</f>
        <v>0.5</v>
      </c>
      <c r="P812" s="5">
        <f>INDEX(products!$A$1:$G$49,MATCH(orders!$D812,products!$A$1:$A$49,0),MATCH(orders!P$1,products!$A$1:$G$1,0))</f>
        <v>9.51</v>
      </c>
      <c r="Q812" s="5">
        <f>INDEX(products!$A$1:$G$49,MATCH(orders!$D812,products!$A$1:$A$49,0),MATCH(orders!Q$1,products!$A$1:$G$1,0))</f>
        <v>1.2363</v>
      </c>
      <c r="R812" s="12">
        <f t="shared" si="25"/>
        <v>28.53</v>
      </c>
      <c r="S812" s="12">
        <f t="shared" si="24"/>
        <v>3.7088999999999999</v>
      </c>
      <c r="T812" t="str">
        <f>_xlfn.XLOOKUP(C812,customers!A811:A1811,customers!I811:I1811,FALSE)</f>
        <v>No</v>
      </c>
    </row>
    <row r="813" spans="1:20" x14ac:dyDescent="0.2">
      <c r="A813" s="2" t="s">
        <v>5073</v>
      </c>
      <c r="B813" s="3">
        <v>44114</v>
      </c>
      <c r="C813" s="2" t="s">
        <v>5074</v>
      </c>
      <c r="D813" t="s">
        <v>6155</v>
      </c>
      <c r="E813" s="2">
        <v>6</v>
      </c>
      <c r="F813" s="2" t="str">
        <f>_xlfn.XLOOKUP(C813,customers!$A$1:$A$1001,customers!$B$1:$B$1001,0)</f>
        <v>Brice Romera</v>
      </c>
      <c r="G813" s="2" t="str">
        <f>IF(_xlfn.XLOOKUP(C813,customers!$A$1:$A$1001,customers!$C$1:$C$1001,0) = 0, "NONE", _xlfn.XLOOKUP(C813,customers!$A$1:$A$1001,customers!$C$1:$C$1001,0) )</f>
        <v>bromeramj@list-manage.com</v>
      </c>
      <c r="H813" s="2" t="str">
        <f>_xlfn.XLOOKUP(C813,customers!$A$1:$A$1001,customers!$G$1:$G$1001,0)</f>
        <v>Ireland</v>
      </c>
      <c r="I813" s="2" t="e" vm="320">
        <v>#VALUE!</v>
      </c>
      <c r="J813" s="2" t="str">
        <f>_xlfn.XLOOKUP(Table1[[#This Row],[Customer ID]],customers!A812:A1812,customers!F812:F1812,FALSE)</f>
        <v>Foxrock</v>
      </c>
      <c r="K813" s="2" t="str">
        <f>VLOOKUP(M813,'coffee (more)'!$A$1:$B$5,2,FALSE)</f>
        <v>Arbica</v>
      </c>
      <c r="L813" s="2" t="str">
        <f>VLOOKUP(N813,'coffee (more)'!$A$7:$B$10,2,FALSE)</f>
        <v>Medium</v>
      </c>
      <c r="M813" t="str">
        <f>INDEX(products!$A$1:$G$49,MATCH(orders!$D813,products!$A$1:$A$49,0),MATCH(orders!M$1,products!$A$1:$G$1,0))</f>
        <v>Ara</v>
      </c>
      <c r="N813" t="str">
        <f>INDEX(products!$A$1:$G$49,MATCH(orders!$D813,products!$A$1:$A$49,0),MATCH(orders!N$1,products!$A$1:$G$1,0))</f>
        <v>M</v>
      </c>
      <c r="O813" s="10">
        <f>INDEX(products!$A$1:$G$49,MATCH(orders!$D813,products!$A$1:$A$49,0),MATCH(orders!O$1,products!$A$1:$G$1,0))</f>
        <v>1</v>
      </c>
      <c r="P813" s="5">
        <f>INDEX(products!$A$1:$G$49,MATCH(orders!$D813,products!$A$1:$A$49,0),MATCH(orders!P$1,products!$A$1:$G$1,0))</f>
        <v>11.25</v>
      </c>
      <c r="Q813" s="5">
        <f>INDEX(products!$A$1:$G$49,MATCH(orders!$D813,products!$A$1:$A$49,0),MATCH(orders!Q$1,products!$A$1:$G$1,0))</f>
        <v>1.0125</v>
      </c>
      <c r="R813" s="12">
        <f t="shared" si="25"/>
        <v>67.5</v>
      </c>
      <c r="S813" s="12">
        <f t="shared" si="24"/>
        <v>6.0749999999999993</v>
      </c>
      <c r="T813" t="str">
        <f>_xlfn.XLOOKUP(C813,customers!A812:A1812,customers!I812:I1812,FALSE)</f>
        <v>Yes</v>
      </c>
    </row>
    <row r="814" spans="1:20" x14ac:dyDescent="0.2">
      <c r="A814" s="2" t="s">
        <v>5073</v>
      </c>
      <c r="B814" s="3">
        <v>44114</v>
      </c>
      <c r="C814" s="2" t="s">
        <v>5074</v>
      </c>
      <c r="D814" t="s">
        <v>6165</v>
      </c>
      <c r="E814" s="2">
        <v>6</v>
      </c>
      <c r="F814" s="2" t="str">
        <f>_xlfn.XLOOKUP(C814,customers!$A$1:$A$1001,customers!$B$1:$B$1001,0)</f>
        <v>Brice Romera</v>
      </c>
      <c r="G814" s="2" t="str">
        <f>IF(_xlfn.XLOOKUP(C814,customers!$A$1:$A$1001,customers!$C$1:$C$1001,0) = 0, "NONE", _xlfn.XLOOKUP(C814,customers!$A$1:$A$1001,customers!$C$1:$C$1001,0) )</f>
        <v>bromeramj@list-manage.com</v>
      </c>
      <c r="H814" s="2" t="str">
        <f>_xlfn.XLOOKUP(C814,customers!$A$1:$A$1001,customers!$G$1:$G$1001,0)</f>
        <v>Ireland</v>
      </c>
      <c r="I814" s="2" t="e" vm="320">
        <v>#VALUE!</v>
      </c>
      <c r="J814" s="2" t="str">
        <f>_xlfn.XLOOKUP(Table1[[#This Row],[Customer ID]],customers!A813:A1813,customers!F813:F1813,FALSE)</f>
        <v>Foxrock</v>
      </c>
      <c r="K814" s="2" t="str">
        <f>VLOOKUP(M814,'coffee (more)'!$A$1:$B$5,2,FALSE)</f>
        <v>Liberica</v>
      </c>
      <c r="L814" s="2" t="str">
        <f>VLOOKUP(N814,'coffee (more)'!$A$7:$B$10,2,FALSE)</f>
        <v>Dark</v>
      </c>
      <c r="M814" t="str">
        <f>INDEX(products!$A$1:$G$49,MATCH(orders!$D814,products!$A$1:$A$49,0),MATCH(orders!M$1,products!$A$1:$G$1,0))</f>
        <v>Lib</v>
      </c>
      <c r="N814" t="str">
        <f>INDEX(products!$A$1:$G$49,MATCH(orders!$D814,products!$A$1:$A$49,0),MATCH(orders!N$1,products!$A$1:$G$1,0))</f>
        <v>D</v>
      </c>
      <c r="O814" s="10">
        <f>INDEX(products!$A$1:$G$49,MATCH(orders!$D814,products!$A$1:$A$49,0),MATCH(orders!O$1,products!$A$1:$G$1,0))</f>
        <v>2.5</v>
      </c>
      <c r="P814" s="5">
        <f>INDEX(products!$A$1:$G$49,MATCH(orders!$D814,products!$A$1:$A$49,0),MATCH(orders!P$1,products!$A$1:$G$1,0))</f>
        <v>29.784999999999997</v>
      </c>
      <c r="Q814" s="5">
        <f>INDEX(products!$A$1:$G$49,MATCH(orders!$D814,products!$A$1:$A$49,0),MATCH(orders!Q$1,products!$A$1:$G$1,0))</f>
        <v>3.8720499999999998</v>
      </c>
      <c r="R814" s="12">
        <f t="shared" si="25"/>
        <v>178.70999999999998</v>
      </c>
      <c r="S814" s="12">
        <f t="shared" si="24"/>
        <v>23.232299999999999</v>
      </c>
      <c r="T814" t="str">
        <f>_xlfn.XLOOKUP(C814,customers!A813:A1813,customers!I813:I1813,FALSE)</f>
        <v>Yes</v>
      </c>
    </row>
    <row r="815" spans="1:20" x14ac:dyDescent="0.2">
      <c r="A815" s="2" t="s">
        <v>5084</v>
      </c>
      <c r="B815" s="3">
        <v>44173</v>
      </c>
      <c r="C815" s="2" t="s">
        <v>5085</v>
      </c>
      <c r="D815" t="s">
        <v>6166</v>
      </c>
      <c r="E815" s="2">
        <v>1</v>
      </c>
      <c r="F815" s="2" t="str">
        <f>_xlfn.XLOOKUP(C815,customers!$A$1:$A$1001,customers!$B$1:$B$1001,0)</f>
        <v>Conchita Bryde</v>
      </c>
      <c r="G815" s="2" t="str">
        <f>IF(_xlfn.XLOOKUP(C815,customers!$A$1:$A$1001,customers!$C$1:$C$1001,0) = 0, "NONE", _xlfn.XLOOKUP(C815,customers!$A$1:$A$1001,customers!$C$1:$C$1001,0) )</f>
        <v>cbrydeml@tuttocitta.it</v>
      </c>
      <c r="H815" s="2" t="str">
        <f>_xlfn.XLOOKUP(C815,customers!$A$1:$A$1001,customers!$G$1:$G$1001,0)</f>
        <v>United States</v>
      </c>
      <c r="I815" s="2" t="e" vm="111">
        <v>#VALUE!</v>
      </c>
      <c r="J815" s="2" t="str">
        <f>_xlfn.XLOOKUP(Table1[[#This Row],[Customer ID]],customers!A814:A1814,customers!F814:F1814,FALSE)</f>
        <v>Oklahoma City</v>
      </c>
      <c r="K815" s="2" t="str">
        <f>VLOOKUP(M815,'coffee (more)'!$A$1:$B$5,2,FALSE)</f>
        <v>Excelsa</v>
      </c>
      <c r="L815" s="2" t="str">
        <f>VLOOKUP(N815,'coffee (more)'!$A$7:$B$10,2,FALSE)</f>
        <v>Medium</v>
      </c>
      <c r="M815" t="str">
        <f>INDEX(products!$A$1:$G$49,MATCH(orders!$D815,products!$A$1:$A$49,0),MATCH(orders!M$1,products!$A$1:$G$1,0))</f>
        <v>Exc</v>
      </c>
      <c r="N815" t="str">
        <f>INDEX(products!$A$1:$G$49,MATCH(orders!$D815,products!$A$1:$A$49,0),MATCH(orders!N$1,products!$A$1:$G$1,0))</f>
        <v>M</v>
      </c>
      <c r="O815" s="10">
        <f>INDEX(products!$A$1:$G$49,MATCH(orders!$D815,products!$A$1:$A$49,0),MATCH(orders!O$1,products!$A$1:$G$1,0))</f>
        <v>2.5</v>
      </c>
      <c r="P815" s="5">
        <f>INDEX(products!$A$1:$G$49,MATCH(orders!$D815,products!$A$1:$A$49,0),MATCH(orders!P$1,products!$A$1:$G$1,0))</f>
        <v>31.624999999999996</v>
      </c>
      <c r="Q815" s="5">
        <f>INDEX(products!$A$1:$G$49,MATCH(orders!$D815,products!$A$1:$A$49,0),MATCH(orders!Q$1,products!$A$1:$G$1,0))</f>
        <v>3.4787499999999998</v>
      </c>
      <c r="R815" s="12">
        <f t="shared" si="25"/>
        <v>31.624999999999996</v>
      </c>
      <c r="S815" s="12">
        <f t="shared" si="24"/>
        <v>3.4787499999999998</v>
      </c>
      <c r="T815" t="str">
        <f>_xlfn.XLOOKUP(C815,customers!A814:A1814,customers!I814:I1814,FALSE)</f>
        <v>Yes</v>
      </c>
    </row>
    <row r="816" spans="1:20" x14ac:dyDescent="0.2">
      <c r="A816" s="2" t="s">
        <v>5090</v>
      </c>
      <c r="B816" s="3">
        <v>43573</v>
      </c>
      <c r="C816" s="2" t="s">
        <v>5091</v>
      </c>
      <c r="D816" t="s">
        <v>6184</v>
      </c>
      <c r="E816" s="2">
        <v>2</v>
      </c>
      <c r="F816" s="2" t="str">
        <f>_xlfn.XLOOKUP(C816,customers!$A$1:$A$1001,customers!$B$1:$B$1001,0)</f>
        <v>Silvanus Enefer</v>
      </c>
      <c r="G816" s="2" t="str">
        <f>IF(_xlfn.XLOOKUP(C816,customers!$A$1:$A$1001,customers!$C$1:$C$1001,0) = 0, "NONE", _xlfn.XLOOKUP(C816,customers!$A$1:$A$1001,customers!$C$1:$C$1001,0) )</f>
        <v>senefermm@blog.com</v>
      </c>
      <c r="H816" s="2" t="str">
        <f>_xlfn.XLOOKUP(C816,customers!$A$1:$A$1001,customers!$G$1:$G$1001,0)</f>
        <v>United States</v>
      </c>
      <c r="I816" s="2" t="e" vm="39">
        <v>#VALUE!</v>
      </c>
      <c r="J816" s="2" t="str">
        <f>_xlfn.XLOOKUP(Table1[[#This Row],[Customer ID]],customers!A815:A1815,customers!F815:F1815,FALSE)</f>
        <v>Washington</v>
      </c>
      <c r="K816" s="2" t="str">
        <f>VLOOKUP(M816,'coffee (more)'!$A$1:$B$5,2,FALSE)</f>
        <v>Excelsa</v>
      </c>
      <c r="L816" s="2" t="str">
        <f>VLOOKUP(N816,'coffee (more)'!$A$7:$B$10,2,FALSE)</f>
        <v>Light</v>
      </c>
      <c r="M816" t="str">
        <f>INDEX(products!$A$1:$G$49,MATCH(orders!$D816,products!$A$1:$A$49,0),MATCH(orders!M$1,products!$A$1:$G$1,0))</f>
        <v>Exc</v>
      </c>
      <c r="N816" t="str">
        <f>INDEX(products!$A$1:$G$49,MATCH(orders!$D816,products!$A$1:$A$49,0),MATCH(orders!N$1,products!$A$1:$G$1,0))</f>
        <v>L</v>
      </c>
      <c r="O816" s="10">
        <f>INDEX(products!$A$1:$G$49,MATCH(orders!$D816,products!$A$1:$A$49,0),MATCH(orders!O$1,products!$A$1:$G$1,0))</f>
        <v>0.2</v>
      </c>
      <c r="P816" s="5">
        <f>INDEX(products!$A$1:$G$49,MATCH(orders!$D816,products!$A$1:$A$49,0),MATCH(orders!P$1,products!$A$1:$G$1,0))</f>
        <v>4.4550000000000001</v>
      </c>
      <c r="Q816" s="5">
        <f>INDEX(products!$A$1:$G$49,MATCH(orders!$D816,products!$A$1:$A$49,0),MATCH(orders!Q$1,products!$A$1:$G$1,0))</f>
        <v>0.49004999999999999</v>
      </c>
      <c r="R816" s="12">
        <f t="shared" si="25"/>
        <v>8.91</v>
      </c>
      <c r="S816" s="12">
        <f t="shared" si="24"/>
        <v>0.98009999999999997</v>
      </c>
      <c r="T816" t="str">
        <f>_xlfn.XLOOKUP(C816,customers!A815:A1815,customers!I815:I1815,FALSE)</f>
        <v>No</v>
      </c>
    </row>
    <row r="817" spans="1:20"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 = 0, "NONE", _xlfn.XLOOKUP(C817,customers!$A$1:$A$1001,customers!$C$1:$C$1001,0) )</f>
        <v>lhaggerstonemn@independent.co.uk</v>
      </c>
      <c r="H817" s="2" t="str">
        <f>_xlfn.XLOOKUP(C817,customers!$A$1:$A$1001,customers!$G$1:$G$1001,0)</f>
        <v>United States</v>
      </c>
      <c r="I817" s="2" t="e" vm="155">
        <v>#VALUE!</v>
      </c>
      <c r="J817" s="2" t="str">
        <f>_xlfn.XLOOKUP(Table1[[#This Row],[Customer ID]],customers!A816:A1816,customers!F816:F1816,FALSE)</f>
        <v>Atlanta</v>
      </c>
      <c r="K817" s="2" t="str">
        <f>VLOOKUP(M817,'coffee (more)'!$A$1:$B$5,2,FALSE)</f>
        <v>Robusta</v>
      </c>
      <c r="L817" s="2" t="str">
        <f>VLOOKUP(N817,'coffee (more)'!$A$7:$B$10,2,FALSE)</f>
        <v>Medium</v>
      </c>
      <c r="M817" t="str">
        <f>INDEX(products!$A$1:$G$49,MATCH(orders!$D817,products!$A$1:$A$49,0),MATCH(orders!M$1,products!$A$1:$G$1,0))</f>
        <v>Rob</v>
      </c>
      <c r="N817" t="str">
        <f>INDEX(products!$A$1:$G$49,MATCH(orders!$D817,products!$A$1:$A$49,0),MATCH(orders!N$1,products!$A$1:$G$1,0))</f>
        <v>M</v>
      </c>
      <c r="O817" s="10">
        <f>INDEX(products!$A$1:$G$49,MATCH(orders!$D817,products!$A$1:$A$49,0),MATCH(orders!O$1,products!$A$1:$G$1,0))</f>
        <v>0.5</v>
      </c>
      <c r="P817" s="5">
        <f>INDEX(products!$A$1:$G$49,MATCH(orders!$D817,products!$A$1:$A$49,0),MATCH(orders!P$1,products!$A$1:$G$1,0))</f>
        <v>5.97</v>
      </c>
      <c r="Q817" s="5">
        <f>INDEX(products!$A$1:$G$49,MATCH(orders!$D817,products!$A$1:$A$49,0),MATCH(orders!Q$1,products!$A$1:$G$1,0))</f>
        <v>0.35819999999999996</v>
      </c>
      <c r="R817" s="12">
        <f t="shared" si="25"/>
        <v>35.82</v>
      </c>
      <c r="S817" s="12">
        <f t="shared" si="24"/>
        <v>2.1491999999999996</v>
      </c>
      <c r="T817" t="str">
        <f>_xlfn.XLOOKUP(C817,customers!A816:A1816,customers!I816:I1816,FALSE)</f>
        <v>No</v>
      </c>
    </row>
    <row r="818" spans="1:20" x14ac:dyDescent="0.2">
      <c r="A818" s="2" t="s">
        <v>5102</v>
      </c>
      <c r="B818" s="3">
        <v>43534</v>
      </c>
      <c r="C818" s="2" t="s">
        <v>5103</v>
      </c>
      <c r="D818" t="s">
        <v>6161</v>
      </c>
      <c r="E818" s="2">
        <v>4</v>
      </c>
      <c r="F818" s="2" t="str">
        <f>_xlfn.XLOOKUP(C818,customers!$A$1:$A$1001,customers!$B$1:$B$1001,0)</f>
        <v>Marvin Gundry</v>
      </c>
      <c r="G818" s="2" t="str">
        <f>IF(_xlfn.XLOOKUP(C818,customers!$A$1:$A$1001,customers!$C$1:$C$1001,0) = 0, "NONE", _xlfn.XLOOKUP(C818,customers!$A$1:$A$1001,customers!$C$1:$C$1001,0) )</f>
        <v>mgundrymo@omniture.com</v>
      </c>
      <c r="H818" s="2" t="str">
        <f>_xlfn.XLOOKUP(C818,customers!$A$1:$A$1001,customers!$G$1:$G$1001,0)</f>
        <v>Ireland</v>
      </c>
      <c r="I818" s="2" t="e" vm="114">
        <v>#VALUE!</v>
      </c>
      <c r="J818" s="2" t="str">
        <f>_xlfn.XLOOKUP(Table1[[#This Row],[Customer ID]],customers!A817:A1817,customers!F817:F1817,FALSE)</f>
        <v>Castlebridge</v>
      </c>
      <c r="K818" s="2" t="str">
        <f>VLOOKUP(M818,'coffee (more)'!$A$1:$B$5,2,FALSE)</f>
        <v>Liberica</v>
      </c>
      <c r="L818" s="2" t="str">
        <f>VLOOKUP(N818,'coffee (more)'!$A$7:$B$10,2,FALSE)</f>
        <v>Light</v>
      </c>
      <c r="M818" t="str">
        <f>INDEX(products!$A$1:$G$49,MATCH(orders!$D818,products!$A$1:$A$49,0),MATCH(orders!M$1,products!$A$1:$G$1,0))</f>
        <v>Lib</v>
      </c>
      <c r="N818" t="str">
        <f>INDEX(products!$A$1:$G$49,MATCH(orders!$D818,products!$A$1:$A$49,0),MATCH(orders!N$1,products!$A$1:$G$1,0))</f>
        <v>L</v>
      </c>
      <c r="O818" s="10">
        <f>INDEX(products!$A$1:$G$49,MATCH(orders!$D818,products!$A$1:$A$49,0),MATCH(orders!O$1,products!$A$1:$G$1,0))</f>
        <v>0.5</v>
      </c>
      <c r="P818" s="5">
        <f>INDEX(products!$A$1:$G$49,MATCH(orders!$D818,products!$A$1:$A$49,0),MATCH(orders!P$1,products!$A$1:$G$1,0))</f>
        <v>9.51</v>
      </c>
      <c r="Q818" s="5">
        <f>INDEX(products!$A$1:$G$49,MATCH(orders!$D818,products!$A$1:$A$49,0),MATCH(orders!Q$1,products!$A$1:$G$1,0))</f>
        <v>1.2363</v>
      </c>
      <c r="R818" s="12">
        <f t="shared" si="25"/>
        <v>38.04</v>
      </c>
      <c r="S818" s="12">
        <f t="shared" si="24"/>
        <v>4.9451999999999998</v>
      </c>
      <c r="T818" t="str">
        <f>_xlfn.XLOOKUP(C818,customers!A817:A1817,customers!I817:I1817,FALSE)</f>
        <v>No</v>
      </c>
    </row>
    <row r="819" spans="1:20" x14ac:dyDescent="0.2">
      <c r="A819" s="2" t="s">
        <v>5107</v>
      </c>
      <c r="B819" s="3">
        <v>43798</v>
      </c>
      <c r="C819" s="2" t="s">
        <v>5108</v>
      </c>
      <c r="D819" t="s">
        <v>6169</v>
      </c>
      <c r="E819" s="2">
        <v>2</v>
      </c>
      <c r="F819" s="2" t="str">
        <f>_xlfn.XLOOKUP(C819,customers!$A$1:$A$1001,customers!$B$1:$B$1001,0)</f>
        <v>Bayard Wellan</v>
      </c>
      <c r="G819" s="2" t="str">
        <f>IF(_xlfn.XLOOKUP(C819,customers!$A$1:$A$1001,customers!$C$1:$C$1001,0) = 0, "NONE", _xlfn.XLOOKUP(C819,customers!$A$1:$A$1001,customers!$C$1:$C$1001,0) )</f>
        <v>bwellanmp@cafepress.com</v>
      </c>
      <c r="H819" s="2" t="str">
        <f>_xlfn.XLOOKUP(C819,customers!$A$1:$A$1001,customers!$G$1:$G$1001,0)</f>
        <v>United States</v>
      </c>
      <c r="I819" s="2" t="e" vm="70">
        <v>#VALUE!</v>
      </c>
      <c r="J819" s="2" t="str">
        <f>_xlfn.XLOOKUP(Table1[[#This Row],[Customer ID]],customers!A818:A1818,customers!F818:F1818,FALSE)</f>
        <v>Buffalo</v>
      </c>
      <c r="K819" s="2" t="str">
        <f>VLOOKUP(M819,'coffee (more)'!$A$1:$B$5,2,FALSE)</f>
        <v>Liberica</v>
      </c>
      <c r="L819" s="2" t="str">
        <f>VLOOKUP(N819,'coffee (more)'!$A$7:$B$10,2,FALSE)</f>
        <v>Dark</v>
      </c>
      <c r="M819" t="str">
        <f>INDEX(products!$A$1:$G$49,MATCH(orders!$D819,products!$A$1:$A$49,0),MATCH(orders!M$1,products!$A$1:$G$1,0))</f>
        <v>Lib</v>
      </c>
      <c r="N819" t="str">
        <f>INDEX(products!$A$1:$G$49,MATCH(orders!$D819,products!$A$1:$A$49,0),MATCH(orders!N$1,products!$A$1:$G$1,0))</f>
        <v>D</v>
      </c>
      <c r="O819" s="10">
        <f>INDEX(products!$A$1:$G$49,MATCH(orders!$D819,products!$A$1:$A$49,0),MATCH(orders!O$1,products!$A$1:$G$1,0))</f>
        <v>0.5</v>
      </c>
      <c r="P819" s="5">
        <f>INDEX(products!$A$1:$G$49,MATCH(orders!$D819,products!$A$1:$A$49,0),MATCH(orders!P$1,products!$A$1:$G$1,0))</f>
        <v>7.77</v>
      </c>
      <c r="Q819" s="5">
        <f>INDEX(products!$A$1:$G$49,MATCH(orders!$D819,products!$A$1:$A$49,0),MATCH(orders!Q$1,products!$A$1:$G$1,0))</f>
        <v>1.0101</v>
      </c>
      <c r="R819" s="12">
        <f t="shared" si="25"/>
        <v>15.54</v>
      </c>
      <c r="S819" s="12">
        <f t="shared" si="24"/>
        <v>2.0202</v>
      </c>
      <c r="T819" t="str">
        <f>_xlfn.XLOOKUP(C819,customers!A818:A1818,customers!I818:I1818,FALSE)</f>
        <v>No</v>
      </c>
    </row>
    <row r="820" spans="1:20" x14ac:dyDescent="0.2">
      <c r="A820" s="2" t="s">
        <v>5112</v>
      </c>
      <c r="B820" s="3">
        <v>44761</v>
      </c>
      <c r="C820" s="2" t="s">
        <v>5113</v>
      </c>
      <c r="D820" t="s">
        <v>6170</v>
      </c>
      <c r="E820" s="2">
        <v>5</v>
      </c>
      <c r="F820" s="2" t="str">
        <f>_xlfn.XLOOKUP(C820,customers!$A$1:$A$1001,customers!$B$1:$B$1001,0)</f>
        <v>Allis Wilmore</v>
      </c>
      <c r="G820" s="2" t="str">
        <f>IF(_xlfn.XLOOKUP(C820,customers!$A$1:$A$1001,customers!$C$1:$C$1001,0) = 0, "NONE", _xlfn.XLOOKUP(C820,customers!$A$1:$A$1001,customers!$C$1:$C$1001,0) )</f>
        <v>NONE</v>
      </c>
      <c r="H820" s="2" t="str">
        <f>_xlfn.XLOOKUP(C820,customers!$A$1:$A$1001,customers!$G$1:$G$1001,0)</f>
        <v>United States</v>
      </c>
      <c r="I820" s="2" t="e" vm="13">
        <v>#VALUE!</v>
      </c>
      <c r="J820" s="2" t="str">
        <f>_xlfn.XLOOKUP(Table1[[#This Row],[Customer ID]],customers!A819:A1819,customers!F819:F1819,FALSE)</f>
        <v>Houston</v>
      </c>
      <c r="K820" s="2" t="str">
        <f>VLOOKUP(M820,'coffee (more)'!$A$1:$B$5,2,FALSE)</f>
        <v>Liberica</v>
      </c>
      <c r="L820" s="2" t="str">
        <f>VLOOKUP(N820,'coffee (more)'!$A$7:$B$10,2,FALSE)</f>
        <v>Light</v>
      </c>
      <c r="M820" t="str">
        <f>INDEX(products!$A$1:$G$49,MATCH(orders!$D820,products!$A$1:$A$49,0),MATCH(orders!M$1,products!$A$1:$G$1,0))</f>
        <v>Lib</v>
      </c>
      <c r="N820" t="str">
        <f>INDEX(products!$A$1:$G$49,MATCH(orders!$D820,products!$A$1:$A$49,0),MATCH(orders!N$1,products!$A$1:$G$1,0))</f>
        <v>L</v>
      </c>
      <c r="O820" s="10">
        <f>INDEX(products!$A$1:$G$49,MATCH(orders!$D820,products!$A$1:$A$49,0),MATCH(orders!O$1,products!$A$1:$G$1,0))</f>
        <v>1</v>
      </c>
      <c r="P820" s="5">
        <f>INDEX(products!$A$1:$G$49,MATCH(orders!$D820,products!$A$1:$A$49,0),MATCH(orders!P$1,products!$A$1:$G$1,0))</f>
        <v>15.85</v>
      </c>
      <c r="Q820" s="5">
        <f>INDEX(products!$A$1:$G$49,MATCH(orders!$D820,products!$A$1:$A$49,0),MATCH(orders!Q$1,products!$A$1:$G$1,0))</f>
        <v>2.0605000000000002</v>
      </c>
      <c r="R820" s="12">
        <f t="shared" si="25"/>
        <v>79.25</v>
      </c>
      <c r="S820" s="12">
        <f t="shared" si="24"/>
        <v>10.302500000000002</v>
      </c>
      <c r="T820" t="str">
        <f>_xlfn.XLOOKUP(C820,customers!A819:A1819,customers!I819:I1819,FALSE)</f>
        <v>No</v>
      </c>
    </row>
    <row r="821" spans="1:20" x14ac:dyDescent="0.2">
      <c r="A821" s="2" t="s">
        <v>5117</v>
      </c>
      <c r="B821" s="3">
        <v>44008</v>
      </c>
      <c r="C821" s="2" t="s">
        <v>5118</v>
      </c>
      <c r="D821" t="s">
        <v>6145</v>
      </c>
      <c r="E821" s="2">
        <v>1</v>
      </c>
      <c r="F821" s="2" t="str">
        <f>_xlfn.XLOOKUP(C821,customers!$A$1:$A$1001,customers!$B$1:$B$1001,0)</f>
        <v>Caddric Atcheson</v>
      </c>
      <c r="G821" s="2" t="str">
        <f>IF(_xlfn.XLOOKUP(C821,customers!$A$1:$A$1001,customers!$C$1:$C$1001,0) = 0, "NONE", _xlfn.XLOOKUP(C821,customers!$A$1:$A$1001,customers!$C$1:$C$1001,0) )</f>
        <v>catchesonmr@xinhuanet.com</v>
      </c>
      <c r="H821" s="2" t="str">
        <f>_xlfn.XLOOKUP(C821,customers!$A$1:$A$1001,customers!$G$1:$G$1001,0)</f>
        <v>United States</v>
      </c>
      <c r="I821" s="2" t="e" vm="39">
        <v>#VALUE!</v>
      </c>
      <c r="J821" s="2" t="str">
        <f>_xlfn.XLOOKUP(Table1[[#This Row],[Customer ID]],customers!A820:A1820,customers!F820:F1820,FALSE)</f>
        <v>Washington</v>
      </c>
      <c r="K821" s="2" t="str">
        <f>VLOOKUP(M821,'coffee (more)'!$A$1:$B$5,2,FALSE)</f>
        <v>Liberica</v>
      </c>
      <c r="L821" s="2" t="str">
        <f>VLOOKUP(N821,'coffee (more)'!$A$7:$B$10,2,FALSE)</f>
        <v>Light</v>
      </c>
      <c r="M821" t="str">
        <f>INDEX(products!$A$1:$G$49,MATCH(orders!$D821,products!$A$1:$A$49,0),MATCH(orders!M$1,products!$A$1:$G$1,0))</f>
        <v>Lib</v>
      </c>
      <c r="N821" t="str">
        <f>INDEX(products!$A$1:$G$49,MATCH(orders!$D821,products!$A$1:$A$49,0),MATCH(orders!N$1,products!$A$1:$G$1,0))</f>
        <v>L</v>
      </c>
      <c r="O821" s="10">
        <f>INDEX(products!$A$1:$G$49,MATCH(orders!$D821,products!$A$1:$A$49,0),MATCH(orders!O$1,products!$A$1:$G$1,0))</f>
        <v>0.2</v>
      </c>
      <c r="P821" s="5">
        <f>INDEX(products!$A$1:$G$49,MATCH(orders!$D821,products!$A$1:$A$49,0),MATCH(orders!P$1,products!$A$1:$G$1,0))</f>
        <v>4.7549999999999999</v>
      </c>
      <c r="Q821" s="5">
        <f>INDEX(products!$A$1:$G$49,MATCH(orders!$D821,products!$A$1:$A$49,0),MATCH(orders!Q$1,products!$A$1:$G$1,0))</f>
        <v>0.61814999999999998</v>
      </c>
      <c r="R821" s="12">
        <f t="shared" si="25"/>
        <v>4.7549999999999999</v>
      </c>
      <c r="S821" s="12">
        <f t="shared" si="24"/>
        <v>0.61814999999999998</v>
      </c>
      <c r="T821" t="str">
        <f>_xlfn.XLOOKUP(C821,customers!A820:A1820,customers!I820:I1820,FALSE)</f>
        <v>Yes</v>
      </c>
    </row>
    <row r="822" spans="1:20" x14ac:dyDescent="0.2">
      <c r="A822" s="2" t="s">
        <v>5123</v>
      </c>
      <c r="B822" s="3">
        <v>43510</v>
      </c>
      <c r="C822" s="2" t="s">
        <v>5124</v>
      </c>
      <c r="D822" t="s">
        <v>6141</v>
      </c>
      <c r="E822" s="2">
        <v>4</v>
      </c>
      <c r="F822" s="2" t="str">
        <f>_xlfn.XLOOKUP(C822,customers!$A$1:$A$1001,customers!$B$1:$B$1001,0)</f>
        <v>Eustace Stenton</v>
      </c>
      <c r="G822" s="2" t="str">
        <f>IF(_xlfn.XLOOKUP(C822,customers!$A$1:$A$1001,customers!$C$1:$C$1001,0) = 0, "NONE", _xlfn.XLOOKUP(C822,customers!$A$1:$A$1001,customers!$C$1:$C$1001,0) )</f>
        <v>estentonms@google.it</v>
      </c>
      <c r="H822" s="2" t="str">
        <f>_xlfn.XLOOKUP(C822,customers!$A$1:$A$1001,customers!$G$1:$G$1001,0)</f>
        <v>United States</v>
      </c>
      <c r="I822" s="2" t="e" vm="76">
        <v>#VALUE!</v>
      </c>
      <c r="J822" s="2" t="str">
        <f>_xlfn.XLOOKUP(Table1[[#This Row],[Customer ID]],customers!A821:A1821,customers!F821:F1821,FALSE)</f>
        <v>Austin</v>
      </c>
      <c r="K822" s="2" t="str">
        <f>VLOOKUP(M822,'coffee (more)'!$A$1:$B$5,2,FALSE)</f>
        <v>Excelsa</v>
      </c>
      <c r="L822" s="2" t="str">
        <f>VLOOKUP(N822,'coffee (more)'!$A$7:$B$10,2,FALSE)</f>
        <v>Medium</v>
      </c>
      <c r="M822" t="str">
        <f>INDEX(products!$A$1:$G$49,MATCH(orders!$D822,products!$A$1:$A$49,0),MATCH(orders!M$1,products!$A$1:$G$1,0))</f>
        <v>Exc</v>
      </c>
      <c r="N822" t="str">
        <f>INDEX(products!$A$1:$G$49,MATCH(orders!$D822,products!$A$1:$A$49,0),MATCH(orders!N$1,products!$A$1:$G$1,0))</f>
        <v>M</v>
      </c>
      <c r="O822" s="10">
        <f>INDEX(products!$A$1:$G$49,MATCH(orders!$D822,products!$A$1:$A$49,0),MATCH(orders!O$1,products!$A$1:$G$1,0))</f>
        <v>1</v>
      </c>
      <c r="P822" s="5">
        <f>INDEX(products!$A$1:$G$49,MATCH(orders!$D822,products!$A$1:$A$49,0),MATCH(orders!P$1,products!$A$1:$G$1,0))</f>
        <v>13.75</v>
      </c>
      <c r="Q822" s="5">
        <f>INDEX(products!$A$1:$G$49,MATCH(orders!$D822,products!$A$1:$A$49,0),MATCH(orders!Q$1,products!$A$1:$G$1,0))</f>
        <v>1.5125</v>
      </c>
      <c r="R822" s="12">
        <f t="shared" si="25"/>
        <v>55</v>
      </c>
      <c r="S822" s="12">
        <f t="shared" si="24"/>
        <v>6.05</v>
      </c>
      <c r="T822" t="str">
        <f>_xlfn.XLOOKUP(C822,customers!A821:A1821,customers!I821:I1821,FALSE)</f>
        <v>Yes</v>
      </c>
    </row>
    <row r="823" spans="1:20" x14ac:dyDescent="0.2">
      <c r="A823" s="2" t="s">
        <v>5129</v>
      </c>
      <c r="B823" s="3">
        <v>44144</v>
      </c>
      <c r="C823" s="2" t="s">
        <v>5130</v>
      </c>
      <c r="D823" t="s">
        <v>6172</v>
      </c>
      <c r="E823" s="2">
        <v>5</v>
      </c>
      <c r="F823" s="2" t="str">
        <f>_xlfn.XLOOKUP(C823,customers!$A$1:$A$1001,customers!$B$1:$B$1001,0)</f>
        <v>Ericka Tripp</v>
      </c>
      <c r="G823" s="2" t="str">
        <f>IF(_xlfn.XLOOKUP(C823,customers!$A$1:$A$1001,customers!$C$1:$C$1001,0) = 0, "NONE", _xlfn.XLOOKUP(C823,customers!$A$1:$A$1001,customers!$C$1:$C$1001,0) )</f>
        <v>etrippmt@wp.com</v>
      </c>
      <c r="H823" s="2" t="str">
        <f>_xlfn.XLOOKUP(C823,customers!$A$1:$A$1001,customers!$G$1:$G$1001,0)</f>
        <v>United States</v>
      </c>
      <c r="I823" s="2" t="e" vm="132">
        <v>#VALUE!</v>
      </c>
      <c r="J823" s="2" t="str">
        <f>_xlfn.XLOOKUP(Table1[[#This Row],[Customer ID]],customers!A822:A1822,customers!F822:F1822,FALSE)</f>
        <v>Mesa</v>
      </c>
      <c r="K823" s="2" t="str">
        <f>VLOOKUP(M823,'coffee (more)'!$A$1:$B$5,2,FALSE)</f>
        <v>Robusta</v>
      </c>
      <c r="L823" s="2" t="str">
        <f>VLOOKUP(N823,'coffee (more)'!$A$7:$B$10,2,FALSE)</f>
        <v>Dark</v>
      </c>
      <c r="M823" t="str">
        <f>INDEX(products!$A$1:$G$49,MATCH(orders!$D823,products!$A$1:$A$49,0),MATCH(orders!M$1,products!$A$1:$G$1,0))</f>
        <v>Rob</v>
      </c>
      <c r="N823" t="str">
        <f>INDEX(products!$A$1:$G$49,MATCH(orders!$D823,products!$A$1:$A$49,0),MATCH(orders!N$1,products!$A$1:$G$1,0))</f>
        <v>D</v>
      </c>
      <c r="O823" s="10">
        <f>INDEX(products!$A$1:$G$49,MATCH(orders!$D823,products!$A$1:$A$49,0),MATCH(orders!O$1,products!$A$1:$G$1,0))</f>
        <v>0.5</v>
      </c>
      <c r="P823" s="5">
        <f>INDEX(products!$A$1:$G$49,MATCH(orders!$D823,products!$A$1:$A$49,0),MATCH(orders!P$1,products!$A$1:$G$1,0))</f>
        <v>5.3699999999999992</v>
      </c>
      <c r="Q823" s="5">
        <f>INDEX(products!$A$1:$G$49,MATCH(orders!$D823,products!$A$1:$A$49,0),MATCH(orders!Q$1,products!$A$1:$G$1,0))</f>
        <v>0.32219999999999993</v>
      </c>
      <c r="R823" s="12">
        <f t="shared" si="25"/>
        <v>26.849999999999994</v>
      </c>
      <c r="S823" s="12">
        <f t="shared" si="24"/>
        <v>1.6109999999999998</v>
      </c>
      <c r="T823" t="str">
        <f>_xlfn.XLOOKUP(C823,customers!A822:A1822,customers!I822:I1822,FALSE)</f>
        <v>No</v>
      </c>
    </row>
    <row r="824" spans="1:20" x14ac:dyDescent="0.2">
      <c r="A824" s="2" t="s">
        <v>5135</v>
      </c>
      <c r="B824" s="3">
        <v>43585</v>
      </c>
      <c r="C824" s="2" t="s">
        <v>5136</v>
      </c>
      <c r="D824" t="s">
        <v>6148</v>
      </c>
      <c r="E824" s="2">
        <v>4</v>
      </c>
      <c r="F824" s="2" t="str">
        <f>_xlfn.XLOOKUP(C824,customers!$A$1:$A$1001,customers!$B$1:$B$1001,0)</f>
        <v>Lyndsey MacManus</v>
      </c>
      <c r="G824" s="2" t="str">
        <f>IF(_xlfn.XLOOKUP(C824,customers!$A$1:$A$1001,customers!$C$1:$C$1001,0) = 0, "NONE", _xlfn.XLOOKUP(C824,customers!$A$1:$A$1001,customers!$C$1:$C$1001,0) )</f>
        <v>lmacmanusmu@imdb.com</v>
      </c>
      <c r="H824" s="2" t="str">
        <f>_xlfn.XLOOKUP(C824,customers!$A$1:$A$1001,customers!$G$1:$G$1001,0)</f>
        <v>United States</v>
      </c>
      <c r="I824" s="2" t="e" vm="321">
        <v>#VALUE!</v>
      </c>
      <c r="J824" s="2" t="str">
        <f>_xlfn.XLOOKUP(Table1[[#This Row],[Customer ID]],customers!A823:A1823,customers!F823:F1823,FALSE)</f>
        <v>Savannah</v>
      </c>
      <c r="K824" s="2" t="str">
        <f>VLOOKUP(M824,'coffee (more)'!$A$1:$B$5,2,FALSE)</f>
        <v>Excelsa</v>
      </c>
      <c r="L824" s="2" t="str">
        <f>VLOOKUP(N824,'coffee (more)'!$A$7:$B$10,2,FALSE)</f>
        <v>Light</v>
      </c>
      <c r="M824" t="str">
        <f>INDEX(products!$A$1:$G$49,MATCH(orders!$D824,products!$A$1:$A$49,0),MATCH(orders!M$1,products!$A$1:$G$1,0))</f>
        <v>Exc</v>
      </c>
      <c r="N824" t="str">
        <f>INDEX(products!$A$1:$G$49,MATCH(orders!$D824,products!$A$1:$A$49,0),MATCH(orders!N$1,products!$A$1:$G$1,0))</f>
        <v>L</v>
      </c>
      <c r="O824" s="10">
        <f>INDEX(products!$A$1:$G$49,MATCH(orders!$D824,products!$A$1:$A$49,0),MATCH(orders!O$1,products!$A$1:$G$1,0))</f>
        <v>2.5</v>
      </c>
      <c r="P824" s="5">
        <f>INDEX(products!$A$1:$G$49,MATCH(orders!$D824,products!$A$1:$A$49,0),MATCH(orders!P$1,products!$A$1:$G$1,0))</f>
        <v>34.154999999999994</v>
      </c>
      <c r="Q824" s="5">
        <f>INDEX(products!$A$1:$G$49,MATCH(orders!$D824,products!$A$1:$A$49,0),MATCH(orders!Q$1,products!$A$1:$G$1,0))</f>
        <v>3.7570499999999996</v>
      </c>
      <c r="R824" s="12">
        <f t="shared" si="25"/>
        <v>136.61999999999998</v>
      </c>
      <c r="S824" s="12">
        <f t="shared" si="24"/>
        <v>15.028199999999998</v>
      </c>
      <c r="T824" t="str">
        <f>_xlfn.XLOOKUP(C824,customers!A823:A1823,customers!I823:I1823,FALSE)</f>
        <v>No</v>
      </c>
    </row>
    <row r="825" spans="1:20"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 = 0, "NONE", _xlfn.XLOOKUP(C825,customers!$A$1:$A$1001,customers!$C$1:$C$1001,0) )</f>
        <v>tbenediktovichmv@ebay.com</v>
      </c>
      <c r="H825" s="2" t="str">
        <f>_xlfn.XLOOKUP(C825,customers!$A$1:$A$1001,customers!$G$1:$G$1001,0)</f>
        <v>United States</v>
      </c>
      <c r="I825" s="2" t="e" vm="322">
        <v>#VALUE!</v>
      </c>
      <c r="J825" s="2" t="str">
        <f>_xlfn.XLOOKUP(Table1[[#This Row],[Customer ID]],customers!A824:A1824,customers!F824:F1824,FALSE)</f>
        <v>Albuquerque</v>
      </c>
      <c r="K825" s="2" t="str">
        <f>VLOOKUP(M825,'coffee (more)'!$A$1:$B$5,2,FALSE)</f>
        <v>Liberica</v>
      </c>
      <c r="L825" s="2" t="str">
        <f>VLOOKUP(N825,'coffee (more)'!$A$7:$B$10,2,FALSE)</f>
        <v>Light</v>
      </c>
      <c r="M825" t="str">
        <f>INDEX(products!$A$1:$G$49,MATCH(orders!$D825,products!$A$1:$A$49,0),MATCH(orders!M$1,products!$A$1:$G$1,0))</f>
        <v>Lib</v>
      </c>
      <c r="N825" t="str">
        <f>INDEX(products!$A$1:$G$49,MATCH(orders!$D825,products!$A$1:$A$49,0),MATCH(orders!N$1,products!$A$1:$G$1,0))</f>
        <v>L</v>
      </c>
      <c r="O825" s="10">
        <f>INDEX(products!$A$1:$G$49,MATCH(orders!$D825,products!$A$1:$A$49,0),MATCH(orders!O$1,products!$A$1:$G$1,0))</f>
        <v>1</v>
      </c>
      <c r="P825" s="5">
        <f>INDEX(products!$A$1:$G$49,MATCH(orders!$D825,products!$A$1:$A$49,0),MATCH(orders!P$1,products!$A$1:$G$1,0))</f>
        <v>15.85</v>
      </c>
      <c r="Q825" s="5">
        <f>INDEX(products!$A$1:$G$49,MATCH(orders!$D825,products!$A$1:$A$49,0),MATCH(orders!Q$1,products!$A$1:$G$1,0))</f>
        <v>2.0605000000000002</v>
      </c>
      <c r="R825" s="12">
        <f t="shared" si="25"/>
        <v>47.55</v>
      </c>
      <c r="S825" s="12">
        <f t="shared" si="24"/>
        <v>6.1815000000000007</v>
      </c>
      <c r="T825" t="str">
        <f>_xlfn.XLOOKUP(C825,customers!A824:A1824,customers!I824:I1824,FALSE)</f>
        <v>Yes</v>
      </c>
    </row>
    <row r="826" spans="1:20" x14ac:dyDescent="0.2">
      <c r="A826" s="2" t="s">
        <v>5147</v>
      </c>
      <c r="B826" s="3">
        <v>43781</v>
      </c>
      <c r="C826" s="2" t="s">
        <v>5148</v>
      </c>
      <c r="D826" t="s">
        <v>6152</v>
      </c>
      <c r="E826" s="2">
        <v>5</v>
      </c>
      <c r="F826" s="2" t="str">
        <f>_xlfn.XLOOKUP(C826,customers!$A$1:$A$1001,customers!$B$1:$B$1001,0)</f>
        <v>Correy Bourner</v>
      </c>
      <c r="G826" s="2" t="str">
        <f>IF(_xlfn.XLOOKUP(C826,customers!$A$1:$A$1001,customers!$C$1:$C$1001,0) = 0, "NONE", _xlfn.XLOOKUP(C826,customers!$A$1:$A$1001,customers!$C$1:$C$1001,0) )</f>
        <v>cbournermw@chronoengine.com</v>
      </c>
      <c r="H826" s="2" t="str">
        <f>_xlfn.XLOOKUP(C826,customers!$A$1:$A$1001,customers!$G$1:$G$1001,0)</f>
        <v>United States</v>
      </c>
      <c r="I826" s="2" t="e" vm="60">
        <v>#VALUE!</v>
      </c>
      <c r="J826" s="2" t="str">
        <f>_xlfn.XLOOKUP(Table1[[#This Row],[Customer ID]],customers!A825:A1825,customers!F825:F1825,FALSE)</f>
        <v>Charlotte</v>
      </c>
      <c r="K826" s="2" t="str">
        <f>VLOOKUP(M826,'coffee (more)'!$A$1:$B$5,2,FALSE)</f>
        <v>Arbica</v>
      </c>
      <c r="L826" s="2" t="str">
        <f>VLOOKUP(N826,'coffee (more)'!$A$7:$B$10,2,FALSE)</f>
        <v>Medium</v>
      </c>
      <c r="M826" t="str">
        <f>INDEX(products!$A$1:$G$49,MATCH(orders!$D826,products!$A$1:$A$49,0),MATCH(orders!M$1,products!$A$1:$G$1,0))</f>
        <v>Ara</v>
      </c>
      <c r="N826" t="str">
        <f>INDEX(products!$A$1:$G$49,MATCH(orders!$D826,products!$A$1:$A$49,0),MATCH(orders!N$1,products!$A$1:$G$1,0))</f>
        <v>M</v>
      </c>
      <c r="O826" s="10">
        <f>INDEX(products!$A$1:$G$49,MATCH(orders!$D826,products!$A$1:$A$49,0),MATCH(orders!O$1,products!$A$1:$G$1,0))</f>
        <v>0.2</v>
      </c>
      <c r="P826" s="5">
        <f>INDEX(products!$A$1:$G$49,MATCH(orders!$D826,products!$A$1:$A$49,0),MATCH(orders!P$1,products!$A$1:$G$1,0))</f>
        <v>3.375</v>
      </c>
      <c r="Q826" s="5">
        <f>INDEX(products!$A$1:$G$49,MATCH(orders!$D826,products!$A$1:$A$49,0),MATCH(orders!Q$1,products!$A$1:$G$1,0))</f>
        <v>0.30374999999999996</v>
      </c>
      <c r="R826" s="12">
        <f t="shared" si="25"/>
        <v>16.875</v>
      </c>
      <c r="S826" s="12">
        <f t="shared" si="24"/>
        <v>1.5187499999999998</v>
      </c>
      <c r="T826" t="str">
        <f>_xlfn.XLOOKUP(C826,customers!A825:A1825,customers!I825:I1825,FALSE)</f>
        <v>Yes</v>
      </c>
    </row>
    <row r="827" spans="1:20" x14ac:dyDescent="0.2">
      <c r="A827" s="2" t="s">
        <v>5152</v>
      </c>
      <c r="B827" s="3">
        <v>44603</v>
      </c>
      <c r="C827" s="2" t="s">
        <v>5188</v>
      </c>
      <c r="D827" t="s">
        <v>6147</v>
      </c>
      <c r="E827" s="2">
        <v>3</v>
      </c>
      <c r="F827" s="2" t="str">
        <f>_xlfn.XLOOKUP(C827,customers!$A$1:$A$1001,customers!$B$1:$B$1001,0)</f>
        <v>Odelia Skerme</v>
      </c>
      <c r="G827" s="2" t="str">
        <f>IF(_xlfn.XLOOKUP(C827,customers!$A$1:$A$1001,customers!$C$1:$C$1001,0) = 0, "NONE", _xlfn.XLOOKUP(C827,customers!$A$1:$A$1001,customers!$C$1:$C$1001,0) )</f>
        <v>oskermen3@hatena.ne.jp</v>
      </c>
      <c r="H827" s="2" t="str">
        <f>_xlfn.XLOOKUP(C827,customers!$A$1:$A$1001,customers!$G$1:$G$1001,0)</f>
        <v>United States</v>
      </c>
      <c r="I827" s="2" t="e" vm="111">
        <v>#VALUE!</v>
      </c>
      <c r="J827" s="2" t="str">
        <f>_xlfn.XLOOKUP(Table1[[#This Row],[Customer ID]],customers!A826:A1826,customers!F826:F1826,FALSE)</f>
        <v>Oklahoma City</v>
      </c>
      <c r="K827" s="2" t="str">
        <f>VLOOKUP(M827,'coffee (more)'!$A$1:$B$5,2,FALSE)</f>
        <v>Arbica</v>
      </c>
      <c r="L827" s="2" t="str">
        <f>VLOOKUP(N827,'coffee (more)'!$A$7:$B$10,2,FALSE)</f>
        <v>Dark</v>
      </c>
      <c r="M827" t="str">
        <f>INDEX(products!$A$1:$G$49,MATCH(orders!$D827,products!$A$1:$A$49,0),MATCH(orders!M$1,products!$A$1:$G$1,0))</f>
        <v>Ara</v>
      </c>
      <c r="N827" t="str">
        <f>INDEX(products!$A$1:$G$49,MATCH(orders!$D827,products!$A$1:$A$49,0),MATCH(orders!N$1,products!$A$1:$G$1,0))</f>
        <v>D</v>
      </c>
      <c r="O827" s="10">
        <f>INDEX(products!$A$1:$G$49,MATCH(orders!$D827,products!$A$1:$A$49,0),MATCH(orders!O$1,products!$A$1:$G$1,0))</f>
        <v>1</v>
      </c>
      <c r="P827" s="5">
        <f>INDEX(products!$A$1:$G$49,MATCH(orders!$D827,products!$A$1:$A$49,0),MATCH(orders!P$1,products!$A$1:$G$1,0))</f>
        <v>9.9499999999999993</v>
      </c>
      <c r="Q827" s="5">
        <f>INDEX(products!$A$1:$G$49,MATCH(orders!$D827,products!$A$1:$A$49,0),MATCH(orders!Q$1,products!$A$1:$G$1,0))</f>
        <v>0.89549999999999985</v>
      </c>
      <c r="R827" s="12">
        <f t="shared" si="25"/>
        <v>29.849999999999998</v>
      </c>
      <c r="S827" s="12">
        <f t="shared" si="24"/>
        <v>2.6864999999999997</v>
      </c>
      <c r="T827" t="str">
        <f>_xlfn.XLOOKUP(C827,customers!A826:A1826,customers!I826:I1826,FALSE)</f>
        <v>Yes</v>
      </c>
    </row>
    <row r="828" spans="1:20" x14ac:dyDescent="0.2">
      <c r="A828" s="2" t="s">
        <v>5158</v>
      </c>
      <c r="B828" s="3">
        <v>44283</v>
      </c>
      <c r="C828" s="2" t="s">
        <v>5159</v>
      </c>
      <c r="D828" t="s">
        <v>6139</v>
      </c>
      <c r="E828" s="2">
        <v>5</v>
      </c>
      <c r="F828" s="2" t="str">
        <f>_xlfn.XLOOKUP(C828,customers!$A$1:$A$1001,customers!$B$1:$B$1001,0)</f>
        <v>Kandy Heddan</v>
      </c>
      <c r="G828" s="2" t="str">
        <f>IF(_xlfn.XLOOKUP(C828,customers!$A$1:$A$1001,customers!$C$1:$C$1001,0) = 0, "NONE", _xlfn.XLOOKUP(C828,customers!$A$1:$A$1001,customers!$C$1:$C$1001,0) )</f>
        <v>kheddanmy@icq.com</v>
      </c>
      <c r="H828" s="2" t="str">
        <f>_xlfn.XLOOKUP(C828,customers!$A$1:$A$1001,customers!$G$1:$G$1001,0)</f>
        <v>United States</v>
      </c>
      <c r="I828" s="2" t="e" vm="46">
        <v>#VALUE!</v>
      </c>
      <c r="J828" s="2" t="str">
        <f>_xlfn.XLOOKUP(Table1[[#This Row],[Customer ID]],customers!A827:A1827,customers!F827:F1827,FALSE)</f>
        <v>Pensacola</v>
      </c>
      <c r="K828" s="2" t="str">
        <f>VLOOKUP(M828,'coffee (more)'!$A$1:$B$5,2,FALSE)</f>
        <v>Excelsa</v>
      </c>
      <c r="L828" s="2" t="str">
        <f>VLOOKUP(N828,'coffee (more)'!$A$7:$B$10,2,FALSE)</f>
        <v>Medium</v>
      </c>
      <c r="M828" t="str">
        <f>INDEX(products!$A$1:$G$49,MATCH(orders!$D828,products!$A$1:$A$49,0),MATCH(orders!M$1,products!$A$1:$G$1,0))</f>
        <v>Exc</v>
      </c>
      <c r="N828" t="str">
        <f>INDEX(products!$A$1:$G$49,MATCH(orders!$D828,products!$A$1:$A$49,0),MATCH(orders!N$1,products!$A$1:$G$1,0))</f>
        <v>M</v>
      </c>
      <c r="O828" s="10">
        <f>INDEX(products!$A$1:$G$49,MATCH(orders!$D828,products!$A$1:$A$49,0),MATCH(orders!O$1,products!$A$1:$G$1,0))</f>
        <v>0.5</v>
      </c>
      <c r="P828" s="5">
        <f>INDEX(products!$A$1:$G$49,MATCH(orders!$D828,products!$A$1:$A$49,0),MATCH(orders!P$1,products!$A$1:$G$1,0))</f>
        <v>8.25</v>
      </c>
      <c r="Q828" s="5">
        <f>INDEX(products!$A$1:$G$49,MATCH(orders!$D828,products!$A$1:$A$49,0),MATCH(orders!Q$1,products!$A$1:$G$1,0))</f>
        <v>0.90749999999999997</v>
      </c>
      <c r="R828" s="12">
        <f t="shared" si="25"/>
        <v>41.25</v>
      </c>
      <c r="S828" s="12">
        <f t="shared" si="24"/>
        <v>4.5374999999999996</v>
      </c>
      <c r="T828" t="str">
        <f>_xlfn.XLOOKUP(C828,customers!A827:A1827,customers!I827:I1827,FALSE)</f>
        <v>Yes</v>
      </c>
    </row>
    <row r="829" spans="1:20" x14ac:dyDescent="0.2">
      <c r="A829" s="2" t="s">
        <v>5164</v>
      </c>
      <c r="B829" s="3">
        <v>44540</v>
      </c>
      <c r="C829" s="2" t="s">
        <v>5165</v>
      </c>
      <c r="D829" t="s">
        <v>6156</v>
      </c>
      <c r="E829" s="2">
        <v>5</v>
      </c>
      <c r="F829" s="2" t="str">
        <f>_xlfn.XLOOKUP(C829,customers!$A$1:$A$1001,customers!$B$1:$B$1001,0)</f>
        <v>Ibby Charters</v>
      </c>
      <c r="G829" s="2" t="str">
        <f>IF(_xlfn.XLOOKUP(C829,customers!$A$1:$A$1001,customers!$C$1:$C$1001,0) = 0, "NONE", _xlfn.XLOOKUP(C829,customers!$A$1:$A$1001,customers!$C$1:$C$1001,0) )</f>
        <v>ichartersmz@abc.net.au</v>
      </c>
      <c r="H829" s="2" t="str">
        <f>_xlfn.XLOOKUP(C829,customers!$A$1:$A$1001,customers!$G$1:$G$1001,0)</f>
        <v>United States</v>
      </c>
      <c r="I829" s="2" t="e" vm="39">
        <v>#VALUE!</v>
      </c>
      <c r="J829" s="2" t="str">
        <f>_xlfn.XLOOKUP(Table1[[#This Row],[Customer ID]],customers!A828:A1828,customers!F828:F1828,FALSE)</f>
        <v>Washington</v>
      </c>
      <c r="K829" s="2" t="str">
        <f>VLOOKUP(M829,'coffee (more)'!$A$1:$B$5,2,FALSE)</f>
        <v>Excelsa</v>
      </c>
      <c r="L829" s="2" t="str">
        <f>VLOOKUP(N829,'coffee (more)'!$A$7:$B$10,2,FALSE)</f>
        <v>Medium</v>
      </c>
      <c r="M829" t="str">
        <f>INDEX(products!$A$1:$G$49,MATCH(orders!$D829,products!$A$1:$A$49,0),MATCH(orders!M$1,products!$A$1:$G$1,0))</f>
        <v>Exc</v>
      </c>
      <c r="N829" t="str">
        <f>INDEX(products!$A$1:$G$49,MATCH(orders!$D829,products!$A$1:$A$49,0),MATCH(orders!N$1,products!$A$1:$G$1,0))</f>
        <v>M</v>
      </c>
      <c r="O829" s="10">
        <f>INDEX(products!$A$1:$G$49,MATCH(orders!$D829,products!$A$1:$A$49,0),MATCH(orders!O$1,products!$A$1:$G$1,0))</f>
        <v>0.2</v>
      </c>
      <c r="P829" s="5">
        <f>INDEX(products!$A$1:$G$49,MATCH(orders!$D829,products!$A$1:$A$49,0),MATCH(orders!P$1,products!$A$1:$G$1,0))</f>
        <v>4.125</v>
      </c>
      <c r="Q829" s="5">
        <f>INDEX(products!$A$1:$G$49,MATCH(orders!$D829,products!$A$1:$A$49,0),MATCH(orders!Q$1,products!$A$1:$G$1,0))</f>
        <v>0.45374999999999999</v>
      </c>
      <c r="R829" s="12">
        <f t="shared" si="25"/>
        <v>20.625</v>
      </c>
      <c r="S829" s="12">
        <f t="shared" si="24"/>
        <v>2.2687499999999998</v>
      </c>
      <c r="T829" t="str">
        <f>_xlfn.XLOOKUP(C829,customers!A828:A1828,customers!I828:I1828,FALSE)</f>
        <v>No</v>
      </c>
    </row>
    <row r="830" spans="1:20" x14ac:dyDescent="0.2">
      <c r="A830" s="2" t="s">
        <v>5170</v>
      </c>
      <c r="B830" s="3">
        <v>44505</v>
      </c>
      <c r="C830" s="2" t="s">
        <v>5171</v>
      </c>
      <c r="D830" t="s">
        <v>6168</v>
      </c>
      <c r="E830" s="2">
        <v>6</v>
      </c>
      <c r="F830" s="2" t="str">
        <f>_xlfn.XLOOKUP(C830,customers!$A$1:$A$1001,customers!$B$1:$B$1001,0)</f>
        <v>Adora Roubert</v>
      </c>
      <c r="G830" s="2" t="str">
        <f>IF(_xlfn.XLOOKUP(C830,customers!$A$1:$A$1001,customers!$C$1:$C$1001,0) = 0, "NONE", _xlfn.XLOOKUP(C830,customers!$A$1:$A$1001,customers!$C$1:$C$1001,0) )</f>
        <v>aroubertn0@tmall.com</v>
      </c>
      <c r="H830" s="2" t="str">
        <f>_xlfn.XLOOKUP(C830,customers!$A$1:$A$1001,customers!$G$1:$G$1001,0)</f>
        <v>United States</v>
      </c>
      <c r="I830" s="2" t="e" vm="323">
        <v>#VALUE!</v>
      </c>
      <c r="J830" s="2" t="str">
        <f>_xlfn.XLOOKUP(Table1[[#This Row],[Customer ID]],customers!A829:A1829,customers!F829:F1829,FALSE)</f>
        <v>Port Saint Lucie</v>
      </c>
      <c r="K830" s="2" t="str">
        <f>VLOOKUP(M830,'coffee (more)'!$A$1:$B$5,2,FALSE)</f>
        <v>Arbica</v>
      </c>
      <c r="L830" s="2" t="str">
        <f>VLOOKUP(N830,'coffee (more)'!$A$7:$B$10,2,FALSE)</f>
        <v>Dark</v>
      </c>
      <c r="M830" t="str">
        <f>INDEX(products!$A$1:$G$49,MATCH(orders!$D830,products!$A$1:$A$49,0),MATCH(orders!M$1,products!$A$1:$G$1,0))</f>
        <v>Ara</v>
      </c>
      <c r="N830" t="str">
        <f>INDEX(products!$A$1:$G$49,MATCH(orders!$D830,products!$A$1:$A$49,0),MATCH(orders!N$1,products!$A$1:$G$1,0))</f>
        <v>D</v>
      </c>
      <c r="O830" s="10">
        <f>INDEX(products!$A$1:$G$49,MATCH(orders!$D830,products!$A$1:$A$49,0),MATCH(orders!O$1,products!$A$1:$G$1,0))</f>
        <v>2.5</v>
      </c>
      <c r="P830" s="5">
        <f>INDEX(products!$A$1:$G$49,MATCH(orders!$D830,products!$A$1:$A$49,0),MATCH(orders!P$1,products!$A$1:$G$1,0))</f>
        <v>22.884999999999998</v>
      </c>
      <c r="Q830" s="5">
        <f>INDEX(products!$A$1:$G$49,MATCH(orders!$D830,products!$A$1:$A$49,0),MATCH(orders!Q$1,products!$A$1:$G$1,0))</f>
        <v>2.0596499999999995</v>
      </c>
      <c r="R830" s="12">
        <f t="shared" si="25"/>
        <v>137.31</v>
      </c>
      <c r="S830" s="12">
        <f t="shared" si="24"/>
        <v>12.357899999999997</v>
      </c>
      <c r="T830" t="str">
        <f>_xlfn.XLOOKUP(C830,customers!A829:A1829,customers!I829:I1829,FALSE)</f>
        <v>Yes</v>
      </c>
    </row>
    <row r="831" spans="1:20" x14ac:dyDescent="0.2">
      <c r="A831" s="2" t="s">
        <v>5176</v>
      </c>
      <c r="B831" s="3">
        <v>43890</v>
      </c>
      <c r="C831" s="2" t="s">
        <v>5177</v>
      </c>
      <c r="D831" t="s">
        <v>6154</v>
      </c>
      <c r="E831" s="2">
        <v>1</v>
      </c>
      <c r="F831" s="2" t="str">
        <f>_xlfn.XLOOKUP(C831,customers!$A$1:$A$1001,customers!$B$1:$B$1001,0)</f>
        <v>Hillel Mairs</v>
      </c>
      <c r="G831" s="2" t="str">
        <f>IF(_xlfn.XLOOKUP(C831,customers!$A$1:$A$1001,customers!$C$1:$C$1001,0) = 0, "NONE", _xlfn.XLOOKUP(C831,customers!$A$1:$A$1001,customers!$C$1:$C$1001,0) )</f>
        <v>hmairsn1@so-net.ne.jp</v>
      </c>
      <c r="H831" s="2" t="str">
        <f>_xlfn.XLOOKUP(C831,customers!$A$1:$A$1001,customers!$G$1:$G$1001,0)</f>
        <v>United States</v>
      </c>
      <c r="I831" s="2" t="e" vm="85">
        <v>#VALUE!</v>
      </c>
      <c r="J831" s="2" t="str">
        <f>_xlfn.XLOOKUP(Table1[[#This Row],[Customer ID]],customers!A830:A1830,customers!F830:F1830,FALSE)</f>
        <v>Huntington</v>
      </c>
      <c r="K831" s="2" t="str">
        <f>VLOOKUP(M831,'coffee (more)'!$A$1:$B$5,2,FALSE)</f>
        <v>Arbica</v>
      </c>
      <c r="L831" s="2" t="str">
        <f>VLOOKUP(N831,'coffee (more)'!$A$7:$B$10,2,FALSE)</f>
        <v>Dark</v>
      </c>
      <c r="M831" t="str">
        <f>INDEX(products!$A$1:$G$49,MATCH(orders!$D831,products!$A$1:$A$49,0),MATCH(orders!M$1,products!$A$1:$G$1,0))</f>
        <v>Ara</v>
      </c>
      <c r="N831" t="str">
        <f>INDEX(products!$A$1:$G$49,MATCH(orders!$D831,products!$A$1:$A$49,0),MATCH(orders!N$1,products!$A$1:$G$1,0))</f>
        <v>D</v>
      </c>
      <c r="O831" s="10">
        <f>INDEX(products!$A$1:$G$49,MATCH(orders!$D831,products!$A$1:$A$49,0),MATCH(orders!O$1,products!$A$1:$G$1,0))</f>
        <v>0.2</v>
      </c>
      <c r="P831" s="5">
        <f>INDEX(products!$A$1:$G$49,MATCH(orders!$D831,products!$A$1:$A$49,0),MATCH(orders!P$1,products!$A$1:$G$1,0))</f>
        <v>2.9849999999999999</v>
      </c>
      <c r="Q831" s="5">
        <f>INDEX(products!$A$1:$G$49,MATCH(orders!$D831,products!$A$1:$A$49,0),MATCH(orders!Q$1,products!$A$1:$G$1,0))</f>
        <v>0.26865</v>
      </c>
      <c r="R831" s="12">
        <f t="shared" si="25"/>
        <v>2.9849999999999999</v>
      </c>
      <c r="S831" s="12">
        <f t="shared" si="24"/>
        <v>0.26865</v>
      </c>
      <c r="T831" t="str">
        <f>_xlfn.XLOOKUP(C831,customers!A830:A1830,customers!I830:I1830,FALSE)</f>
        <v>No</v>
      </c>
    </row>
    <row r="832" spans="1:20"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 = 0, "NONE", _xlfn.XLOOKUP(C832,customers!$A$1:$A$1001,customers!$C$1:$C$1001,0) )</f>
        <v>hrainforthn2@blog.com</v>
      </c>
      <c r="H832" s="2" t="str">
        <f>_xlfn.XLOOKUP(C832,customers!$A$1:$A$1001,customers!$G$1:$G$1001,0)</f>
        <v>United States</v>
      </c>
      <c r="I832" s="2" t="e" vm="11">
        <v>#VALUE!</v>
      </c>
      <c r="J832" s="2" t="str">
        <f>_xlfn.XLOOKUP(Table1[[#This Row],[Customer ID]],customers!A831:A1831,customers!F831:F1831,FALSE)</f>
        <v>Philadelphia</v>
      </c>
      <c r="K832" s="2" t="str">
        <f>VLOOKUP(M832,'coffee (more)'!$A$1:$B$5,2,FALSE)</f>
        <v>Excelsa</v>
      </c>
      <c r="L832" s="2" t="str">
        <f>VLOOKUP(N832,'coffee (more)'!$A$7:$B$10,2,FALSE)</f>
        <v>Medium</v>
      </c>
      <c r="M832" t="str">
        <f>INDEX(products!$A$1:$G$49,MATCH(orders!$D832,products!$A$1:$A$49,0),MATCH(orders!M$1,products!$A$1:$G$1,0))</f>
        <v>Exc</v>
      </c>
      <c r="N832" t="str">
        <f>INDEX(products!$A$1:$G$49,MATCH(orders!$D832,products!$A$1:$A$49,0),MATCH(orders!N$1,products!$A$1:$G$1,0))</f>
        <v>M</v>
      </c>
      <c r="O832" s="10">
        <f>INDEX(products!$A$1:$G$49,MATCH(orders!$D832,products!$A$1:$A$49,0),MATCH(orders!O$1,products!$A$1:$G$1,0))</f>
        <v>1</v>
      </c>
      <c r="P832" s="5">
        <f>INDEX(products!$A$1:$G$49,MATCH(orders!$D832,products!$A$1:$A$49,0),MATCH(orders!P$1,products!$A$1:$G$1,0))</f>
        <v>13.75</v>
      </c>
      <c r="Q832" s="5">
        <f>INDEX(products!$A$1:$G$49,MATCH(orders!$D832,products!$A$1:$A$49,0),MATCH(orders!Q$1,products!$A$1:$G$1,0))</f>
        <v>1.5125</v>
      </c>
      <c r="R832" s="12">
        <f t="shared" si="25"/>
        <v>27.5</v>
      </c>
      <c r="S832" s="12">
        <f t="shared" si="24"/>
        <v>3.0249999999999999</v>
      </c>
      <c r="T832" t="str">
        <f>_xlfn.XLOOKUP(C832,customers!A831:A1831,customers!I831:I1831,FALSE)</f>
        <v>No</v>
      </c>
    </row>
    <row r="833" spans="1:20"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 = 0, "NONE", _xlfn.XLOOKUP(C833,customers!$A$1:$A$1001,customers!$C$1:$C$1001,0) )</f>
        <v>hrainforthn2@blog.com</v>
      </c>
      <c r="H833" s="2" t="str">
        <f>_xlfn.XLOOKUP(C833,customers!$A$1:$A$1001,customers!$G$1:$G$1001,0)</f>
        <v>United States</v>
      </c>
      <c r="I833" s="2" t="e" vm="11">
        <v>#VALUE!</v>
      </c>
      <c r="J833" s="2" t="str">
        <f>_xlfn.XLOOKUP(Table1[[#This Row],[Customer ID]],customers!A832:A1832,customers!F832:F1832,FALSE)</f>
        <v>Philadelphia</v>
      </c>
      <c r="K833" s="2" t="str">
        <f>VLOOKUP(M833,'coffee (more)'!$A$1:$B$5,2,FALSE)</f>
        <v>Arbica</v>
      </c>
      <c r="L833" s="2" t="str">
        <f>VLOOKUP(N833,'coffee (more)'!$A$7:$B$10,2,FALSE)</f>
        <v>Dark</v>
      </c>
      <c r="M833" t="str">
        <f>INDEX(products!$A$1:$G$49,MATCH(orders!$D833,products!$A$1:$A$49,0),MATCH(orders!M$1,products!$A$1:$G$1,0))</f>
        <v>Ara</v>
      </c>
      <c r="N833" t="str">
        <f>INDEX(products!$A$1:$G$49,MATCH(orders!$D833,products!$A$1:$A$49,0),MATCH(orders!N$1,products!$A$1:$G$1,0))</f>
        <v>D</v>
      </c>
      <c r="O833" s="10">
        <f>INDEX(products!$A$1:$G$49,MATCH(orders!$D833,products!$A$1:$A$49,0),MATCH(orders!O$1,products!$A$1:$G$1,0))</f>
        <v>0.2</v>
      </c>
      <c r="P833" s="5">
        <f>INDEX(products!$A$1:$G$49,MATCH(orders!$D833,products!$A$1:$A$49,0),MATCH(orders!P$1,products!$A$1:$G$1,0))</f>
        <v>2.9849999999999999</v>
      </c>
      <c r="Q833" s="5">
        <f>INDEX(products!$A$1:$G$49,MATCH(orders!$D833,products!$A$1:$A$49,0),MATCH(orders!Q$1,products!$A$1:$G$1,0))</f>
        <v>0.26865</v>
      </c>
      <c r="R833" s="12">
        <f t="shared" si="25"/>
        <v>5.97</v>
      </c>
      <c r="S833" s="12">
        <f t="shared" si="24"/>
        <v>0.5373</v>
      </c>
      <c r="T833" t="str">
        <f>_xlfn.XLOOKUP(C833,customers!A832:A1832,customers!I832:I1832,FALSE)</f>
        <v>No</v>
      </c>
    </row>
    <row r="834" spans="1:20" x14ac:dyDescent="0.2">
      <c r="A834" s="2" t="s">
        <v>5193</v>
      </c>
      <c r="B834" s="3">
        <v>44274</v>
      </c>
      <c r="C834" s="2" t="s">
        <v>5194</v>
      </c>
      <c r="D834" t="s">
        <v>6138</v>
      </c>
      <c r="E834" s="2">
        <v>6</v>
      </c>
      <c r="F834" s="2" t="str">
        <f>_xlfn.XLOOKUP(C834,customers!$A$1:$A$1001,customers!$B$1:$B$1001,0)</f>
        <v>Isac Jesper</v>
      </c>
      <c r="G834" s="2" t="str">
        <f>IF(_xlfn.XLOOKUP(C834,customers!$A$1:$A$1001,customers!$C$1:$C$1001,0) = 0, "NONE", _xlfn.XLOOKUP(C834,customers!$A$1:$A$1001,customers!$C$1:$C$1001,0) )</f>
        <v>ijespern4@theglobeandmail.com</v>
      </c>
      <c r="H834" s="2" t="str">
        <f>_xlfn.XLOOKUP(C834,customers!$A$1:$A$1001,customers!$G$1:$G$1001,0)</f>
        <v>United States</v>
      </c>
      <c r="I834" s="2" t="e" vm="50">
        <v>#VALUE!</v>
      </c>
      <c r="J834" s="2" t="str">
        <f>_xlfn.XLOOKUP(Table1[[#This Row],[Customer ID]],customers!A833:A1833,customers!F833:F1833,FALSE)</f>
        <v>Naples</v>
      </c>
      <c r="K834" s="2" t="str">
        <f>VLOOKUP(M834,'coffee (more)'!$A$1:$B$5,2,FALSE)</f>
        <v>Robusta</v>
      </c>
      <c r="L834" s="2" t="str">
        <f>VLOOKUP(N834,'coffee (more)'!$A$7:$B$10,2,FALSE)</f>
        <v>Medium</v>
      </c>
      <c r="M834" t="str">
        <f>INDEX(products!$A$1:$G$49,MATCH(orders!$D834,products!$A$1:$A$49,0),MATCH(orders!M$1,products!$A$1:$G$1,0))</f>
        <v>Rob</v>
      </c>
      <c r="N834" t="str">
        <f>INDEX(products!$A$1:$G$49,MATCH(orders!$D834,products!$A$1:$A$49,0),MATCH(orders!N$1,products!$A$1:$G$1,0))</f>
        <v>M</v>
      </c>
      <c r="O834" s="10">
        <f>INDEX(products!$A$1:$G$49,MATCH(orders!$D834,products!$A$1:$A$49,0),MATCH(orders!O$1,products!$A$1:$G$1,0))</f>
        <v>1</v>
      </c>
      <c r="P834" s="5">
        <f>INDEX(products!$A$1:$G$49,MATCH(orders!$D834,products!$A$1:$A$49,0),MATCH(orders!P$1,products!$A$1:$G$1,0))</f>
        <v>9.9499999999999993</v>
      </c>
      <c r="Q834" s="5">
        <f>INDEX(products!$A$1:$G$49,MATCH(orders!$D834,products!$A$1:$A$49,0),MATCH(orders!Q$1,products!$A$1:$G$1,0))</f>
        <v>0.59699999999999998</v>
      </c>
      <c r="R834" s="12">
        <f t="shared" si="25"/>
        <v>59.699999999999996</v>
      </c>
      <c r="S834" s="12">
        <f t="shared" ref="S834:S897" si="26" xml:space="preserve"> Q834*E834</f>
        <v>3.5819999999999999</v>
      </c>
      <c r="T834" t="str">
        <f>_xlfn.XLOOKUP(C834,customers!A833:A1833,customers!I833:I1833,FALSE)</f>
        <v>No</v>
      </c>
    </row>
    <row r="835" spans="1:20"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 = 0, "NONE", _xlfn.XLOOKUP(C835,customers!$A$1:$A$1001,customers!$C$1:$C$1001,0) )</f>
        <v>ldwerryhousen5@gravatar.com</v>
      </c>
      <c r="H835" s="2" t="str">
        <f>_xlfn.XLOOKUP(C835,customers!$A$1:$A$1001,customers!$G$1:$G$1001,0)</f>
        <v>United States</v>
      </c>
      <c r="I835" s="2" t="e" vm="54">
        <v>#VALUE!</v>
      </c>
      <c r="J835" s="2" t="str">
        <f>_xlfn.XLOOKUP(Table1[[#This Row],[Customer ID]],customers!A834:A1834,customers!F834:F1834,FALSE)</f>
        <v>Fort Worth</v>
      </c>
      <c r="K835" s="2" t="str">
        <f>VLOOKUP(M835,'coffee (more)'!$A$1:$B$5,2,FALSE)</f>
        <v>Robusta</v>
      </c>
      <c r="L835" s="2" t="str">
        <f>VLOOKUP(N835,'coffee (more)'!$A$7:$B$10,2,FALSE)</f>
        <v>Dark</v>
      </c>
      <c r="M835" t="str">
        <f>INDEX(products!$A$1:$G$49,MATCH(orders!$D835,products!$A$1:$A$49,0),MATCH(orders!M$1,products!$A$1:$G$1,0))</f>
        <v>Rob</v>
      </c>
      <c r="N835" t="str">
        <f>INDEX(products!$A$1:$G$49,MATCH(orders!$D835,products!$A$1:$A$49,0),MATCH(orders!N$1,products!$A$1:$G$1,0))</f>
        <v>D</v>
      </c>
      <c r="O835" s="10">
        <f>INDEX(products!$A$1:$G$49,MATCH(orders!$D835,products!$A$1:$A$49,0),MATCH(orders!O$1,products!$A$1:$G$1,0))</f>
        <v>2.5</v>
      </c>
      <c r="P835" s="5">
        <f>INDEX(products!$A$1:$G$49,MATCH(orders!$D835,products!$A$1:$A$49,0),MATCH(orders!P$1,products!$A$1:$G$1,0))</f>
        <v>20.584999999999997</v>
      </c>
      <c r="Q835" s="5">
        <f>INDEX(products!$A$1:$G$49,MATCH(orders!$D835,products!$A$1:$A$49,0),MATCH(orders!Q$1,products!$A$1:$G$1,0))</f>
        <v>1.2350999999999999</v>
      </c>
      <c r="R835" s="12">
        <f t="shared" ref="R835:R898" si="27">E835*P835</f>
        <v>82.339999999999989</v>
      </c>
      <c r="S835" s="12">
        <f t="shared" si="26"/>
        <v>4.9403999999999995</v>
      </c>
      <c r="T835" t="str">
        <f>_xlfn.XLOOKUP(C835,customers!A834:A1834,customers!I834:I1834,FALSE)</f>
        <v>Yes</v>
      </c>
    </row>
    <row r="836" spans="1:20" x14ac:dyDescent="0.2">
      <c r="A836" s="2" t="s">
        <v>5205</v>
      </c>
      <c r="B836" s="3">
        <v>44141</v>
      </c>
      <c r="C836" s="2" t="s">
        <v>5206</v>
      </c>
      <c r="D836" t="s">
        <v>6168</v>
      </c>
      <c r="E836" s="2">
        <v>1</v>
      </c>
      <c r="F836" s="2" t="str">
        <f>_xlfn.XLOOKUP(C836,customers!$A$1:$A$1001,customers!$B$1:$B$1001,0)</f>
        <v>Nadeen Broomer</v>
      </c>
      <c r="G836" s="2" t="str">
        <f>IF(_xlfn.XLOOKUP(C836,customers!$A$1:$A$1001,customers!$C$1:$C$1001,0) = 0, "NONE", _xlfn.XLOOKUP(C836,customers!$A$1:$A$1001,customers!$C$1:$C$1001,0) )</f>
        <v>nbroomern6@examiner.com</v>
      </c>
      <c r="H836" s="2" t="str">
        <f>_xlfn.XLOOKUP(C836,customers!$A$1:$A$1001,customers!$G$1:$G$1001,0)</f>
        <v>United States</v>
      </c>
      <c r="I836" s="2" t="e" vm="324">
        <v>#VALUE!</v>
      </c>
      <c r="J836" s="2" t="str">
        <f>_xlfn.XLOOKUP(Table1[[#This Row],[Customer ID]],customers!A835:A1835,customers!F835:F1835,FALSE)</f>
        <v>Omaha</v>
      </c>
      <c r="K836" s="2" t="str">
        <f>VLOOKUP(M836,'coffee (more)'!$A$1:$B$5,2,FALSE)</f>
        <v>Arbica</v>
      </c>
      <c r="L836" s="2" t="str">
        <f>VLOOKUP(N836,'coffee (more)'!$A$7:$B$10,2,FALSE)</f>
        <v>Dark</v>
      </c>
      <c r="M836" t="str">
        <f>INDEX(products!$A$1:$G$49,MATCH(orders!$D836,products!$A$1:$A$49,0),MATCH(orders!M$1,products!$A$1:$G$1,0))</f>
        <v>Ara</v>
      </c>
      <c r="N836" t="str">
        <f>INDEX(products!$A$1:$G$49,MATCH(orders!$D836,products!$A$1:$A$49,0),MATCH(orders!N$1,products!$A$1:$G$1,0))</f>
        <v>D</v>
      </c>
      <c r="O836" s="10">
        <f>INDEX(products!$A$1:$G$49,MATCH(orders!$D836,products!$A$1:$A$49,0),MATCH(orders!O$1,products!$A$1:$G$1,0))</f>
        <v>2.5</v>
      </c>
      <c r="P836" s="5">
        <f>INDEX(products!$A$1:$G$49,MATCH(orders!$D836,products!$A$1:$A$49,0),MATCH(orders!P$1,products!$A$1:$G$1,0))</f>
        <v>22.884999999999998</v>
      </c>
      <c r="Q836" s="5">
        <f>INDEX(products!$A$1:$G$49,MATCH(orders!$D836,products!$A$1:$A$49,0),MATCH(orders!Q$1,products!$A$1:$G$1,0))</f>
        <v>2.0596499999999995</v>
      </c>
      <c r="R836" s="12">
        <f t="shared" si="27"/>
        <v>22.884999999999998</v>
      </c>
      <c r="S836" s="12">
        <f t="shared" si="26"/>
        <v>2.0596499999999995</v>
      </c>
      <c r="T836" t="str">
        <f>_xlfn.XLOOKUP(C836,customers!A835:A1835,customers!I835:I1835,FALSE)</f>
        <v>No</v>
      </c>
    </row>
    <row r="837" spans="1:20"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 = 0, "NONE", _xlfn.XLOOKUP(C837,customers!$A$1:$A$1001,customers!$C$1:$C$1001,0) )</f>
        <v>kthoumassonn7@bloglovin.com</v>
      </c>
      <c r="H837" s="2" t="str">
        <f>_xlfn.XLOOKUP(C837,customers!$A$1:$A$1001,customers!$G$1:$G$1001,0)</f>
        <v>United States</v>
      </c>
      <c r="I837" s="2" t="e" vm="29">
        <v>#VALUE!</v>
      </c>
      <c r="J837" s="2" t="str">
        <f>_xlfn.XLOOKUP(Table1[[#This Row],[Customer ID]],customers!A836:A1836,customers!F836:F1836,FALSE)</f>
        <v>Tucson</v>
      </c>
      <c r="K837" s="2" t="str">
        <f>VLOOKUP(M837,'coffee (more)'!$A$1:$B$5,2,FALSE)</f>
        <v>Excelsa</v>
      </c>
      <c r="L837" s="2" t="str">
        <f>VLOOKUP(N837,'coffee (more)'!$A$7:$B$10,2,FALSE)</f>
        <v>Light</v>
      </c>
      <c r="M837" t="str">
        <f>INDEX(products!$A$1:$G$49,MATCH(orders!$D837,products!$A$1:$A$49,0),MATCH(orders!M$1,products!$A$1:$G$1,0))</f>
        <v>Exc</v>
      </c>
      <c r="N837" t="str">
        <f>INDEX(products!$A$1:$G$49,MATCH(orders!$D837,products!$A$1:$A$49,0),MATCH(orders!N$1,products!$A$1:$G$1,0))</f>
        <v>L</v>
      </c>
      <c r="O837" s="10">
        <f>INDEX(products!$A$1:$G$49,MATCH(orders!$D837,products!$A$1:$A$49,0),MATCH(orders!O$1,products!$A$1:$G$1,0))</f>
        <v>0.5</v>
      </c>
      <c r="P837" s="5">
        <f>INDEX(products!$A$1:$G$49,MATCH(orders!$D837,products!$A$1:$A$49,0),MATCH(orders!P$1,products!$A$1:$G$1,0))</f>
        <v>8.91</v>
      </c>
      <c r="Q837" s="5">
        <f>INDEX(products!$A$1:$G$49,MATCH(orders!$D837,products!$A$1:$A$49,0),MATCH(orders!Q$1,products!$A$1:$G$1,0))</f>
        <v>0.98009999999999997</v>
      </c>
      <c r="R837" s="12">
        <f t="shared" si="27"/>
        <v>8.91</v>
      </c>
      <c r="S837" s="12">
        <f t="shared" si="26"/>
        <v>0.98009999999999997</v>
      </c>
      <c r="T837" t="str">
        <f>_xlfn.XLOOKUP(C837,customers!A836:A1836,customers!I836:I1836,FALSE)</f>
        <v>Yes</v>
      </c>
    </row>
    <row r="838" spans="1:20" x14ac:dyDescent="0.2">
      <c r="A838" s="2" t="s">
        <v>5216</v>
      </c>
      <c r="B838" s="3">
        <v>44486</v>
      </c>
      <c r="C838" s="2" t="s">
        <v>5217</v>
      </c>
      <c r="D838" t="s">
        <v>6154</v>
      </c>
      <c r="E838" s="2">
        <v>4</v>
      </c>
      <c r="F838" s="2" t="str">
        <f>_xlfn.XLOOKUP(C838,customers!$A$1:$A$1001,customers!$B$1:$B$1001,0)</f>
        <v>Frans Habbergham</v>
      </c>
      <c r="G838" s="2" t="str">
        <f>IF(_xlfn.XLOOKUP(C838,customers!$A$1:$A$1001,customers!$C$1:$C$1001,0) = 0, "NONE", _xlfn.XLOOKUP(C838,customers!$A$1:$A$1001,customers!$C$1:$C$1001,0) )</f>
        <v>fhabberghamn8@discovery.com</v>
      </c>
      <c r="H838" s="2" t="str">
        <f>_xlfn.XLOOKUP(C838,customers!$A$1:$A$1001,customers!$G$1:$G$1001,0)</f>
        <v>United States</v>
      </c>
      <c r="I838" s="2" t="e" vm="121">
        <v>#VALUE!</v>
      </c>
      <c r="J838" s="2" t="str">
        <f>_xlfn.XLOOKUP(Table1[[#This Row],[Customer ID]],customers!A837:A1837,customers!F837:F1837,FALSE)</f>
        <v>Sparks</v>
      </c>
      <c r="K838" s="2" t="str">
        <f>VLOOKUP(M838,'coffee (more)'!$A$1:$B$5,2,FALSE)</f>
        <v>Arbica</v>
      </c>
      <c r="L838" s="2" t="str">
        <f>VLOOKUP(N838,'coffee (more)'!$A$7:$B$10,2,FALSE)</f>
        <v>Dark</v>
      </c>
      <c r="M838" t="str">
        <f>INDEX(products!$A$1:$G$49,MATCH(orders!$D838,products!$A$1:$A$49,0),MATCH(orders!M$1,products!$A$1:$G$1,0))</f>
        <v>Ara</v>
      </c>
      <c r="N838" t="str">
        <f>INDEX(products!$A$1:$G$49,MATCH(orders!$D838,products!$A$1:$A$49,0),MATCH(orders!N$1,products!$A$1:$G$1,0))</f>
        <v>D</v>
      </c>
      <c r="O838" s="10">
        <f>INDEX(products!$A$1:$G$49,MATCH(orders!$D838,products!$A$1:$A$49,0),MATCH(orders!O$1,products!$A$1:$G$1,0))</f>
        <v>0.2</v>
      </c>
      <c r="P838" s="5">
        <f>INDEX(products!$A$1:$G$49,MATCH(orders!$D838,products!$A$1:$A$49,0),MATCH(orders!P$1,products!$A$1:$G$1,0))</f>
        <v>2.9849999999999999</v>
      </c>
      <c r="Q838" s="5">
        <f>INDEX(products!$A$1:$G$49,MATCH(orders!$D838,products!$A$1:$A$49,0),MATCH(orders!Q$1,products!$A$1:$G$1,0))</f>
        <v>0.26865</v>
      </c>
      <c r="R838" s="12">
        <f t="shared" si="27"/>
        <v>11.94</v>
      </c>
      <c r="S838" s="12">
        <f t="shared" si="26"/>
        <v>1.0746</v>
      </c>
      <c r="T838" t="str">
        <f>_xlfn.XLOOKUP(C838,customers!A837:A1837,customers!I837:I1837,FALSE)</f>
        <v>No</v>
      </c>
    </row>
    <row r="839" spans="1:20" x14ac:dyDescent="0.2">
      <c r="A839" s="2" t="s">
        <v>5222</v>
      </c>
      <c r="B839" s="3">
        <v>43715</v>
      </c>
      <c r="C839" s="2" t="s">
        <v>5113</v>
      </c>
      <c r="D839" t="s">
        <v>6181</v>
      </c>
      <c r="E839" s="2">
        <v>3</v>
      </c>
      <c r="F839" s="2" t="str">
        <f>_xlfn.XLOOKUP(C839,customers!$A$1:$A$1001,customers!$B$1:$B$1001,0)</f>
        <v>Allis Wilmore</v>
      </c>
      <c r="G839" s="2" t="str">
        <f>IF(_xlfn.XLOOKUP(C839,customers!$A$1:$A$1001,customers!$C$1:$C$1001,0) = 0, "NONE", _xlfn.XLOOKUP(C839,customers!$A$1:$A$1001,customers!$C$1:$C$1001,0) )</f>
        <v>NONE</v>
      </c>
      <c r="H839" s="2" t="str">
        <f>_xlfn.XLOOKUP(C839,customers!$A$1:$A$1001,customers!$G$1:$G$1001,0)</f>
        <v>United States</v>
      </c>
      <c r="I839" s="2" t="b">
        <v>0</v>
      </c>
      <c r="J839" s="2" t="b">
        <f>_xlfn.XLOOKUP(Table1[[#This Row],[Customer ID]],customers!A838:A1838,customers!F838:F1838,FALSE)</f>
        <v>0</v>
      </c>
      <c r="K839" s="2" t="str">
        <f>VLOOKUP(M839,'coffee (more)'!$A$1:$B$5,2,FALSE)</f>
        <v>Liberica</v>
      </c>
      <c r="L839" s="2" t="str">
        <f>VLOOKUP(N839,'coffee (more)'!$A$7:$B$10,2,FALSE)</f>
        <v>Medium</v>
      </c>
      <c r="M839" t="str">
        <f>INDEX(products!$A$1:$G$49,MATCH(orders!$D839,products!$A$1:$A$49,0),MATCH(orders!M$1,products!$A$1:$G$1,0))</f>
        <v>Lib</v>
      </c>
      <c r="N839" t="str">
        <f>INDEX(products!$A$1:$G$49,MATCH(orders!$D839,products!$A$1:$A$49,0),MATCH(orders!N$1,products!$A$1:$G$1,0))</f>
        <v>M</v>
      </c>
      <c r="O839" s="10">
        <f>INDEX(products!$A$1:$G$49,MATCH(orders!$D839,products!$A$1:$A$49,0),MATCH(orders!O$1,products!$A$1:$G$1,0))</f>
        <v>2.5</v>
      </c>
      <c r="P839" s="5">
        <f>INDEX(products!$A$1:$G$49,MATCH(orders!$D839,products!$A$1:$A$49,0),MATCH(orders!P$1,products!$A$1:$G$1,0))</f>
        <v>33.464999999999996</v>
      </c>
      <c r="Q839" s="5">
        <f>INDEX(products!$A$1:$G$49,MATCH(orders!$D839,products!$A$1:$A$49,0),MATCH(orders!Q$1,products!$A$1:$G$1,0))</f>
        <v>4.3504499999999995</v>
      </c>
      <c r="R839" s="12">
        <f t="shared" si="27"/>
        <v>100.39499999999998</v>
      </c>
      <c r="S839" s="12">
        <f t="shared" si="26"/>
        <v>13.051349999999999</v>
      </c>
      <c r="T839" t="b">
        <f>_xlfn.XLOOKUP(C839,customers!A838:A1838,customers!I838:I1838,FALSE)</f>
        <v>0</v>
      </c>
    </row>
    <row r="840" spans="1:20" x14ac:dyDescent="0.2">
      <c r="A840" s="2" t="s">
        <v>5228</v>
      </c>
      <c r="B840" s="3">
        <v>44755</v>
      </c>
      <c r="C840" s="2" t="s">
        <v>5229</v>
      </c>
      <c r="D840" t="s">
        <v>6168</v>
      </c>
      <c r="E840" s="2">
        <v>5</v>
      </c>
      <c r="F840" s="2" t="str">
        <f>_xlfn.XLOOKUP(C840,customers!$A$1:$A$1001,customers!$B$1:$B$1001,0)</f>
        <v>Romain Avrashin</v>
      </c>
      <c r="G840" s="2" t="str">
        <f>IF(_xlfn.XLOOKUP(C840,customers!$A$1:$A$1001,customers!$C$1:$C$1001,0) = 0, "NONE", _xlfn.XLOOKUP(C840,customers!$A$1:$A$1001,customers!$C$1:$C$1001,0) )</f>
        <v>ravrashinna@tamu.edu</v>
      </c>
      <c r="H840" s="2" t="str">
        <f>_xlfn.XLOOKUP(C840,customers!$A$1:$A$1001,customers!$G$1:$G$1001,0)</f>
        <v>United States</v>
      </c>
      <c r="I840" s="2" t="e" vm="39">
        <v>#VALUE!</v>
      </c>
      <c r="J840" s="2" t="str">
        <f>_xlfn.XLOOKUP(Table1[[#This Row],[Customer ID]],customers!A839:A1839,customers!F839:F1839,FALSE)</f>
        <v>Washington</v>
      </c>
      <c r="K840" s="2" t="str">
        <f>VLOOKUP(M840,'coffee (more)'!$A$1:$B$5,2,FALSE)</f>
        <v>Arbica</v>
      </c>
      <c r="L840" s="2" t="str">
        <f>VLOOKUP(N840,'coffee (more)'!$A$7:$B$10,2,FALSE)</f>
        <v>Dark</v>
      </c>
      <c r="M840" t="str">
        <f>INDEX(products!$A$1:$G$49,MATCH(orders!$D840,products!$A$1:$A$49,0),MATCH(orders!M$1,products!$A$1:$G$1,0))</f>
        <v>Ara</v>
      </c>
      <c r="N840" t="str">
        <f>INDEX(products!$A$1:$G$49,MATCH(orders!$D840,products!$A$1:$A$49,0),MATCH(orders!N$1,products!$A$1:$G$1,0))</f>
        <v>D</v>
      </c>
      <c r="O840" s="10">
        <f>INDEX(products!$A$1:$G$49,MATCH(orders!$D840,products!$A$1:$A$49,0),MATCH(orders!O$1,products!$A$1:$G$1,0))</f>
        <v>2.5</v>
      </c>
      <c r="P840" s="5">
        <f>INDEX(products!$A$1:$G$49,MATCH(orders!$D840,products!$A$1:$A$49,0),MATCH(orders!P$1,products!$A$1:$G$1,0))</f>
        <v>22.884999999999998</v>
      </c>
      <c r="Q840" s="5">
        <f>INDEX(products!$A$1:$G$49,MATCH(orders!$D840,products!$A$1:$A$49,0),MATCH(orders!Q$1,products!$A$1:$G$1,0))</f>
        <v>2.0596499999999995</v>
      </c>
      <c r="R840" s="12">
        <f t="shared" si="27"/>
        <v>114.42499999999998</v>
      </c>
      <c r="S840" s="12">
        <f t="shared" si="26"/>
        <v>10.298249999999998</v>
      </c>
      <c r="T840" t="str">
        <f>_xlfn.XLOOKUP(C840,customers!A839:A1839,customers!I839:I1839,FALSE)</f>
        <v>No</v>
      </c>
    </row>
    <row r="841" spans="1:20" x14ac:dyDescent="0.2">
      <c r="A841" s="2" t="s">
        <v>5234</v>
      </c>
      <c r="B841" s="3">
        <v>44521</v>
      </c>
      <c r="C841" s="2" t="s">
        <v>5235</v>
      </c>
      <c r="D841" t="s">
        <v>6139</v>
      </c>
      <c r="E841" s="2">
        <v>5</v>
      </c>
      <c r="F841" s="2" t="str">
        <f>_xlfn.XLOOKUP(C841,customers!$A$1:$A$1001,customers!$B$1:$B$1001,0)</f>
        <v>Miran Doidge</v>
      </c>
      <c r="G841" s="2" t="str">
        <f>IF(_xlfn.XLOOKUP(C841,customers!$A$1:$A$1001,customers!$C$1:$C$1001,0) = 0, "NONE", _xlfn.XLOOKUP(C841,customers!$A$1:$A$1001,customers!$C$1:$C$1001,0) )</f>
        <v>mdoidgenb@etsy.com</v>
      </c>
      <c r="H841" s="2" t="str">
        <f>_xlfn.XLOOKUP(C841,customers!$A$1:$A$1001,customers!$G$1:$G$1001,0)</f>
        <v>United States</v>
      </c>
      <c r="I841" s="2" t="e" vm="325">
        <v>#VALUE!</v>
      </c>
      <c r="J841" s="2" t="str">
        <f>_xlfn.XLOOKUP(Table1[[#This Row],[Customer ID]],customers!A840:A1840,customers!F840:F1840,FALSE)</f>
        <v>Salinas</v>
      </c>
      <c r="K841" s="2" t="str">
        <f>VLOOKUP(M841,'coffee (more)'!$A$1:$B$5,2,FALSE)</f>
        <v>Excelsa</v>
      </c>
      <c r="L841" s="2" t="str">
        <f>VLOOKUP(N841,'coffee (more)'!$A$7:$B$10,2,FALSE)</f>
        <v>Medium</v>
      </c>
      <c r="M841" t="str">
        <f>INDEX(products!$A$1:$G$49,MATCH(orders!$D841,products!$A$1:$A$49,0),MATCH(orders!M$1,products!$A$1:$G$1,0))</f>
        <v>Exc</v>
      </c>
      <c r="N841" t="str">
        <f>INDEX(products!$A$1:$G$49,MATCH(orders!$D841,products!$A$1:$A$49,0),MATCH(orders!N$1,products!$A$1:$G$1,0))</f>
        <v>M</v>
      </c>
      <c r="O841" s="10">
        <f>INDEX(products!$A$1:$G$49,MATCH(orders!$D841,products!$A$1:$A$49,0),MATCH(orders!O$1,products!$A$1:$G$1,0))</f>
        <v>0.5</v>
      </c>
      <c r="P841" s="5">
        <f>INDEX(products!$A$1:$G$49,MATCH(orders!$D841,products!$A$1:$A$49,0),MATCH(orders!P$1,products!$A$1:$G$1,0))</f>
        <v>8.25</v>
      </c>
      <c r="Q841" s="5">
        <f>INDEX(products!$A$1:$G$49,MATCH(orders!$D841,products!$A$1:$A$49,0),MATCH(orders!Q$1,products!$A$1:$G$1,0))</f>
        <v>0.90749999999999997</v>
      </c>
      <c r="R841" s="12">
        <f t="shared" si="27"/>
        <v>41.25</v>
      </c>
      <c r="S841" s="12">
        <f t="shared" si="26"/>
        <v>4.5374999999999996</v>
      </c>
      <c r="T841" t="str">
        <f>_xlfn.XLOOKUP(C841,customers!A840:A1840,customers!I840:I1840,FALSE)</f>
        <v>No</v>
      </c>
    </row>
    <row r="842" spans="1:20" x14ac:dyDescent="0.2">
      <c r="A842" s="2" t="s">
        <v>5240</v>
      </c>
      <c r="B842" s="3">
        <v>44574</v>
      </c>
      <c r="C842" s="2" t="s">
        <v>5241</v>
      </c>
      <c r="D842" t="s">
        <v>6173</v>
      </c>
      <c r="E842" s="2">
        <v>4</v>
      </c>
      <c r="F842" s="2" t="str">
        <f>_xlfn.XLOOKUP(C842,customers!$A$1:$A$1001,customers!$B$1:$B$1001,0)</f>
        <v>Janeva Edinboro</v>
      </c>
      <c r="G842" s="2" t="str">
        <f>IF(_xlfn.XLOOKUP(C842,customers!$A$1:$A$1001,customers!$C$1:$C$1001,0) = 0, "NONE", _xlfn.XLOOKUP(C842,customers!$A$1:$A$1001,customers!$C$1:$C$1001,0) )</f>
        <v>jedinboronc@reverbnation.com</v>
      </c>
      <c r="H842" s="2" t="str">
        <f>_xlfn.XLOOKUP(C842,customers!$A$1:$A$1001,customers!$G$1:$G$1001,0)</f>
        <v>United States</v>
      </c>
      <c r="I842" s="2" t="e" vm="40">
        <v>#VALUE!</v>
      </c>
      <c r="J842" s="2" t="str">
        <f>_xlfn.XLOOKUP(Table1[[#This Row],[Customer ID]],customers!A841:A1841,customers!F841:F1841,FALSE)</f>
        <v>Fort Lauderdale</v>
      </c>
      <c r="K842" s="2" t="str">
        <f>VLOOKUP(M842,'coffee (more)'!$A$1:$B$5,2,FALSE)</f>
        <v>Robusta</v>
      </c>
      <c r="L842" s="2" t="str">
        <f>VLOOKUP(N842,'coffee (more)'!$A$7:$B$10,2,FALSE)</f>
        <v>Light</v>
      </c>
      <c r="M842" t="str">
        <f>INDEX(products!$A$1:$G$49,MATCH(orders!$D842,products!$A$1:$A$49,0),MATCH(orders!M$1,products!$A$1:$G$1,0))</f>
        <v>Rob</v>
      </c>
      <c r="N842" t="str">
        <f>INDEX(products!$A$1:$G$49,MATCH(orders!$D842,products!$A$1:$A$49,0),MATCH(orders!N$1,products!$A$1:$G$1,0))</f>
        <v>L</v>
      </c>
      <c r="O842" s="10">
        <f>INDEX(products!$A$1:$G$49,MATCH(orders!$D842,products!$A$1:$A$49,0),MATCH(orders!O$1,products!$A$1:$G$1,0))</f>
        <v>0.5</v>
      </c>
      <c r="P842" s="5">
        <f>INDEX(products!$A$1:$G$49,MATCH(orders!$D842,products!$A$1:$A$49,0),MATCH(orders!P$1,products!$A$1:$G$1,0))</f>
        <v>7.169999999999999</v>
      </c>
      <c r="Q842" s="5">
        <f>INDEX(products!$A$1:$G$49,MATCH(orders!$D842,products!$A$1:$A$49,0),MATCH(orders!Q$1,products!$A$1:$G$1,0))</f>
        <v>0.43019999999999992</v>
      </c>
      <c r="R842" s="12">
        <f t="shared" si="27"/>
        <v>28.679999999999996</v>
      </c>
      <c r="S842" s="12">
        <f t="shared" si="26"/>
        <v>1.7207999999999997</v>
      </c>
      <c r="T842" t="str">
        <f>_xlfn.XLOOKUP(C842,customers!A841:A1841,customers!I841:I1841,FALSE)</f>
        <v>Yes</v>
      </c>
    </row>
    <row r="843" spans="1:20"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 = 0, "NONE", _xlfn.XLOOKUP(C843,customers!$A$1:$A$1001,customers!$C$1:$C$1001,0) )</f>
        <v>ttewelsonnd@cdbaby.com</v>
      </c>
      <c r="H843" s="2" t="str">
        <f>_xlfn.XLOOKUP(C843,customers!$A$1:$A$1001,customers!$G$1:$G$1001,0)</f>
        <v>United States</v>
      </c>
      <c r="I843" s="2" t="e" vm="82">
        <v>#VALUE!</v>
      </c>
      <c r="J843" s="2" t="str">
        <f>_xlfn.XLOOKUP(Table1[[#This Row],[Customer ID]],customers!A842:A1842,customers!F842:F1842,FALSE)</f>
        <v>El Paso</v>
      </c>
      <c r="K843" s="2" t="str">
        <f>VLOOKUP(M843,'coffee (more)'!$A$1:$B$5,2,FALSE)</f>
        <v>Liberica</v>
      </c>
      <c r="L843" s="2" t="str">
        <f>VLOOKUP(N843,'coffee (more)'!$A$7:$B$10,2,FALSE)</f>
        <v>Medium</v>
      </c>
      <c r="M843" t="str">
        <f>INDEX(products!$A$1:$G$49,MATCH(orders!$D843,products!$A$1:$A$49,0),MATCH(orders!M$1,products!$A$1:$G$1,0))</f>
        <v>Lib</v>
      </c>
      <c r="N843" t="str">
        <f>INDEX(products!$A$1:$G$49,MATCH(orders!$D843,products!$A$1:$A$49,0),MATCH(orders!N$1,products!$A$1:$G$1,0))</f>
        <v>M</v>
      </c>
      <c r="O843" s="10">
        <f>INDEX(products!$A$1:$G$49,MATCH(orders!$D843,products!$A$1:$A$49,0),MATCH(orders!O$1,products!$A$1:$G$1,0))</f>
        <v>0.2</v>
      </c>
      <c r="P843" s="5">
        <f>INDEX(products!$A$1:$G$49,MATCH(orders!$D843,products!$A$1:$A$49,0),MATCH(orders!P$1,products!$A$1:$G$1,0))</f>
        <v>4.3650000000000002</v>
      </c>
      <c r="Q843" s="5">
        <f>INDEX(products!$A$1:$G$49,MATCH(orders!$D843,products!$A$1:$A$49,0),MATCH(orders!Q$1,products!$A$1:$G$1,0))</f>
        <v>0.56745000000000001</v>
      </c>
      <c r="R843" s="12">
        <f t="shared" si="27"/>
        <v>4.3650000000000002</v>
      </c>
      <c r="S843" s="12">
        <f t="shared" si="26"/>
        <v>0.56745000000000001</v>
      </c>
      <c r="T843" t="str">
        <f>_xlfn.XLOOKUP(C843,customers!A842:A1842,customers!I842:I1842,FALSE)</f>
        <v>No</v>
      </c>
    </row>
    <row r="844" spans="1:20" x14ac:dyDescent="0.2">
      <c r="A844" s="2" t="s">
        <v>5251</v>
      </c>
      <c r="B844" s="3">
        <v>44502</v>
      </c>
      <c r="C844" s="2" t="s">
        <v>5188</v>
      </c>
      <c r="D844" t="s">
        <v>6156</v>
      </c>
      <c r="E844" s="2">
        <v>2</v>
      </c>
      <c r="F844" s="2" t="str">
        <f>_xlfn.XLOOKUP(C844,customers!$A$1:$A$1001,customers!$B$1:$B$1001,0)</f>
        <v>Odelia Skerme</v>
      </c>
      <c r="G844" s="2" t="str">
        <f>IF(_xlfn.XLOOKUP(C844,customers!$A$1:$A$1001,customers!$C$1:$C$1001,0) = 0, "NONE", _xlfn.XLOOKUP(C844,customers!$A$1:$A$1001,customers!$C$1:$C$1001,0) )</f>
        <v>oskermen3@hatena.ne.jp</v>
      </c>
      <c r="H844" s="2" t="str">
        <f>_xlfn.XLOOKUP(C844,customers!$A$1:$A$1001,customers!$G$1:$G$1001,0)</f>
        <v>United States</v>
      </c>
      <c r="I844" s="2" t="b">
        <v>0</v>
      </c>
      <c r="J844" s="2" t="b">
        <f>_xlfn.XLOOKUP(Table1[[#This Row],[Customer ID]],customers!A843:A1843,customers!F843:F1843,FALSE)</f>
        <v>0</v>
      </c>
      <c r="K844" s="2" t="str">
        <f>VLOOKUP(M844,'coffee (more)'!$A$1:$B$5,2,FALSE)</f>
        <v>Excelsa</v>
      </c>
      <c r="L844" s="2" t="str">
        <f>VLOOKUP(N844,'coffee (more)'!$A$7:$B$10,2,FALSE)</f>
        <v>Medium</v>
      </c>
      <c r="M844" t="str">
        <f>INDEX(products!$A$1:$G$49,MATCH(orders!$D844,products!$A$1:$A$49,0),MATCH(orders!M$1,products!$A$1:$G$1,0))</f>
        <v>Exc</v>
      </c>
      <c r="N844" t="str">
        <f>INDEX(products!$A$1:$G$49,MATCH(orders!$D844,products!$A$1:$A$49,0),MATCH(orders!N$1,products!$A$1:$G$1,0))</f>
        <v>M</v>
      </c>
      <c r="O844" s="10">
        <f>INDEX(products!$A$1:$G$49,MATCH(orders!$D844,products!$A$1:$A$49,0),MATCH(orders!O$1,products!$A$1:$G$1,0))</f>
        <v>0.2</v>
      </c>
      <c r="P844" s="5">
        <f>INDEX(products!$A$1:$G$49,MATCH(orders!$D844,products!$A$1:$A$49,0),MATCH(orders!P$1,products!$A$1:$G$1,0))</f>
        <v>4.125</v>
      </c>
      <c r="Q844" s="5">
        <f>INDEX(products!$A$1:$G$49,MATCH(orders!$D844,products!$A$1:$A$49,0),MATCH(orders!Q$1,products!$A$1:$G$1,0))</f>
        <v>0.45374999999999999</v>
      </c>
      <c r="R844" s="12">
        <f t="shared" si="27"/>
        <v>8.25</v>
      </c>
      <c r="S844" s="12">
        <f t="shared" si="26"/>
        <v>0.90749999999999997</v>
      </c>
      <c r="T844" t="b">
        <f>_xlfn.XLOOKUP(C844,customers!A843:A1843,customers!I843:I1843,FALSE)</f>
        <v>0</v>
      </c>
    </row>
    <row r="845" spans="1:20" x14ac:dyDescent="0.2">
      <c r="A845" s="2" t="s">
        <v>5256</v>
      </c>
      <c r="B845" s="3">
        <v>44387</v>
      </c>
      <c r="C845" s="2" t="s">
        <v>5257</v>
      </c>
      <c r="D845" t="s">
        <v>6156</v>
      </c>
      <c r="E845" s="2">
        <v>2</v>
      </c>
      <c r="F845" s="2" t="str">
        <f>_xlfn.XLOOKUP(C845,customers!$A$1:$A$1001,customers!$B$1:$B$1001,0)</f>
        <v>De Drewitt</v>
      </c>
      <c r="G845" s="2" t="str">
        <f>IF(_xlfn.XLOOKUP(C845,customers!$A$1:$A$1001,customers!$C$1:$C$1001,0) = 0, "NONE", _xlfn.XLOOKUP(C845,customers!$A$1:$A$1001,customers!$C$1:$C$1001,0) )</f>
        <v>ddrewittnf@mapquest.com</v>
      </c>
      <c r="H845" s="2" t="str">
        <f>_xlfn.XLOOKUP(C845,customers!$A$1:$A$1001,customers!$G$1:$G$1001,0)</f>
        <v>United States</v>
      </c>
      <c r="I845" s="2" t="e" vm="113">
        <v>#VALUE!</v>
      </c>
      <c r="J845" s="2" t="str">
        <f>_xlfn.XLOOKUP(Table1[[#This Row],[Customer ID]],customers!A844:A1844,customers!F844:F1844,FALSE)</f>
        <v>Alexandria</v>
      </c>
      <c r="K845" s="2" t="str">
        <f>VLOOKUP(M845,'coffee (more)'!$A$1:$B$5,2,FALSE)</f>
        <v>Excelsa</v>
      </c>
      <c r="L845" s="2" t="str">
        <f>VLOOKUP(N845,'coffee (more)'!$A$7:$B$10,2,FALSE)</f>
        <v>Medium</v>
      </c>
      <c r="M845" t="str">
        <f>INDEX(products!$A$1:$G$49,MATCH(orders!$D845,products!$A$1:$A$49,0),MATCH(orders!M$1,products!$A$1:$G$1,0))</f>
        <v>Exc</v>
      </c>
      <c r="N845" t="str">
        <f>INDEX(products!$A$1:$G$49,MATCH(orders!$D845,products!$A$1:$A$49,0),MATCH(orders!N$1,products!$A$1:$G$1,0))</f>
        <v>M</v>
      </c>
      <c r="O845" s="10">
        <f>INDEX(products!$A$1:$G$49,MATCH(orders!$D845,products!$A$1:$A$49,0),MATCH(orders!O$1,products!$A$1:$G$1,0))</f>
        <v>0.2</v>
      </c>
      <c r="P845" s="5">
        <f>INDEX(products!$A$1:$G$49,MATCH(orders!$D845,products!$A$1:$A$49,0),MATCH(orders!P$1,products!$A$1:$G$1,0))</f>
        <v>4.125</v>
      </c>
      <c r="Q845" s="5">
        <f>INDEX(products!$A$1:$G$49,MATCH(orders!$D845,products!$A$1:$A$49,0),MATCH(orders!Q$1,products!$A$1:$G$1,0))</f>
        <v>0.45374999999999999</v>
      </c>
      <c r="R845" s="12">
        <f t="shared" si="27"/>
        <v>8.25</v>
      </c>
      <c r="S845" s="12">
        <f t="shared" si="26"/>
        <v>0.90749999999999997</v>
      </c>
      <c r="T845" t="str">
        <f>_xlfn.XLOOKUP(C845,customers!A844:A1844,customers!I844:I1844,FALSE)</f>
        <v>Yes</v>
      </c>
    </row>
    <row r="846" spans="1:20"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 = 0, "NONE", _xlfn.XLOOKUP(C846,customers!$A$1:$A$1001,customers!$C$1:$C$1001,0) )</f>
        <v>agladhillng@stanford.edu</v>
      </c>
      <c r="H846" s="2" t="str">
        <f>_xlfn.XLOOKUP(C846,customers!$A$1:$A$1001,customers!$G$1:$G$1001,0)</f>
        <v>United States</v>
      </c>
      <c r="I846" s="2" t="e" vm="182">
        <v>#VALUE!</v>
      </c>
      <c r="J846" s="2" t="str">
        <f>_xlfn.XLOOKUP(Table1[[#This Row],[Customer ID]],customers!A845:A1845,customers!F845:F1845,FALSE)</f>
        <v>Baltimore</v>
      </c>
      <c r="K846" s="2" t="str">
        <f>VLOOKUP(M846,'coffee (more)'!$A$1:$B$5,2,FALSE)</f>
        <v>Arbica</v>
      </c>
      <c r="L846" s="2" t="str">
        <f>VLOOKUP(N846,'coffee (more)'!$A$7:$B$10,2,FALSE)</f>
        <v>Dark</v>
      </c>
      <c r="M846" t="str">
        <f>INDEX(products!$A$1:$G$49,MATCH(orders!$D846,products!$A$1:$A$49,0),MATCH(orders!M$1,products!$A$1:$G$1,0))</f>
        <v>Ara</v>
      </c>
      <c r="N846" t="str">
        <f>INDEX(products!$A$1:$G$49,MATCH(orders!$D846,products!$A$1:$A$49,0),MATCH(orders!N$1,products!$A$1:$G$1,0))</f>
        <v>D</v>
      </c>
      <c r="O846" s="10">
        <f>INDEX(products!$A$1:$G$49,MATCH(orders!$D846,products!$A$1:$A$49,0),MATCH(orders!O$1,products!$A$1:$G$1,0))</f>
        <v>0.5</v>
      </c>
      <c r="P846" s="5">
        <f>INDEX(products!$A$1:$G$49,MATCH(orders!$D846,products!$A$1:$A$49,0),MATCH(orders!P$1,products!$A$1:$G$1,0))</f>
        <v>5.97</v>
      </c>
      <c r="Q846" s="5">
        <f>INDEX(products!$A$1:$G$49,MATCH(orders!$D846,products!$A$1:$A$49,0),MATCH(orders!Q$1,products!$A$1:$G$1,0))</f>
        <v>0.5373</v>
      </c>
      <c r="R846" s="12">
        <f t="shared" si="27"/>
        <v>35.82</v>
      </c>
      <c r="S846" s="12">
        <f t="shared" si="26"/>
        <v>3.2237999999999998</v>
      </c>
      <c r="T846" t="str">
        <f>_xlfn.XLOOKUP(C846,customers!A845:A1845,customers!I845:I1845,FALSE)</f>
        <v>Yes</v>
      </c>
    </row>
    <row r="847" spans="1:20" x14ac:dyDescent="0.2">
      <c r="A847" s="2" t="s">
        <v>5268</v>
      </c>
      <c r="B847" s="3">
        <v>43889</v>
      </c>
      <c r="C847" s="2" t="s">
        <v>5269</v>
      </c>
      <c r="D847" t="s">
        <v>6185</v>
      </c>
      <c r="E847" s="2">
        <v>6</v>
      </c>
      <c r="F847" s="2" t="str">
        <f>_xlfn.XLOOKUP(C847,customers!$A$1:$A$1001,customers!$B$1:$B$1001,0)</f>
        <v>Murielle Lorinez</v>
      </c>
      <c r="G847" s="2" t="str">
        <f>IF(_xlfn.XLOOKUP(C847,customers!$A$1:$A$1001,customers!$C$1:$C$1001,0) = 0, "NONE", _xlfn.XLOOKUP(C847,customers!$A$1:$A$1001,customers!$C$1:$C$1001,0) )</f>
        <v>mlorineznh@whitehouse.gov</v>
      </c>
      <c r="H847" s="2" t="str">
        <f>_xlfn.XLOOKUP(C847,customers!$A$1:$A$1001,customers!$G$1:$G$1001,0)</f>
        <v>United States</v>
      </c>
      <c r="I847" s="2" t="e" vm="94">
        <v>#VALUE!</v>
      </c>
      <c r="J847" s="2" t="str">
        <f>_xlfn.XLOOKUP(Table1[[#This Row],[Customer ID]],customers!A846:A1846,customers!F846:F1846,FALSE)</f>
        <v>Evansville</v>
      </c>
      <c r="K847" s="2" t="str">
        <f>VLOOKUP(M847,'coffee (more)'!$A$1:$B$5,2,FALSE)</f>
        <v>Excelsa</v>
      </c>
      <c r="L847" s="2" t="str">
        <f>VLOOKUP(N847,'coffee (more)'!$A$7:$B$10,2,FALSE)</f>
        <v>Dark</v>
      </c>
      <c r="M847" t="str">
        <f>INDEX(products!$A$1:$G$49,MATCH(orders!$D847,products!$A$1:$A$49,0),MATCH(orders!M$1,products!$A$1:$G$1,0))</f>
        <v>Exc</v>
      </c>
      <c r="N847" t="str">
        <f>INDEX(products!$A$1:$G$49,MATCH(orders!$D847,products!$A$1:$A$49,0),MATCH(orders!N$1,products!$A$1:$G$1,0))</f>
        <v>D</v>
      </c>
      <c r="O847" s="10">
        <f>INDEX(products!$A$1:$G$49,MATCH(orders!$D847,products!$A$1:$A$49,0),MATCH(orders!O$1,products!$A$1:$G$1,0))</f>
        <v>2.5</v>
      </c>
      <c r="P847" s="5">
        <f>INDEX(products!$A$1:$G$49,MATCH(orders!$D847,products!$A$1:$A$49,0),MATCH(orders!P$1,products!$A$1:$G$1,0))</f>
        <v>27.945</v>
      </c>
      <c r="Q847" s="5">
        <f>INDEX(products!$A$1:$G$49,MATCH(orders!$D847,products!$A$1:$A$49,0),MATCH(orders!Q$1,products!$A$1:$G$1,0))</f>
        <v>3.07395</v>
      </c>
      <c r="R847" s="12">
        <f t="shared" si="27"/>
        <v>167.67000000000002</v>
      </c>
      <c r="S847" s="12">
        <f t="shared" si="26"/>
        <v>18.4437</v>
      </c>
      <c r="T847" t="str">
        <f>_xlfn.XLOOKUP(C847,customers!A846:A1846,customers!I846:I1846,FALSE)</f>
        <v>No</v>
      </c>
    </row>
    <row r="848" spans="1:20" x14ac:dyDescent="0.2">
      <c r="A848" s="2" t="s">
        <v>5273</v>
      </c>
      <c r="B848" s="3">
        <v>44747</v>
      </c>
      <c r="C848" s="2" t="s">
        <v>5274</v>
      </c>
      <c r="D848" t="s">
        <v>6175</v>
      </c>
      <c r="E848" s="2">
        <v>2</v>
      </c>
      <c r="F848" s="2" t="str">
        <f>_xlfn.XLOOKUP(C848,customers!$A$1:$A$1001,customers!$B$1:$B$1001,0)</f>
        <v>Edin Mathe</v>
      </c>
      <c r="G848" s="2" t="str">
        <f>IF(_xlfn.XLOOKUP(C848,customers!$A$1:$A$1001,customers!$C$1:$C$1001,0) = 0, "NONE", _xlfn.XLOOKUP(C848,customers!$A$1:$A$1001,customers!$C$1:$C$1001,0) )</f>
        <v>NONE</v>
      </c>
      <c r="H848" s="2" t="str">
        <f>_xlfn.XLOOKUP(C848,customers!$A$1:$A$1001,customers!$G$1:$G$1001,0)</f>
        <v>United States</v>
      </c>
      <c r="I848" s="2" t="e" vm="214">
        <v>#VALUE!</v>
      </c>
      <c r="J848" s="2" t="str">
        <f>_xlfn.XLOOKUP(Table1[[#This Row],[Customer ID]],customers!A847:A1847,customers!F847:F1847,FALSE)</f>
        <v>Lawrenceville</v>
      </c>
      <c r="K848" s="2" t="str">
        <f>VLOOKUP(M848,'coffee (more)'!$A$1:$B$5,2,FALSE)</f>
        <v>Arbica</v>
      </c>
      <c r="L848" s="2" t="str">
        <f>VLOOKUP(N848,'coffee (more)'!$A$7:$B$10,2,FALSE)</f>
        <v>Medium</v>
      </c>
      <c r="M848" t="str">
        <f>INDEX(products!$A$1:$G$49,MATCH(orders!$D848,products!$A$1:$A$49,0),MATCH(orders!M$1,products!$A$1:$G$1,0))</f>
        <v>Ara</v>
      </c>
      <c r="N848" t="str">
        <f>INDEX(products!$A$1:$G$49,MATCH(orders!$D848,products!$A$1:$A$49,0),MATCH(orders!N$1,products!$A$1:$G$1,0))</f>
        <v>M</v>
      </c>
      <c r="O848" s="10">
        <f>INDEX(products!$A$1:$G$49,MATCH(orders!$D848,products!$A$1:$A$49,0),MATCH(orders!O$1,products!$A$1:$G$1,0))</f>
        <v>2.5</v>
      </c>
      <c r="P848" s="5">
        <f>INDEX(products!$A$1:$G$49,MATCH(orders!$D848,products!$A$1:$A$49,0),MATCH(orders!P$1,products!$A$1:$G$1,0))</f>
        <v>25.874999999999996</v>
      </c>
      <c r="Q848" s="5">
        <f>INDEX(products!$A$1:$G$49,MATCH(orders!$D848,products!$A$1:$A$49,0),MATCH(orders!Q$1,products!$A$1:$G$1,0))</f>
        <v>2.3287499999999994</v>
      </c>
      <c r="R848" s="12">
        <f t="shared" si="27"/>
        <v>51.749999999999993</v>
      </c>
      <c r="S848" s="12">
        <f t="shared" si="26"/>
        <v>4.6574999999999989</v>
      </c>
      <c r="T848" t="str">
        <f>_xlfn.XLOOKUP(C848,customers!A847:A1847,customers!I847:I1847,FALSE)</f>
        <v>Yes</v>
      </c>
    </row>
    <row r="849" spans="1:20"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 = 0, "NONE", _xlfn.XLOOKUP(C849,customers!$A$1:$A$1001,customers!$C$1:$C$1001,0) )</f>
        <v>mvannj@wikipedia.org</v>
      </c>
      <c r="H849" s="2" t="str">
        <f>_xlfn.XLOOKUP(C849,customers!$A$1:$A$1001,customers!$G$1:$G$1001,0)</f>
        <v>United States</v>
      </c>
      <c r="I849" s="2" t="e" vm="326">
        <v>#VALUE!</v>
      </c>
      <c r="J849" s="2" t="str">
        <f>_xlfn.XLOOKUP(Table1[[#This Row],[Customer ID]],customers!A848:A1848,customers!F848:F1848,FALSE)</f>
        <v>Mobile</v>
      </c>
      <c r="K849" s="2" t="str">
        <f>VLOOKUP(M849,'coffee (more)'!$A$1:$B$5,2,FALSE)</f>
        <v>Arbica</v>
      </c>
      <c r="L849" s="2" t="str">
        <f>VLOOKUP(N849,'coffee (more)'!$A$7:$B$10,2,FALSE)</f>
        <v>Dark</v>
      </c>
      <c r="M849" t="str">
        <f>INDEX(products!$A$1:$G$49,MATCH(orders!$D849,products!$A$1:$A$49,0),MATCH(orders!M$1,products!$A$1:$G$1,0))</f>
        <v>Ara</v>
      </c>
      <c r="N849" t="str">
        <f>INDEX(products!$A$1:$G$49,MATCH(orders!$D849,products!$A$1:$A$49,0),MATCH(orders!N$1,products!$A$1:$G$1,0))</f>
        <v>D</v>
      </c>
      <c r="O849" s="10">
        <f>INDEX(products!$A$1:$G$49,MATCH(orders!$D849,products!$A$1:$A$49,0),MATCH(orders!O$1,products!$A$1:$G$1,0))</f>
        <v>0.2</v>
      </c>
      <c r="P849" s="5">
        <f>INDEX(products!$A$1:$G$49,MATCH(orders!$D849,products!$A$1:$A$49,0),MATCH(orders!P$1,products!$A$1:$G$1,0))</f>
        <v>2.9849999999999999</v>
      </c>
      <c r="Q849" s="5">
        <f>INDEX(products!$A$1:$G$49,MATCH(orders!$D849,products!$A$1:$A$49,0),MATCH(orders!Q$1,products!$A$1:$G$1,0))</f>
        <v>0.26865</v>
      </c>
      <c r="R849" s="12">
        <f t="shared" si="27"/>
        <v>8.9550000000000001</v>
      </c>
      <c r="S849" s="12">
        <f t="shared" si="26"/>
        <v>0.80594999999999994</v>
      </c>
      <c r="T849" t="str">
        <f>_xlfn.XLOOKUP(C849,customers!A848:A1848,customers!I848:I1848,FALSE)</f>
        <v>Yes</v>
      </c>
    </row>
    <row r="850" spans="1:20" x14ac:dyDescent="0.2">
      <c r="A850" s="2" t="s">
        <v>5283</v>
      </c>
      <c r="B850" s="3">
        <v>43468</v>
      </c>
      <c r="C850" s="2" t="s">
        <v>5284</v>
      </c>
      <c r="D850" t="s">
        <v>6176</v>
      </c>
      <c r="E850" s="2">
        <v>6</v>
      </c>
      <c r="F850" s="2" t="str">
        <f>_xlfn.XLOOKUP(C850,customers!$A$1:$A$1001,customers!$B$1:$B$1001,0)</f>
        <v>Spencer Wastell</v>
      </c>
      <c r="G850" s="2" t="str">
        <f>IF(_xlfn.XLOOKUP(C850,customers!$A$1:$A$1001,customers!$C$1:$C$1001,0) = 0, "NONE", _xlfn.XLOOKUP(C850,customers!$A$1:$A$1001,customers!$C$1:$C$1001,0) )</f>
        <v>NONE</v>
      </c>
      <c r="H850" s="2" t="str">
        <f>_xlfn.XLOOKUP(C850,customers!$A$1:$A$1001,customers!$G$1:$G$1001,0)</f>
        <v>United States</v>
      </c>
      <c r="I850" s="2" t="e" vm="64">
        <v>#VALUE!</v>
      </c>
      <c r="J850" s="2" t="str">
        <f>_xlfn.XLOOKUP(Table1[[#This Row],[Customer ID]],customers!A849:A1849,customers!F849:F1849,FALSE)</f>
        <v>Midland</v>
      </c>
      <c r="K850" s="2" t="str">
        <f>VLOOKUP(M850,'coffee (more)'!$A$1:$B$5,2,FALSE)</f>
        <v>Excelsa</v>
      </c>
      <c r="L850" s="2" t="str">
        <f>VLOOKUP(N850,'coffee (more)'!$A$7:$B$10,2,FALSE)</f>
        <v>Light</v>
      </c>
      <c r="M850" t="str">
        <f>INDEX(products!$A$1:$G$49,MATCH(orders!$D850,products!$A$1:$A$49,0),MATCH(orders!M$1,products!$A$1:$G$1,0))</f>
        <v>Exc</v>
      </c>
      <c r="N850" t="str">
        <f>INDEX(products!$A$1:$G$49,MATCH(orders!$D850,products!$A$1:$A$49,0),MATCH(orders!N$1,products!$A$1:$G$1,0))</f>
        <v>L</v>
      </c>
      <c r="O850" s="10">
        <f>INDEX(products!$A$1:$G$49,MATCH(orders!$D850,products!$A$1:$A$49,0),MATCH(orders!O$1,products!$A$1:$G$1,0))</f>
        <v>0.5</v>
      </c>
      <c r="P850" s="5">
        <f>INDEX(products!$A$1:$G$49,MATCH(orders!$D850,products!$A$1:$A$49,0),MATCH(orders!P$1,products!$A$1:$G$1,0))</f>
        <v>8.91</v>
      </c>
      <c r="Q850" s="5">
        <f>INDEX(products!$A$1:$G$49,MATCH(orders!$D850,products!$A$1:$A$49,0),MATCH(orders!Q$1,products!$A$1:$G$1,0))</f>
        <v>0.98009999999999997</v>
      </c>
      <c r="R850" s="12">
        <f t="shared" si="27"/>
        <v>53.46</v>
      </c>
      <c r="S850" s="12">
        <f t="shared" si="26"/>
        <v>5.8805999999999994</v>
      </c>
      <c r="T850" t="str">
        <f>_xlfn.XLOOKUP(C850,customers!A849:A1849,customers!I849:I1849,FALSE)</f>
        <v>No</v>
      </c>
    </row>
    <row r="851" spans="1:20"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 = 0, "NONE", _xlfn.XLOOKUP(C851,customers!$A$1:$A$1001,customers!$C$1:$C$1001,0) )</f>
        <v>jethelstonnl@creativecommons.org</v>
      </c>
      <c r="H851" s="2" t="str">
        <f>_xlfn.XLOOKUP(C851,customers!$A$1:$A$1001,customers!$G$1:$G$1001,0)</f>
        <v>United States</v>
      </c>
      <c r="I851" s="2" t="e" vm="7">
        <v>#VALUE!</v>
      </c>
      <c r="J851" s="2" t="str">
        <f>_xlfn.XLOOKUP(Table1[[#This Row],[Customer ID]],customers!A850:A1850,customers!F850:F1850,FALSE)</f>
        <v>Hollywood</v>
      </c>
      <c r="K851" s="2" t="str">
        <f>VLOOKUP(M851,'coffee (more)'!$A$1:$B$5,2,FALSE)</f>
        <v>Arbica</v>
      </c>
      <c r="L851" s="2" t="str">
        <f>VLOOKUP(N851,'coffee (more)'!$A$7:$B$10,2,FALSE)</f>
        <v>Light</v>
      </c>
      <c r="M851" t="str">
        <f>INDEX(products!$A$1:$G$49,MATCH(orders!$D851,products!$A$1:$A$49,0),MATCH(orders!M$1,products!$A$1:$G$1,0))</f>
        <v>Ara</v>
      </c>
      <c r="N851" t="str">
        <f>INDEX(products!$A$1:$G$49,MATCH(orders!$D851,products!$A$1:$A$49,0),MATCH(orders!N$1,products!$A$1:$G$1,0))</f>
        <v>L</v>
      </c>
      <c r="O851" s="10">
        <f>INDEX(products!$A$1:$G$49,MATCH(orders!$D851,products!$A$1:$A$49,0),MATCH(orders!O$1,products!$A$1:$G$1,0))</f>
        <v>0.2</v>
      </c>
      <c r="P851" s="5">
        <f>INDEX(products!$A$1:$G$49,MATCH(orders!$D851,products!$A$1:$A$49,0),MATCH(orders!P$1,products!$A$1:$G$1,0))</f>
        <v>3.8849999999999998</v>
      </c>
      <c r="Q851" s="5">
        <f>INDEX(products!$A$1:$G$49,MATCH(orders!$D851,products!$A$1:$A$49,0),MATCH(orders!Q$1,products!$A$1:$G$1,0))</f>
        <v>0.34964999999999996</v>
      </c>
      <c r="R851" s="12">
        <f t="shared" si="27"/>
        <v>23.31</v>
      </c>
      <c r="S851" s="12">
        <f t="shared" si="26"/>
        <v>2.0978999999999997</v>
      </c>
      <c r="T851" t="str">
        <f>_xlfn.XLOOKUP(C851,customers!A850:A1850,customers!I850:I1850,FALSE)</f>
        <v>Yes</v>
      </c>
    </row>
    <row r="852" spans="1:20"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 = 0, "NONE", _xlfn.XLOOKUP(C852,customers!$A$1:$A$1001,customers!$C$1:$C$1001,0) )</f>
        <v>jethelstonnl@creativecommons.org</v>
      </c>
      <c r="H852" s="2" t="str">
        <f>_xlfn.XLOOKUP(C852,customers!$A$1:$A$1001,customers!$G$1:$G$1001,0)</f>
        <v>United States</v>
      </c>
      <c r="I852" s="2" t="e" vm="7">
        <v>#VALUE!</v>
      </c>
      <c r="J852" s="2" t="str">
        <f>_xlfn.XLOOKUP(Table1[[#This Row],[Customer ID]],customers!A851:A1851,customers!F851:F1851,FALSE)</f>
        <v>Hollywood</v>
      </c>
      <c r="K852" s="2" t="str">
        <f>VLOOKUP(M852,'coffee (more)'!$A$1:$B$5,2,FALSE)</f>
        <v>Arbica</v>
      </c>
      <c r="L852" s="2" t="str">
        <f>VLOOKUP(N852,'coffee (more)'!$A$7:$B$10,2,FALSE)</f>
        <v>Medium</v>
      </c>
      <c r="M852" t="str">
        <f>INDEX(products!$A$1:$G$49,MATCH(orders!$D852,products!$A$1:$A$49,0),MATCH(orders!M$1,products!$A$1:$G$1,0))</f>
        <v>Ara</v>
      </c>
      <c r="N852" t="str">
        <f>INDEX(products!$A$1:$G$49,MATCH(orders!$D852,products!$A$1:$A$49,0),MATCH(orders!N$1,products!$A$1:$G$1,0))</f>
        <v>M</v>
      </c>
      <c r="O852" s="10">
        <f>INDEX(products!$A$1:$G$49,MATCH(orders!$D852,products!$A$1:$A$49,0),MATCH(orders!O$1,products!$A$1:$G$1,0))</f>
        <v>0.2</v>
      </c>
      <c r="P852" s="5">
        <f>INDEX(products!$A$1:$G$49,MATCH(orders!$D852,products!$A$1:$A$49,0),MATCH(orders!P$1,products!$A$1:$G$1,0))</f>
        <v>3.375</v>
      </c>
      <c r="Q852" s="5">
        <f>INDEX(products!$A$1:$G$49,MATCH(orders!$D852,products!$A$1:$A$49,0),MATCH(orders!Q$1,products!$A$1:$G$1,0))</f>
        <v>0.30374999999999996</v>
      </c>
      <c r="R852" s="12">
        <f t="shared" si="27"/>
        <v>6.75</v>
      </c>
      <c r="S852" s="12">
        <f t="shared" si="26"/>
        <v>0.60749999999999993</v>
      </c>
      <c r="T852" t="str">
        <f>_xlfn.XLOOKUP(C852,customers!A851:A1851,customers!I851:I1851,FALSE)</f>
        <v>Yes</v>
      </c>
    </row>
    <row r="853" spans="1:20" x14ac:dyDescent="0.2">
      <c r="A853" s="2" t="s">
        <v>5299</v>
      </c>
      <c r="B853" s="3">
        <v>43900</v>
      </c>
      <c r="C853" s="2" t="s">
        <v>5300</v>
      </c>
      <c r="D853" t="s">
        <v>6169</v>
      </c>
      <c r="E853" s="2">
        <v>1</v>
      </c>
      <c r="F853" s="2" t="str">
        <f>_xlfn.XLOOKUP(C853,customers!$A$1:$A$1001,customers!$B$1:$B$1001,0)</f>
        <v>Perice Eberz</v>
      </c>
      <c r="G853" s="2" t="str">
        <f>IF(_xlfn.XLOOKUP(C853,customers!$A$1:$A$1001,customers!$C$1:$C$1001,0) = 0, "NONE", _xlfn.XLOOKUP(C853,customers!$A$1:$A$1001,customers!$C$1:$C$1001,0) )</f>
        <v>peberznn@woothemes.com</v>
      </c>
      <c r="H853" s="2" t="str">
        <f>_xlfn.XLOOKUP(C853,customers!$A$1:$A$1001,customers!$G$1:$G$1001,0)</f>
        <v>United States</v>
      </c>
      <c r="I853" s="2" t="e" vm="218">
        <v>#VALUE!</v>
      </c>
      <c r="J853" s="2" t="str">
        <f>_xlfn.XLOOKUP(Table1[[#This Row],[Customer ID]],customers!A852:A1852,customers!F852:F1852,FALSE)</f>
        <v>Chico</v>
      </c>
      <c r="K853" s="2" t="str">
        <f>VLOOKUP(M853,'coffee (more)'!$A$1:$B$5,2,FALSE)</f>
        <v>Liberica</v>
      </c>
      <c r="L853" s="2" t="str">
        <f>VLOOKUP(N853,'coffee (more)'!$A$7:$B$10,2,FALSE)</f>
        <v>Dark</v>
      </c>
      <c r="M853" t="str">
        <f>INDEX(products!$A$1:$G$49,MATCH(orders!$D853,products!$A$1:$A$49,0),MATCH(orders!M$1,products!$A$1:$G$1,0))</f>
        <v>Lib</v>
      </c>
      <c r="N853" t="str">
        <f>INDEX(products!$A$1:$G$49,MATCH(orders!$D853,products!$A$1:$A$49,0),MATCH(orders!N$1,products!$A$1:$G$1,0))</f>
        <v>D</v>
      </c>
      <c r="O853" s="10">
        <f>INDEX(products!$A$1:$G$49,MATCH(orders!$D853,products!$A$1:$A$49,0),MATCH(orders!O$1,products!$A$1:$G$1,0))</f>
        <v>0.5</v>
      </c>
      <c r="P853" s="5">
        <f>INDEX(products!$A$1:$G$49,MATCH(orders!$D853,products!$A$1:$A$49,0),MATCH(orders!P$1,products!$A$1:$G$1,0))</f>
        <v>7.77</v>
      </c>
      <c r="Q853" s="5">
        <f>INDEX(products!$A$1:$G$49,MATCH(orders!$D853,products!$A$1:$A$49,0),MATCH(orders!Q$1,products!$A$1:$G$1,0))</f>
        <v>1.0101</v>
      </c>
      <c r="R853" s="12">
        <f t="shared" si="27"/>
        <v>7.77</v>
      </c>
      <c r="S853" s="12">
        <f t="shared" si="26"/>
        <v>1.0101</v>
      </c>
      <c r="T853" t="str">
        <f>_xlfn.XLOOKUP(C853,customers!A852:A1852,customers!I852:I1852,FALSE)</f>
        <v>Yes</v>
      </c>
    </row>
    <row r="854" spans="1:20" x14ac:dyDescent="0.2">
      <c r="A854" s="2" t="s">
        <v>5305</v>
      </c>
      <c r="B854" s="3">
        <v>44527</v>
      </c>
      <c r="C854" s="2" t="s">
        <v>5306</v>
      </c>
      <c r="D854" t="s">
        <v>6165</v>
      </c>
      <c r="E854" s="2">
        <v>4</v>
      </c>
      <c r="F854" s="2" t="str">
        <f>_xlfn.XLOOKUP(C854,customers!$A$1:$A$1001,customers!$B$1:$B$1001,0)</f>
        <v>Bear Gaish</v>
      </c>
      <c r="G854" s="2" t="str">
        <f>IF(_xlfn.XLOOKUP(C854,customers!$A$1:$A$1001,customers!$C$1:$C$1001,0) = 0, "NONE", _xlfn.XLOOKUP(C854,customers!$A$1:$A$1001,customers!$C$1:$C$1001,0) )</f>
        <v>bgaishno@altervista.org</v>
      </c>
      <c r="H854" s="2" t="str">
        <f>_xlfn.XLOOKUP(C854,customers!$A$1:$A$1001,customers!$G$1:$G$1001,0)</f>
        <v>United States</v>
      </c>
      <c r="I854" s="2" t="e" vm="76">
        <v>#VALUE!</v>
      </c>
      <c r="J854" s="2" t="str">
        <f>_xlfn.XLOOKUP(Table1[[#This Row],[Customer ID]],customers!A853:A1853,customers!F853:F1853,FALSE)</f>
        <v>Austin</v>
      </c>
      <c r="K854" s="2" t="str">
        <f>VLOOKUP(M854,'coffee (more)'!$A$1:$B$5,2,FALSE)</f>
        <v>Liberica</v>
      </c>
      <c r="L854" s="2" t="str">
        <f>VLOOKUP(N854,'coffee (more)'!$A$7:$B$10,2,FALSE)</f>
        <v>Dark</v>
      </c>
      <c r="M854" t="str">
        <f>INDEX(products!$A$1:$G$49,MATCH(orders!$D854,products!$A$1:$A$49,0),MATCH(orders!M$1,products!$A$1:$G$1,0))</f>
        <v>Lib</v>
      </c>
      <c r="N854" t="str">
        <f>INDEX(products!$A$1:$G$49,MATCH(orders!$D854,products!$A$1:$A$49,0),MATCH(orders!N$1,products!$A$1:$G$1,0))</f>
        <v>D</v>
      </c>
      <c r="O854" s="10">
        <f>INDEX(products!$A$1:$G$49,MATCH(orders!$D854,products!$A$1:$A$49,0),MATCH(orders!O$1,products!$A$1:$G$1,0))</f>
        <v>2.5</v>
      </c>
      <c r="P854" s="5">
        <f>INDEX(products!$A$1:$G$49,MATCH(orders!$D854,products!$A$1:$A$49,0),MATCH(orders!P$1,products!$A$1:$G$1,0))</f>
        <v>29.784999999999997</v>
      </c>
      <c r="Q854" s="5">
        <f>INDEX(products!$A$1:$G$49,MATCH(orders!$D854,products!$A$1:$A$49,0),MATCH(orders!Q$1,products!$A$1:$G$1,0))</f>
        <v>3.8720499999999998</v>
      </c>
      <c r="R854" s="12">
        <f t="shared" si="27"/>
        <v>119.13999999999999</v>
      </c>
      <c r="S854" s="12">
        <f t="shared" si="26"/>
        <v>15.488199999999999</v>
      </c>
      <c r="T854" t="str">
        <f>_xlfn.XLOOKUP(C854,customers!A853:A1853,customers!I853:I1853,FALSE)</f>
        <v>Yes</v>
      </c>
    </row>
    <row r="855" spans="1:20" x14ac:dyDescent="0.2">
      <c r="A855" s="2" t="s">
        <v>5310</v>
      </c>
      <c r="B855" s="3">
        <v>44259</v>
      </c>
      <c r="C855" s="2" t="s">
        <v>5311</v>
      </c>
      <c r="D855" t="s">
        <v>6147</v>
      </c>
      <c r="E855" s="2">
        <v>2</v>
      </c>
      <c r="F855" s="2" t="str">
        <f>_xlfn.XLOOKUP(C855,customers!$A$1:$A$1001,customers!$B$1:$B$1001,0)</f>
        <v>Lynnea Danton</v>
      </c>
      <c r="G855" s="2" t="str">
        <f>IF(_xlfn.XLOOKUP(C855,customers!$A$1:$A$1001,customers!$C$1:$C$1001,0) = 0, "NONE", _xlfn.XLOOKUP(C855,customers!$A$1:$A$1001,customers!$C$1:$C$1001,0) )</f>
        <v>ldantonnp@miitbeian.gov.cn</v>
      </c>
      <c r="H855" s="2" t="str">
        <f>_xlfn.XLOOKUP(C855,customers!$A$1:$A$1001,customers!$G$1:$G$1001,0)</f>
        <v>United States</v>
      </c>
      <c r="I855" s="2" t="e" vm="82">
        <v>#VALUE!</v>
      </c>
      <c r="J855" s="2" t="str">
        <f>_xlfn.XLOOKUP(Table1[[#This Row],[Customer ID]],customers!A854:A1854,customers!F854:F1854,FALSE)</f>
        <v>El Paso</v>
      </c>
      <c r="K855" s="2" t="str">
        <f>VLOOKUP(M855,'coffee (more)'!$A$1:$B$5,2,FALSE)</f>
        <v>Arbica</v>
      </c>
      <c r="L855" s="2" t="str">
        <f>VLOOKUP(N855,'coffee (more)'!$A$7:$B$10,2,FALSE)</f>
        <v>Dark</v>
      </c>
      <c r="M855" t="str">
        <f>INDEX(products!$A$1:$G$49,MATCH(orders!$D855,products!$A$1:$A$49,0),MATCH(orders!M$1,products!$A$1:$G$1,0))</f>
        <v>Ara</v>
      </c>
      <c r="N855" t="str">
        <f>INDEX(products!$A$1:$G$49,MATCH(orders!$D855,products!$A$1:$A$49,0),MATCH(orders!N$1,products!$A$1:$G$1,0))</f>
        <v>D</v>
      </c>
      <c r="O855" s="10">
        <f>INDEX(products!$A$1:$G$49,MATCH(orders!$D855,products!$A$1:$A$49,0),MATCH(orders!O$1,products!$A$1:$G$1,0))</f>
        <v>1</v>
      </c>
      <c r="P855" s="5">
        <f>INDEX(products!$A$1:$G$49,MATCH(orders!$D855,products!$A$1:$A$49,0),MATCH(orders!P$1,products!$A$1:$G$1,0))</f>
        <v>9.9499999999999993</v>
      </c>
      <c r="Q855" s="5">
        <f>INDEX(products!$A$1:$G$49,MATCH(orders!$D855,products!$A$1:$A$49,0),MATCH(orders!Q$1,products!$A$1:$G$1,0))</f>
        <v>0.89549999999999985</v>
      </c>
      <c r="R855" s="12">
        <f t="shared" si="27"/>
        <v>19.899999999999999</v>
      </c>
      <c r="S855" s="12">
        <f t="shared" si="26"/>
        <v>1.7909999999999997</v>
      </c>
      <c r="T855" t="str">
        <f>_xlfn.XLOOKUP(C855,customers!A854:A1854,customers!I854:I1854,FALSE)</f>
        <v>No</v>
      </c>
    </row>
    <row r="856" spans="1:20" x14ac:dyDescent="0.2">
      <c r="A856" s="2" t="s">
        <v>5315</v>
      </c>
      <c r="B856" s="3">
        <v>44516</v>
      </c>
      <c r="C856" s="2" t="s">
        <v>5316</v>
      </c>
      <c r="D856" t="s">
        <v>6173</v>
      </c>
      <c r="E856" s="2">
        <v>5</v>
      </c>
      <c r="F856" s="2" t="str">
        <f>_xlfn.XLOOKUP(C856,customers!$A$1:$A$1001,customers!$B$1:$B$1001,0)</f>
        <v>Skipton Morrall</v>
      </c>
      <c r="G856" s="2" t="str">
        <f>IF(_xlfn.XLOOKUP(C856,customers!$A$1:$A$1001,customers!$C$1:$C$1001,0) = 0, "NONE", _xlfn.XLOOKUP(C856,customers!$A$1:$A$1001,customers!$C$1:$C$1001,0) )</f>
        <v>smorrallnq@answers.com</v>
      </c>
      <c r="H856" s="2" t="str">
        <f>_xlfn.XLOOKUP(C856,customers!$A$1:$A$1001,customers!$G$1:$G$1001,0)</f>
        <v>United States</v>
      </c>
      <c r="I856" s="2" t="e" vm="25">
        <v>#VALUE!</v>
      </c>
      <c r="J856" s="2" t="str">
        <f>_xlfn.XLOOKUP(Table1[[#This Row],[Customer ID]],customers!A855:A1855,customers!F855:F1855,FALSE)</f>
        <v>Charleston</v>
      </c>
      <c r="K856" s="2" t="str">
        <f>VLOOKUP(M856,'coffee (more)'!$A$1:$B$5,2,FALSE)</f>
        <v>Robusta</v>
      </c>
      <c r="L856" s="2" t="str">
        <f>VLOOKUP(N856,'coffee (more)'!$A$7:$B$10,2,FALSE)</f>
        <v>Light</v>
      </c>
      <c r="M856" t="str">
        <f>INDEX(products!$A$1:$G$49,MATCH(orders!$D856,products!$A$1:$A$49,0),MATCH(orders!M$1,products!$A$1:$G$1,0))</f>
        <v>Rob</v>
      </c>
      <c r="N856" t="str">
        <f>INDEX(products!$A$1:$G$49,MATCH(orders!$D856,products!$A$1:$A$49,0),MATCH(orders!N$1,products!$A$1:$G$1,0))</f>
        <v>L</v>
      </c>
      <c r="O856" s="10">
        <f>INDEX(products!$A$1:$G$49,MATCH(orders!$D856,products!$A$1:$A$49,0),MATCH(orders!O$1,products!$A$1:$G$1,0))</f>
        <v>0.5</v>
      </c>
      <c r="P856" s="5">
        <f>INDEX(products!$A$1:$G$49,MATCH(orders!$D856,products!$A$1:$A$49,0),MATCH(orders!P$1,products!$A$1:$G$1,0))</f>
        <v>7.169999999999999</v>
      </c>
      <c r="Q856" s="5">
        <f>INDEX(products!$A$1:$G$49,MATCH(orders!$D856,products!$A$1:$A$49,0),MATCH(orders!Q$1,products!$A$1:$G$1,0))</f>
        <v>0.43019999999999992</v>
      </c>
      <c r="R856" s="12">
        <f t="shared" si="27"/>
        <v>35.849999999999994</v>
      </c>
      <c r="S856" s="12">
        <f t="shared" si="26"/>
        <v>2.1509999999999998</v>
      </c>
      <c r="T856" t="str">
        <f>_xlfn.XLOOKUP(C856,customers!A855:A1855,customers!I855:I1855,FALSE)</f>
        <v>Yes</v>
      </c>
    </row>
    <row r="857" spans="1:20" x14ac:dyDescent="0.2">
      <c r="A857" s="2" t="s">
        <v>5321</v>
      </c>
      <c r="B857" s="3">
        <v>43632</v>
      </c>
      <c r="C857" s="2" t="s">
        <v>5322</v>
      </c>
      <c r="D857" t="s">
        <v>6165</v>
      </c>
      <c r="E857" s="2">
        <v>3</v>
      </c>
      <c r="F857" s="2" t="str">
        <f>_xlfn.XLOOKUP(C857,customers!$A$1:$A$1001,customers!$B$1:$B$1001,0)</f>
        <v>Devan Crownshaw</v>
      </c>
      <c r="G857" s="2" t="str">
        <f>IF(_xlfn.XLOOKUP(C857,customers!$A$1:$A$1001,customers!$C$1:$C$1001,0) = 0, "NONE", _xlfn.XLOOKUP(C857,customers!$A$1:$A$1001,customers!$C$1:$C$1001,0) )</f>
        <v>dcrownshawnr@photobucket.com</v>
      </c>
      <c r="H857" s="2" t="str">
        <f>_xlfn.XLOOKUP(C857,customers!$A$1:$A$1001,customers!$G$1:$G$1001,0)</f>
        <v>United States</v>
      </c>
      <c r="I857" s="2" t="e" vm="287">
        <v>#VALUE!</v>
      </c>
      <c r="J857" s="2" t="str">
        <f>_xlfn.XLOOKUP(Table1[[#This Row],[Customer ID]],customers!A856:A1856,customers!F856:F1856,FALSE)</f>
        <v>Allentown</v>
      </c>
      <c r="K857" s="2" t="str">
        <f>VLOOKUP(M857,'coffee (more)'!$A$1:$B$5,2,FALSE)</f>
        <v>Liberica</v>
      </c>
      <c r="L857" s="2" t="str">
        <f>VLOOKUP(N857,'coffee (more)'!$A$7:$B$10,2,FALSE)</f>
        <v>Dark</v>
      </c>
      <c r="M857" t="str">
        <f>INDEX(products!$A$1:$G$49,MATCH(orders!$D857,products!$A$1:$A$49,0),MATCH(orders!M$1,products!$A$1:$G$1,0))</f>
        <v>Lib</v>
      </c>
      <c r="N857" t="str">
        <f>INDEX(products!$A$1:$G$49,MATCH(orders!$D857,products!$A$1:$A$49,0),MATCH(orders!N$1,products!$A$1:$G$1,0))</f>
        <v>D</v>
      </c>
      <c r="O857" s="10">
        <f>INDEX(products!$A$1:$G$49,MATCH(orders!$D857,products!$A$1:$A$49,0),MATCH(orders!O$1,products!$A$1:$G$1,0))</f>
        <v>2.5</v>
      </c>
      <c r="P857" s="5">
        <f>INDEX(products!$A$1:$G$49,MATCH(orders!$D857,products!$A$1:$A$49,0),MATCH(orders!P$1,products!$A$1:$G$1,0))</f>
        <v>29.784999999999997</v>
      </c>
      <c r="Q857" s="5">
        <f>INDEX(products!$A$1:$G$49,MATCH(orders!$D857,products!$A$1:$A$49,0),MATCH(orders!Q$1,products!$A$1:$G$1,0))</f>
        <v>3.8720499999999998</v>
      </c>
      <c r="R857" s="12">
        <f t="shared" si="27"/>
        <v>89.35499999999999</v>
      </c>
      <c r="S857" s="12">
        <f t="shared" si="26"/>
        <v>11.616149999999999</v>
      </c>
      <c r="T857" t="str">
        <f>_xlfn.XLOOKUP(C857,customers!A856:A1856,customers!I856:I1856,FALSE)</f>
        <v>No</v>
      </c>
    </row>
    <row r="858" spans="1:20" x14ac:dyDescent="0.2">
      <c r="A858" s="2" t="s">
        <v>5327</v>
      </c>
      <c r="B858" s="3">
        <v>44031</v>
      </c>
      <c r="C858" s="2" t="s">
        <v>5188</v>
      </c>
      <c r="D858" t="s">
        <v>6159</v>
      </c>
      <c r="E858" s="2">
        <v>2</v>
      </c>
      <c r="F858" s="2" t="str">
        <f>_xlfn.XLOOKUP(C858,customers!$A$1:$A$1001,customers!$B$1:$B$1001,0)</f>
        <v>Odelia Skerme</v>
      </c>
      <c r="G858" s="2" t="str">
        <f>IF(_xlfn.XLOOKUP(C858,customers!$A$1:$A$1001,customers!$C$1:$C$1001,0) = 0, "NONE", _xlfn.XLOOKUP(C858,customers!$A$1:$A$1001,customers!$C$1:$C$1001,0) )</f>
        <v>oskermen3@hatena.ne.jp</v>
      </c>
      <c r="H858" s="2" t="str">
        <f>_xlfn.XLOOKUP(C858,customers!$A$1:$A$1001,customers!$G$1:$G$1001,0)</f>
        <v>United States</v>
      </c>
      <c r="I858" s="2" t="b">
        <v>0</v>
      </c>
      <c r="J858" s="2" t="b">
        <f>_xlfn.XLOOKUP(Table1[[#This Row],[Customer ID]],customers!A857:A1857,customers!F857:F1857,FALSE)</f>
        <v>0</v>
      </c>
      <c r="K858" s="2" t="str">
        <f>VLOOKUP(M858,'coffee (more)'!$A$1:$B$5,2,FALSE)</f>
        <v>Liberica</v>
      </c>
      <c r="L858" s="2" t="str">
        <f>VLOOKUP(N858,'coffee (more)'!$A$7:$B$10,2,FALSE)</f>
        <v>Medium</v>
      </c>
      <c r="M858" t="str">
        <f>INDEX(products!$A$1:$G$49,MATCH(orders!$D858,products!$A$1:$A$49,0),MATCH(orders!M$1,products!$A$1:$G$1,0))</f>
        <v>Lib</v>
      </c>
      <c r="N858" t="str">
        <f>INDEX(products!$A$1:$G$49,MATCH(orders!$D858,products!$A$1:$A$49,0),MATCH(orders!N$1,products!$A$1:$G$1,0))</f>
        <v>M</v>
      </c>
      <c r="O858" s="10">
        <f>INDEX(products!$A$1:$G$49,MATCH(orders!$D858,products!$A$1:$A$49,0),MATCH(orders!O$1,products!$A$1:$G$1,0))</f>
        <v>0.2</v>
      </c>
      <c r="P858" s="5">
        <f>INDEX(products!$A$1:$G$49,MATCH(orders!$D858,products!$A$1:$A$49,0),MATCH(orders!P$1,products!$A$1:$G$1,0))</f>
        <v>4.3650000000000002</v>
      </c>
      <c r="Q858" s="5">
        <f>INDEX(products!$A$1:$G$49,MATCH(orders!$D858,products!$A$1:$A$49,0),MATCH(orders!Q$1,products!$A$1:$G$1,0))</f>
        <v>0.56745000000000001</v>
      </c>
      <c r="R858" s="12">
        <f t="shared" si="27"/>
        <v>8.73</v>
      </c>
      <c r="S858" s="12">
        <f t="shared" si="26"/>
        <v>1.1349</v>
      </c>
      <c r="T858" t="b">
        <f>_xlfn.XLOOKUP(C858,customers!A857:A1857,customers!I857:I1857,FALSE)</f>
        <v>0</v>
      </c>
    </row>
    <row r="859" spans="1:20" x14ac:dyDescent="0.2">
      <c r="A859" s="2" t="s">
        <v>5333</v>
      </c>
      <c r="B859" s="3">
        <v>43889</v>
      </c>
      <c r="C859" s="2" t="s">
        <v>5334</v>
      </c>
      <c r="D859" t="s">
        <v>6142</v>
      </c>
      <c r="E859" s="2">
        <v>5</v>
      </c>
      <c r="F859" s="2" t="str">
        <f>_xlfn.XLOOKUP(C859,customers!$A$1:$A$1001,customers!$B$1:$B$1001,0)</f>
        <v>Joceline Reddoch</v>
      </c>
      <c r="G859" s="2" t="str">
        <f>IF(_xlfn.XLOOKUP(C859,customers!$A$1:$A$1001,customers!$C$1:$C$1001,0) = 0, "NONE", _xlfn.XLOOKUP(C859,customers!$A$1:$A$1001,customers!$C$1:$C$1001,0) )</f>
        <v>jreddochnt@sun.com</v>
      </c>
      <c r="H859" s="2" t="str">
        <f>_xlfn.XLOOKUP(C859,customers!$A$1:$A$1001,customers!$G$1:$G$1001,0)</f>
        <v>United States</v>
      </c>
      <c r="I859" s="2" t="e" vm="319">
        <v>#VALUE!</v>
      </c>
      <c r="J859" s="2" t="str">
        <f>_xlfn.XLOOKUP(Table1[[#This Row],[Customer ID]],customers!A858:A1858,customers!F858:F1858,FALSE)</f>
        <v>Largo</v>
      </c>
      <c r="K859" s="2" t="str">
        <f>VLOOKUP(M859,'coffee (more)'!$A$1:$B$5,2,FALSE)</f>
        <v>Robusta</v>
      </c>
      <c r="L859" s="2" t="str">
        <f>VLOOKUP(N859,'coffee (more)'!$A$7:$B$10,2,FALSE)</f>
        <v>Light</v>
      </c>
      <c r="M859" t="str">
        <f>INDEX(products!$A$1:$G$49,MATCH(orders!$D859,products!$A$1:$A$49,0),MATCH(orders!M$1,products!$A$1:$G$1,0))</f>
        <v>Rob</v>
      </c>
      <c r="N859" t="str">
        <f>INDEX(products!$A$1:$G$49,MATCH(orders!$D859,products!$A$1:$A$49,0),MATCH(orders!N$1,products!$A$1:$G$1,0))</f>
        <v>L</v>
      </c>
      <c r="O859" s="10">
        <f>INDEX(products!$A$1:$G$49,MATCH(orders!$D859,products!$A$1:$A$49,0),MATCH(orders!O$1,products!$A$1:$G$1,0))</f>
        <v>2.5</v>
      </c>
      <c r="P859" s="5">
        <f>INDEX(products!$A$1:$G$49,MATCH(orders!$D859,products!$A$1:$A$49,0),MATCH(orders!P$1,products!$A$1:$G$1,0))</f>
        <v>27.484999999999996</v>
      </c>
      <c r="Q859" s="5">
        <f>INDEX(products!$A$1:$G$49,MATCH(orders!$D859,products!$A$1:$A$49,0),MATCH(orders!Q$1,products!$A$1:$G$1,0))</f>
        <v>1.6490999999999998</v>
      </c>
      <c r="R859" s="12">
        <f t="shared" si="27"/>
        <v>137.42499999999998</v>
      </c>
      <c r="S859" s="12">
        <f t="shared" si="26"/>
        <v>8.2454999999999998</v>
      </c>
      <c r="T859" t="str">
        <f>_xlfn.XLOOKUP(C859,customers!A858:A1858,customers!I858:I1858,FALSE)</f>
        <v>No</v>
      </c>
    </row>
    <row r="860" spans="1:20" x14ac:dyDescent="0.2">
      <c r="A860" s="2" t="s">
        <v>5339</v>
      </c>
      <c r="B860" s="3">
        <v>43638</v>
      </c>
      <c r="C860" s="2" t="s">
        <v>5340</v>
      </c>
      <c r="D860" t="s">
        <v>6160</v>
      </c>
      <c r="E860" s="2">
        <v>4</v>
      </c>
      <c r="F860" s="2" t="str">
        <f>_xlfn.XLOOKUP(C860,customers!$A$1:$A$1001,customers!$B$1:$B$1001,0)</f>
        <v>Shelley Titley</v>
      </c>
      <c r="G860" s="2" t="str">
        <f>IF(_xlfn.XLOOKUP(C860,customers!$A$1:$A$1001,customers!$C$1:$C$1001,0) = 0, "NONE", _xlfn.XLOOKUP(C860,customers!$A$1:$A$1001,customers!$C$1:$C$1001,0) )</f>
        <v>stitleynu@whitehouse.gov</v>
      </c>
      <c r="H860" s="2" t="str">
        <f>_xlfn.XLOOKUP(C860,customers!$A$1:$A$1001,customers!$G$1:$G$1001,0)</f>
        <v>United States</v>
      </c>
      <c r="I860" s="2" t="e" vm="93">
        <v>#VALUE!</v>
      </c>
      <c r="J860" s="2" t="str">
        <f>_xlfn.XLOOKUP(Table1[[#This Row],[Customer ID]],customers!A859:A1859,customers!F859:F1859,FALSE)</f>
        <v>Fargo</v>
      </c>
      <c r="K860" s="2" t="str">
        <f>VLOOKUP(M860,'coffee (more)'!$A$1:$B$5,2,FALSE)</f>
        <v>Liberica</v>
      </c>
      <c r="L860" s="2" t="str">
        <f>VLOOKUP(N860,'coffee (more)'!$A$7:$B$10,2,FALSE)</f>
        <v>Medium</v>
      </c>
      <c r="M860" t="str">
        <f>INDEX(products!$A$1:$G$49,MATCH(orders!$D860,products!$A$1:$A$49,0),MATCH(orders!M$1,products!$A$1:$G$1,0))</f>
        <v>Lib</v>
      </c>
      <c r="N860" t="str">
        <f>INDEX(products!$A$1:$G$49,MATCH(orders!$D860,products!$A$1:$A$49,0),MATCH(orders!N$1,products!$A$1:$G$1,0))</f>
        <v>M</v>
      </c>
      <c r="O860" s="10">
        <f>INDEX(products!$A$1:$G$49,MATCH(orders!$D860,products!$A$1:$A$49,0),MATCH(orders!O$1,products!$A$1:$G$1,0))</f>
        <v>0.5</v>
      </c>
      <c r="P860" s="5">
        <f>INDEX(products!$A$1:$G$49,MATCH(orders!$D860,products!$A$1:$A$49,0),MATCH(orders!P$1,products!$A$1:$G$1,0))</f>
        <v>8.73</v>
      </c>
      <c r="Q860" s="5">
        <f>INDEX(products!$A$1:$G$49,MATCH(orders!$D860,products!$A$1:$A$49,0),MATCH(orders!Q$1,products!$A$1:$G$1,0))</f>
        <v>1.1349</v>
      </c>
      <c r="R860" s="12">
        <f t="shared" si="27"/>
        <v>34.92</v>
      </c>
      <c r="S860" s="12">
        <f t="shared" si="26"/>
        <v>4.5396000000000001</v>
      </c>
      <c r="T860" t="str">
        <f>_xlfn.XLOOKUP(C860,customers!A859:A1859,customers!I859:I1859,FALSE)</f>
        <v>No</v>
      </c>
    </row>
    <row r="861" spans="1:20" x14ac:dyDescent="0.2">
      <c r="A861" s="2" t="s">
        <v>5345</v>
      </c>
      <c r="B861" s="3">
        <v>43716</v>
      </c>
      <c r="C861" s="2" t="s">
        <v>5346</v>
      </c>
      <c r="D861" t="s">
        <v>6182</v>
      </c>
      <c r="E861" s="2">
        <v>6</v>
      </c>
      <c r="F861" s="2" t="str">
        <f>_xlfn.XLOOKUP(C861,customers!$A$1:$A$1001,customers!$B$1:$B$1001,0)</f>
        <v>Redd Simao</v>
      </c>
      <c r="G861" s="2" t="str">
        <f>IF(_xlfn.XLOOKUP(C861,customers!$A$1:$A$1001,customers!$C$1:$C$1001,0) = 0, "NONE", _xlfn.XLOOKUP(C861,customers!$A$1:$A$1001,customers!$C$1:$C$1001,0) )</f>
        <v>rsimaonv@simplemachines.org</v>
      </c>
      <c r="H861" s="2" t="str">
        <f>_xlfn.XLOOKUP(C861,customers!$A$1:$A$1001,customers!$G$1:$G$1001,0)</f>
        <v>United States</v>
      </c>
      <c r="I861" s="2" t="e" vm="297">
        <v>#VALUE!</v>
      </c>
      <c r="J861" s="2" t="str">
        <f>_xlfn.XLOOKUP(Table1[[#This Row],[Customer ID]],customers!A860:A1860,customers!F860:F1860,FALSE)</f>
        <v>Fort Smith</v>
      </c>
      <c r="K861" s="2" t="str">
        <f>VLOOKUP(M861,'coffee (more)'!$A$1:$B$5,2,FALSE)</f>
        <v>Arbica</v>
      </c>
      <c r="L861" s="2" t="str">
        <f>VLOOKUP(N861,'coffee (more)'!$A$7:$B$10,2,FALSE)</f>
        <v>Light</v>
      </c>
      <c r="M861" t="str">
        <f>INDEX(products!$A$1:$G$49,MATCH(orders!$D861,products!$A$1:$A$49,0),MATCH(orders!M$1,products!$A$1:$G$1,0))</f>
        <v>Ara</v>
      </c>
      <c r="N861" t="str">
        <f>INDEX(products!$A$1:$G$49,MATCH(orders!$D861,products!$A$1:$A$49,0),MATCH(orders!N$1,products!$A$1:$G$1,0))</f>
        <v>L</v>
      </c>
      <c r="O861" s="10">
        <f>INDEX(products!$A$1:$G$49,MATCH(orders!$D861,products!$A$1:$A$49,0),MATCH(orders!O$1,products!$A$1:$G$1,0))</f>
        <v>2.5</v>
      </c>
      <c r="P861" s="5">
        <f>INDEX(products!$A$1:$G$49,MATCH(orders!$D861,products!$A$1:$A$49,0),MATCH(orders!P$1,products!$A$1:$G$1,0))</f>
        <v>29.784999999999997</v>
      </c>
      <c r="Q861" s="5">
        <f>INDEX(products!$A$1:$G$49,MATCH(orders!$D861,products!$A$1:$A$49,0),MATCH(orders!Q$1,products!$A$1:$G$1,0))</f>
        <v>2.6806499999999995</v>
      </c>
      <c r="R861" s="12">
        <f t="shared" si="27"/>
        <v>178.70999999999998</v>
      </c>
      <c r="S861" s="12">
        <f t="shared" si="26"/>
        <v>16.083899999999996</v>
      </c>
      <c r="T861" t="str">
        <f>_xlfn.XLOOKUP(C861,customers!A860:A1860,customers!I860:I1860,FALSE)</f>
        <v>No</v>
      </c>
    </row>
    <row r="862" spans="1:20" x14ac:dyDescent="0.2">
      <c r="A862" s="2" t="s">
        <v>5351</v>
      </c>
      <c r="B862" s="3">
        <v>44707</v>
      </c>
      <c r="C862" s="2" t="s">
        <v>5352</v>
      </c>
      <c r="D862" t="s">
        <v>6175</v>
      </c>
      <c r="E862" s="2">
        <v>1</v>
      </c>
      <c r="F862" s="2" t="str">
        <f>_xlfn.XLOOKUP(C862,customers!$A$1:$A$1001,customers!$B$1:$B$1001,0)</f>
        <v>Cece Inker</v>
      </c>
      <c r="G862" s="2" t="str">
        <f>IF(_xlfn.XLOOKUP(C862,customers!$A$1:$A$1001,customers!$C$1:$C$1001,0) = 0, "NONE", _xlfn.XLOOKUP(C862,customers!$A$1:$A$1001,customers!$C$1:$C$1001,0) )</f>
        <v>NONE</v>
      </c>
      <c r="H862" s="2" t="str">
        <f>_xlfn.XLOOKUP(C862,customers!$A$1:$A$1001,customers!$G$1:$G$1001,0)</f>
        <v>United States</v>
      </c>
      <c r="I862" s="2" t="e" vm="252">
        <v>#VALUE!</v>
      </c>
      <c r="J862" s="2" t="str">
        <f>_xlfn.XLOOKUP(Table1[[#This Row],[Customer ID]],customers!A861:A1861,customers!F861:F1861,FALSE)</f>
        <v>Lakeland</v>
      </c>
      <c r="K862" s="2" t="str">
        <f>VLOOKUP(M862,'coffee (more)'!$A$1:$B$5,2,FALSE)</f>
        <v>Arbica</v>
      </c>
      <c r="L862" s="2" t="str">
        <f>VLOOKUP(N862,'coffee (more)'!$A$7:$B$10,2,FALSE)</f>
        <v>Medium</v>
      </c>
      <c r="M862" t="str">
        <f>INDEX(products!$A$1:$G$49,MATCH(orders!$D862,products!$A$1:$A$49,0),MATCH(orders!M$1,products!$A$1:$G$1,0))</f>
        <v>Ara</v>
      </c>
      <c r="N862" t="str">
        <f>INDEX(products!$A$1:$G$49,MATCH(orders!$D862,products!$A$1:$A$49,0),MATCH(orders!N$1,products!$A$1:$G$1,0))</f>
        <v>M</v>
      </c>
      <c r="O862" s="10">
        <f>INDEX(products!$A$1:$G$49,MATCH(orders!$D862,products!$A$1:$A$49,0),MATCH(orders!O$1,products!$A$1:$G$1,0))</f>
        <v>2.5</v>
      </c>
      <c r="P862" s="5">
        <f>INDEX(products!$A$1:$G$49,MATCH(orders!$D862,products!$A$1:$A$49,0),MATCH(orders!P$1,products!$A$1:$G$1,0))</f>
        <v>25.874999999999996</v>
      </c>
      <c r="Q862" s="5">
        <f>INDEX(products!$A$1:$G$49,MATCH(orders!$D862,products!$A$1:$A$49,0),MATCH(orders!Q$1,products!$A$1:$G$1,0))</f>
        <v>2.3287499999999994</v>
      </c>
      <c r="R862" s="12">
        <f t="shared" si="27"/>
        <v>25.874999999999996</v>
      </c>
      <c r="S862" s="12">
        <f t="shared" si="26"/>
        <v>2.3287499999999994</v>
      </c>
      <c r="T862" t="str">
        <f>_xlfn.XLOOKUP(C862,customers!A861:A1861,customers!I861:I1861,FALSE)</f>
        <v>No</v>
      </c>
    </row>
    <row r="863" spans="1:20" x14ac:dyDescent="0.2">
      <c r="A863" s="2" t="s">
        <v>5356</v>
      </c>
      <c r="B863" s="3">
        <v>43802</v>
      </c>
      <c r="C863" s="2" t="s">
        <v>5357</v>
      </c>
      <c r="D863" t="s">
        <v>6143</v>
      </c>
      <c r="E863" s="2">
        <v>6</v>
      </c>
      <c r="F863" s="2" t="str">
        <f>_xlfn.XLOOKUP(C863,customers!$A$1:$A$1001,customers!$B$1:$B$1001,0)</f>
        <v>Noel Chisholm</v>
      </c>
      <c r="G863" s="2" t="str">
        <f>IF(_xlfn.XLOOKUP(C863,customers!$A$1:$A$1001,customers!$C$1:$C$1001,0) = 0, "NONE", _xlfn.XLOOKUP(C863,customers!$A$1:$A$1001,customers!$C$1:$C$1001,0) )</f>
        <v>nchisholmnx@example.com</v>
      </c>
      <c r="H863" s="2" t="str">
        <f>_xlfn.XLOOKUP(C863,customers!$A$1:$A$1001,customers!$G$1:$G$1001,0)</f>
        <v>United States</v>
      </c>
      <c r="I863" s="2" t="e" vm="192">
        <v>#VALUE!</v>
      </c>
      <c r="J863" s="2" t="str">
        <f>_xlfn.XLOOKUP(Table1[[#This Row],[Customer ID]],customers!A862:A1862,customers!F862:F1862,FALSE)</f>
        <v>Knoxville</v>
      </c>
      <c r="K863" s="2" t="str">
        <f>VLOOKUP(M863,'coffee (more)'!$A$1:$B$5,2,FALSE)</f>
        <v>Liberica</v>
      </c>
      <c r="L863" s="2" t="str">
        <f>VLOOKUP(N863,'coffee (more)'!$A$7:$B$10,2,FALSE)</f>
        <v>Dark</v>
      </c>
      <c r="M863" t="str">
        <f>INDEX(products!$A$1:$G$49,MATCH(orders!$D863,products!$A$1:$A$49,0),MATCH(orders!M$1,products!$A$1:$G$1,0))</f>
        <v>Lib</v>
      </c>
      <c r="N863" t="str">
        <f>INDEX(products!$A$1:$G$49,MATCH(orders!$D863,products!$A$1:$A$49,0),MATCH(orders!N$1,products!$A$1:$G$1,0))</f>
        <v>D</v>
      </c>
      <c r="O863" s="10">
        <f>INDEX(products!$A$1:$G$49,MATCH(orders!$D863,products!$A$1:$A$49,0),MATCH(orders!O$1,products!$A$1:$G$1,0))</f>
        <v>1</v>
      </c>
      <c r="P863" s="5">
        <f>INDEX(products!$A$1:$G$49,MATCH(orders!$D863,products!$A$1:$A$49,0),MATCH(orders!P$1,products!$A$1:$G$1,0))</f>
        <v>12.95</v>
      </c>
      <c r="Q863" s="5">
        <f>INDEX(products!$A$1:$G$49,MATCH(orders!$D863,products!$A$1:$A$49,0),MATCH(orders!Q$1,products!$A$1:$G$1,0))</f>
        <v>1.6835</v>
      </c>
      <c r="R863" s="12">
        <f t="shared" si="27"/>
        <v>77.699999999999989</v>
      </c>
      <c r="S863" s="12">
        <f t="shared" si="26"/>
        <v>10.100999999999999</v>
      </c>
      <c r="T863" t="str">
        <f>_xlfn.XLOOKUP(C863,customers!A862:A1862,customers!I862:I1862,FALSE)</f>
        <v>Yes</v>
      </c>
    </row>
    <row r="864" spans="1:20" x14ac:dyDescent="0.2">
      <c r="A864" s="2" t="s">
        <v>5362</v>
      </c>
      <c r="B864" s="3">
        <v>43725</v>
      </c>
      <c r="C864" s="2" t="s">
        <v>5363</v>
      </c>
      <c r="D864" t="s">
        <v>6138</v>
      </c>
      <c r="E864" s="2">
        <v>1</v>
      </c>
      <c r="F864" s="2" t="str">
        <f>_xlfn.XLOOKUP(C864,customers!$A$1:$A$1001,customers!$B$1:$B$1001,0)</f>
        <v>Grazia Oats</v>
      </c>
      <c r="G864" s="2" t="str">
        <f>IF(_xlfn.XLOOKUP(C864,customers!$A$1:$A$1001,customers!$C$1:$C$1001,0) = 0, "NONE", _xlfn.XLOOKUP(C864,customers!$A$1:$A$1001,customers!$C$1:$C$1001,0) )</f>
        <v>goatsny@live.com</v>
      </c>
      <c r="H864" s="2" t="str">
        <f>_xlfn.XLOOKUP(C864,customers!$A$1:$A$1001,customers!$G$1:$G$1001,0)</f>
        <v>United States</v>
      </c>
      <c r="I864" s="2" t="e" vm="7">
        <v>#VALUE!</v>
      </c>
      <c r="J864" s="2" t="str">
        <f>_xlfn.XLOOKUP(Table1[[#This Row],[Customer ID]],customers!A863:A1863,customers!F863:F1863,FALSE)</f>
        <v>Los Angeles</v>
      </c>
      <c r="K864" s="2" t="str">
        <f>VLOOKUP(M864,'coffee (more)'!$A$1:$B$5,2,FALSE)</f>
        <v>Robusta</v>
      </c>
      <c r="L864" s="2" t="str">
        <f>VLOOKUP(N864,'coffee (more)'!$A$7:$B$10,2,FALSE)</f>
        <v>Medium</v>
      </c>
      <c r="M864" t="str">
        <f>INDEX(products!$A$1:$G$49,MATCH(orders!$D864,products!$A$1:$A$49,0),MATCH(orders!M$1,products!$A$1:$G$1,0))</f>
        <v>Rob</v>
      </c>
      <c r="N864" t="str">
        <f>INDEX(products!$A$1:$G$49,MATCH(orders!$D864,products!$A$1:$A$49,0),MATCH(orders!N$1,products!$A$1:$G$1,0))</f>
        <v>M</v>
      </c>
      <c r="O864" s="10">
        <f>INDEX(products!$A$1:$G$49,MATCH(orders!$D864,products!$A$1:$A$49,0),MATCH(orders!O$1,products!$A$1:$G$1,0))</f>
        <v>1</v>
      </c>
      <c r="P864" s="5">
        <f>INDEX(products!$A$1:$G$49,MATCH(orders!$D864,products!$A$1:$A$49,0),MATCH(orders!P$1,products!$A$1:$G$1,0))</f>
        <v>9.9499999999999993</v>
      </c>
      <c r="Q864" s="5">
        <f>INDEX(products!$A$1:$G$49,MATCH(orders!$D864,products!$A$1:$A$49,0),MATCH(orders!Q$1,products!$A$1:$G$1,0))</f>
        <v>0.59699999999999998</v>
      </c>
      <c r="R864" s="12">
        <f t="shared" si="27"/>
        <v>9.9499999999999993</v>
      </c>
      <c r="S864" s="12">
        <f t="shared" si="26"/>
        <v>0.59699999999999998</v>
      </c>
      <c r="T864" t="str">
        <f>_xlfn.XLOOKUP(C864,customers!A863:A1863,customers!I863:I1863,FALSE)</f>
        <v>Yes</v>
      </c>
    </row>
    <row r="865" spans="1:20" x14ac:dyDescent="0.2">
      <c r="A865" s="2" t="s">
        <v>5368</v>
      </c>
      <c r="B865" s="3">
        <v>44712</v>
      </c>
      <c r="C865" s="2" t="s">
        <v>5369</v>
      </c>
      <c r="D865" t="s">
        <v>6162</v>
      </c>
      <c r="E865" s="2">
        <v>2</v>
      </c>
      <c r="F865" s="2" t="str">
        <f>_xlfn.XLOOKUP(C865,customers!$A$1:$A$1001,customers!$B$1:$B$1001,0)</f>
        <v>Meade Birkin</v>
      </c>
      <c r="G865" s="2" t="str">
        <f>IF(_xlfn.XLOOKUP(C865,customers!$A$1:$A$1001,customers!$C$1:$C$1001,0) = 0, "NONE", _xlfn.XLOOKUP(C865,customers!$A$1:$A$1001,customers!$C$1:$C$1001,0) )</f>
        <v>mbirkinnz@java.com</v>
      </c>
      <c r="H865" s="2" t="str">
        <f>_xlfn.XLOOKUP(C865,customers!$A$1:$A$1001,customers!$G$1:$G$1001,0)</f>
        <v>United States</v>
      </c>
      <c r="I865" s="2" t="e" vm="206">
        <v>#VALUE!</v>
      </c>
      <c r="J865" s="2" t="str">
        <f>_xlfn.XLOOKUP(Table1[[#This Row],[Customer ID]],customers!A864:A1864,customers!F864:F1864,FALSE)</f>
        <v>Miami</v>
      </c>
      <c r="K865" s="2" t="str">
        <f>VLOOKUP(M865,'coffee (more)'!$A$1:$B$5,2,FALSE)</f>
        <v>Liberica</v>
      </c>
      <c r="L865" s="2" t="str">
        <f>VLOOKUP(N865,'coffee (more)'!$A$7:$B$10,2,FALSE)</f>
        <v>Medium</v>
      </c>
      <c r="M865" t="str">
        <f>INDEX(products!$A$1:$G$49,MATCH(orders!$D865,products!$A$1:$A$49,0),MATCH(orders!M$1,products!$A$1:$G$1,0))</f>
        <v>Lib</v>
      </c>
      <c r="N865" t="str">
        <f>INDEX(products!$A$1:$G$49,MATCH(orders!$D865,products!$A$1:$A$49,0),MATCH(orders!N$1,products!$A$1:$G$1,0))</f>
        <v>M</v>
      </c>
      <c r="O865" s="10">
        <f>INDEX(products!$A$1:$G$49,MATCH(orders!$D865,products!$A$1:$A$49,0),MATCH(orders!O$1,products!$A$1:$G$1,0))</f>
        <v>1</v>
      </c>
      <c r="P865" s="5">
        <f>INDEX(products!$A$1:$G$49,MATCH(orders!$D865,products!$A$1:$A$49,0),MATCH(orders!P$1,products!$A$1:$G$1,0))</f>
        <v>14.55</v>
      </c>
      <c r="Q865" s="5">
        <f>INDEX(products!$A$1:$G$49,MATCH(orders!$D865,products!$A$1:$A$49,0),MATCH(orders!Q$1,products!$A$1:$G$1,0))</f>
        <v>1.8915000000000002</v>
      </c>
      <c r="R865" s="12">
        <f t="shared" si="27"/>
        <v>29.1</v>
      </c>
      <c r="S865" s="12">
        <f t="shared" si="26"/>
        <v>3.7830000000000004</v>
      </c>
      <c r="T865" t="str">
        <f>_xlfn.XLOOKUP(C865,customers!A864:A1864,customers!I864:I1864,FALSE)</f>
        <v>Yes</v>
      </c>
    </row>
    <row r="866" spans="1:20" x14ac:dyDescent="0.2">
      <c r="A866" s="2" t="s">
        <v>5374</v>
      </c>
      <c r="B866" s="3">
        <v>43759</v>
      </c>
      <c r="C866" s="2" t="s">
        <v>5375</v>
      </c>
      <c r="D866" t="s">
        <v>6178</v>
      </c>
      <c r="E866" s="2">
        <v>6</v>
      </c>
      <c r="F866" s="2" t="str">
        <f>_xlfn.XLOOKUP(C866,customers!$A$1:$A$1001,customers!$B$1:$B$1001,0)</f>
        <v>Ronda Pyson</v>
      </c>
      <c r="G866" s="2" t="str">
        <f>IF(_xlfn.XLOOKUP(C866,customers!$A$1:$A$1001,customers!$C$1:$C$1001,0) = 0, "NONE", _xlfn.XLOOKUP(C866,customers!$A$1:$A$1001,customers!$C$1:$C$1001,0) )</f>
        <v>rpysono0@constantcontact.com</v>
      </c>
      <c r="H866" s="2" t="str">
        <f>_xlfn.XLOOKUP(C866,customers!$A$1:$A$1001,customers!$G$1:$G$1001,0)</f>
        <v>Ireland</v>
      </c>
      <c r="I866" s="2" t="e" vm="304">
        <v>#VALUE!</v>
      </c>
      <c r="J866" s="2" t="str">
        <f>_xlfn.XLOOKUP(Table1[[#This Row],[Customer ID]],customers!A865:A1865,customers!F865:F1865,FALSE)</f>
        <v>Clones</v>
      </c>
      <c r="K866" s="2" t="str">
        <f>VLOOKUP(M866,'coffee (more)'!$A$1:$B$5,2,FALSE)</f>
        <v>Robusta</v>
      </c>
      <c r="L866" s="2" t="str">
        <f>VLOOKUP(N866,'coffee (more)'!$A$7:$B$10,2,FALSE)</f>
        <v>Light</v>
      </c>
      <c r="M866" t="str">
        <f>INDEX(products!$A$1:$G$49,MATCH(orders!$D866,products!$A$1:$A$49,0),MATCH(orders!M$1,products!$A$1:$G$1,0))</f>
        <v>Rob</v>
      </c>
      <c r="N866" t="str">
        <f>INDEX(products!$A$1:$G$49,MATCH(orders!$D866,products!$A$1:$A$49,0),MATCH(orders!N$1,products!$A$1:$G$1,0))</f>
        <v>L</v>
      </c>
      <c r="O866" s="10">
        <f>INDEX(products!$A$1:$G$49,MATCH(orders!$D866,products!$A$1:$A$49,0),MATCH(orders!O$1,products!$A$1:$G$1,0))</f>
        <v>0.2</v>
      </c>
      <c r="P866" s="5">
        <f>INDEX(products!$A$1:$G$49,MATCH(orders!$D866,products!$A$1:$A$49,0),MATCH(orders!P$1,products!$A$1:$G$1,0))</f>
        <v>3.5849999999999995</v>
      </c>
      <c r="Q866" s="5">
        <f>INDEX(products!$A$1:$G$49,MATCH(orders!$D866,products!$A$1:$A$49,0),MATCH(orders!Q$1,products!$A$1:$G$1,0))</f>
        <v>0.21509999999999996</v>
      </c>
      <c r="R866" s="12">
        <f t="shared" si="27"/>
        <v>21.509999999999998</v>
      </c>
      <c r="S866" s="12">
        <f t="shared" si="26"/>
        <v>1.2905999999999997</v>
      </c>
      <c r="T866" t="str">
        <f>_xlfn.XLOOKUP(C866,customers!A865:A1865,customers!I865:I1865,FALSE)</f>
        <v>No</v>
      </c>
    </row>
    <row r="867" spans="1:20"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 = 0, "NONE", _xlfn.XLOOKUP(C867,customers!$A$1:$A$1001,customers!$C$1:$C$1001,0) )</f>
        <v>mmacconnechieo9@reuters.com</v>
      </c>
      <c r="H867" s="2" t="str">
        <f>_xlfn.XLOOKUP(C867,customers!$A$1:$A$1001,customers!$G$1:$G$1001,0)</f>
        <v>United States</v>
      </c>
      <c r="I867" s="2" t="e" vm="25">
        <v>#VALUE!</v>
      </c>
      <c r="J867" s="2" t="str">
        <f>_xlfn.XLOOKUP(Table1[[#This Row],[Customer ID]],customers!A866:A1866,customers!F866:F1866,FALSE)</f>
        <v>Charleston</v>
      </c>
      <c r="K867" s="2" t="str">
        <f>VLOOKUP(M867,'coffee (more)'!$A$1:$B$5,2,FALSE)</f>
        <v>Arbica</v>
      </c>
      <c r="L867" s="2" t="str">
        <f>VLOOKUP(N867,'coffee (more)'!$A$7:$B$10,2,FALSE)</f>
        <v>Medium</v>
      </c>
      <c r="M867" t="str">
        <f>INDEX(products!$A$1:$G$49,MATCH(orders!$D867,products!$A$1:$A$49,0),MATCH(orders!M$1,products!$A$1:$G$1,0))</f>
        <v>Ara</v>
      </c>
      <c r="N867" t="str">
        <f>INDEX(products!$A$1:$G$49,MATCH(orders!$D867,products!$A$1:$A$49,0),MATCH(orders!N$1,products!$A$1:$G$1,0))</f>
        <v>M</v>
      </c>
      <c r="O867" s="10">
        <f>INDEX(products!$A$1:$G$49,MATCH(orders!$D867,products!$A$1:$A$49,0),MATCH(orders!O$1,products!$A$1:$G$1,0))</f>
        <v>0.5</v>
      </c>
      <c r="P867" s="5">
        <f>INDEX(products!$A$1:$G$49,MATCH(orders!$D867,products!$A$1:$A$49,0),MATCH(orders!P$1,products!$A$1:$G$1,0))</f>
        <v>6.75</v>
      </c>
      <c r="Q867" s="5">
        <f>INDEX(products!$A$1:$G$49,MATCH(orders!$D867,products!$A$1:$A$49,0),MATCH(orders!Q$1,products!$A$1:$G$1,0))</f>
        <v>0.60749999999999993</v>
      </c>
      <c r="R867" s="12">
        <f t="shared" si="27"/>
        <v>6.75</v>
      </c>
      <c r="S867" s="12">
        <f t="shared" si="26"/>
        <v>0.60749999999999993</v>
      </c>
      <c r="T867" t="str">
        <f>_xlfn.XLOOKUP(C867,customers!A866:A1866,customers!I866:I1866,FALSE)</f>
        <v>Yes</v>
      </c>
    </row>
    <row r="868" spans="1:20" x14ac:dyDescent="0.2">
      <c r="A868" s="2" t="s">
        <v>5385</v>
      </c>
      <c r="B868" s="3">
        <v>44209</v>
      </c>
      <c r="C868" s="2" t="s">
        <v>5386</v>
      </c>
      <c r="D868" t="s">
        <v>6158</v>
      </c>
      <c r="E868" s="2">
        <v>3</v>
      </c>
      <c r="F868" s="2" t="str">
        <f>_xlfn.XLOOKUP(C868,customers!$A$1:$A$1001,customers!$B$1:$B$1001,0)</f>
        <v>Rafaela Treacher</v>
      </c>
      <c r="G868" s="2" t="str">
        <f>IF(_xlfn.XLOOKUP(C868,customers!$A$1:$A$1001,customers!$C$1:$C$1001,0) = 0, "NONE", _xlfn.XLOOKUP(C868,customers!$A$1:$A$1001,customers!$C$1:$C$1001,0) )</f>
        <v>rtreachero2@usa.gov</v>
      </c>
      <c r="H868" s="2" t="str">
        <f>_xlfn.XLOOKUP(C868,customers!$A$1:$A$1001,customers!$G$1:$G$1001,0)</f>
        <v>Ireland</v>
      </c>
      <c r="I868" s="2" t="e" vm="327">
        <v>#VALUE!</v>
      </c>
      <c r="J868" s="2" t="str">
        <f>_xlfn.XLOOKUP(Table1[[#This Row],[Customer ID]],customers!A867:A1867,customers!F867:F1867,FALSE)</f>
        <v>Greystones</v>
      </c>
      <c r="K868" s="2" t="str">
        <f>VLOOKUP(M868,'coffee (more)'!$A$1:$B$5,2,FALSE)</f>
        <v>Arbica</v>
      </c>
      <c r="L868" s="2" t="str">
        <f>VLOOKUP(N868,'coffee (more)'!$A$7:$B$10,2,FALSE)</f>
        <v>Dark</v>
      </c>
      <c r="M868" t="str">
        <f>INDEX(products!$A$1:$G$49,MATCH(orders!$D868,products!$A$1:$A$49,0),MATCH(orders!M$1,products!$A$1:$G$1,0))</f>
        <v>Ara</v>
      </c>
      <c r="N868" t="str">
        <f>INDEX(products!$A$1:$G$49,MATCH(orders!$D868,products!$A$1:$A$49,0),MATCH(orders!N$1,products!$A$1:$G$1,0))</f>
        <v>D</v>
      </c>
      <c r="O868" s="10">
        <f>INDEX(products!$A$1:$G$49,MATCH(orders!$D868,products!$A$1:$A$49,0),MATCH(orders!O$1,products!$A$1:$G$1,0))</f>
        <v>0.5</v>
      </c>
      <c r="P868" s="5">
        <f>INDEX(products!$A$1:$G$49,MATCH(orders!$D868,products!$A$1:$A$49,0),MATCH(orders!P$1,products!$A$1:$G$1,0))</f>
        <v>5.97</v>
      </c>
      <c r="Q868" s="5">
        <f>INDEX(products!$A$1:$G$49,MATCH(orders!$D868,products!$A$1:$A$49,0),MATCH(orders!Q$1,products!$A$1:$G$1,0))</f>
        <v>0.5373</v>
      </c>
      <c r="R868" s="12">
        <f t="shared" si="27"/>
        <v>17.91</v>
      </c>
      <c r="S868" s="12">
        <f t="shared" si="26"/>
        <v>1.6118999999999999</v>
      </c>
      <c r="T868" t="str">
        <f>_xlfn.XLOOKUP(C868,customers!A867:A1867,customers!I867:I1867,FALSE)</f>
        <v>No</v>
      </c>
    </row>
    <row r="869" spans="1:20" x14ac:dyDescent="0.2">
      <c r="A869" s="2" t="s">
        <v>5391</v>
      </c>
      <c r="B869" s="3">
        <v>44792</v>
      </c>
      <c r="C869" s="2" t="s">
        <v>5392</v>
      </c>
      <c r="D869" t="s">
        <v>6182</v>
      </c>
      <c r="E869" s="2">
        <v>1</v>
      </c>
      <c r="F869" s="2" t="str">
        <f>_xlfn.XLOOKUP(C869,customers!$A$1:$A$1001,customers!$B$1:$B$1001,0)</f>
        <v>Bee Fattorini</v>
      </c>
      <c r="G869" s="2" t="str">
        <f>IF(_xlfn.XLOOKUP(C869,customers!$A$1:$A$1001,customers!$C$1:$C$1001,0) = 0, "NONE", _xlfn.XLOOKUP(C869,customers!$A$1:$A$1001,customers!$C$1:$C$1001,0) )</f>
        <v>bfattorinio3@quantcast.com</v>
      </c>
      <c r="H869" s="2" t="str">
        <f>_xlfn.XLOOKUP(C869,customers!$A$1:$A$1001,customers!$G$1:$G$1001,0)</f>
        <v>Ireland</v>
      </c>
      <c r="I869" s="2" t="s">
        <v>478</v>
      </c>
      <c r="J869" s="2" t="str">
        <f>_xlfn.XLOOKUP(Table1[[#This Row],[Customer ID]],customers!A868:A1868,customers!F868:F1868,FALSE)</f>
        <v>Monaghan</v>
      </c>
      <c r="K869" s="2" t="str">
        <f>VLOOKUP(M869,'coffee (more)'!$A$1:$B$5,2,FALSE)</f>
        <v>Arbica</v>
      </c>
      <c r="L869" s="2" t="str">
        <f>VLOOKUP(N869,'coffee (more)'!$A$7:$B$10,2,FALSE)</f>
        <v>Light</v>
      </c>
      <c r="M869" t="str">
        <f>INDEX(products!$A$1:$G$49,MATCH(orders!$D869,products!$A$1:$A$49,0),MATCH(orders!M$1,products!$A$1:$G$1,0))</f>
        <v>Ara</v>
      </c>
      <c r="N869" t="str">
        <f>INDEX(products!$A$1:$G$49,MATCH(orders!$D869,products!$A$1:$A$49,0),MATCH(orders!N$1,products!$A$1:$G$1,0))</f>
        <v>L</v>
      </c>
      <c r="O869" s="10">
        <f>INDEX(products!$A$1:$G$49,MATCH(orders!$D869,products!$A$1:$A$49,0),MATCH(orders!O$1,products!$A$1:$G$1,0))</f>
        <v>2.5</v>
      </c>
      <c r="P869" s="5">
        <f>INDEX(products!$A$1:$G$49,MATCH(orders!$D869,products!$A$1:$A$49,0),MATCH(orders!P$1,products!$A$1:$G$1,0))</f>
        <v>29.784999999999997</v>
      </c>
      <c r="Q869" s="5">
        <f>INDEX(products!$A$1:$G$49,MATCH(orders!$D869,products!$A$1:$A$49,0),MATCH(orders!Q$1,products!$A$1:$G$1,0))</f>
        <v>2.6806499999999995</v>
      </c>
      <c r="R869" s="12">
        <f t="shared" si="27"/>
        <v>29.784999999999997</v>
      </c>
      <c r="S869" s="12">
        <f t="shared" si="26"/>
        <v>2.6806499999999995</v>
      </c>
      <c r="T869" t="str">
        <f>_xlfn.XLOOKUP(C869,customers!A868:A1868,customers!I868:I1868,FALSE)</f>
        <v>Yes</v>
      </c>
    </row>
    <row r="870" spans="1:20" x14ac:dyDescent="0.2">
      <c r="A870" s="2" t="s">
        <v>5396</v>
      </c>
      <c r="B870" s="3">
        <v>43526</v>
      </c>
      <c r="C870" s="2" t="s">
        <v>5397</v>
      </c>
      <c r="D870" t="s">
        <v>6139</v>
      </c>
      <c r="E870" s="2">
        <v>5</v>
      </c>
      <c r="F870" s="2" t="str">
        <f>_xlfn.XLOOKUP(C870,customers!$A$1:$A$1001,customers!$B$1:$B$1001,0)</f>
        <v>Margie Palleske</v>
      </c>
      <c r="G870" s="2" t="str">
        <f>IF(_xlfn.XLOOKUP(C870,customers!$A$1:$A$1001,customers!$C$1:$C$1001,0) = 0, "NONE", _xlfn.XLOOKUP(C870,customers!$A$1:$A$1001,customers!$C$1:$C$1001,0) )</f>
        <v>mpalleskeo4@nyu.edu</v>
      </c>
      <c r="H870" s="2" t="str">
        <f>_xlfn.XLOOKUP(C870,customers!$A$1:$A$1001,customers!$G$1:$G$1001,0)</f>
        <v>United States</v>
      </c>
      <c r="I870" s="2" t="e" vm="164">
        <v>#VALUE!</v>
      </c>
      <c r="J870" s="2" t="str">
        <f>_xlfn.XLOOKUP(Table1[[#This Row],[Customer ID]],customers!A869:A1869,customers!F869:F1869,FALSE)</f>
        <v>Pompano Beach</v>
      </c>
      <c r="K870" s="2" t="str">
        <f>VLOOKUP(M870,'coffee (more)'!$A$1:$B$5,2,FALSE)</f>
        <v>Excelsa</v>
      </c>
      <c r="L870" s="2" t="str">
        <f>VLOOKUP(N870,'coffee (more)'!$A$7:$B$10,2,FALSE)</f>
        <v>Medium</v>
      </c>
      <c r="M870" t="str">
        <f>INDEX(products!$A$1:$G$49,MATCH(orders!$D870,products!$A$1:$A$49,0),MATCH(orders!M$1,products!$A$1:$G$1,0))</f>
        <v>Exc</v>
      </c>
      <c r="N870" t="str">
        <f>INDEX(products!$A$1:$G$49,MATCH(orders!$D870,products!$A$1:$A$49,0),MATCH(orders!N$1,products!$A$1:$G$1,0))</f>
        <v>M</v>
      </c>
      <c r="O870" s="10">
        <f>INDEX(products!$A$1:$G$49,MATCH(orders!$D870,products!$A$1:$A$49,0),MATCH(orders!O$1,products!$A$1:$G$1,0))</f>
        <v>0.5</v>
      </c>
      <c r="P870" s="5">
        <f>INDEX(products!$A$1:$G$49,MATCH(orders!$D870,products!$A$1:$A$49,0),MATCH(orders!P$1,products!$A$1:$G$1,0))</f>
        <v>8.25</v>
      </c>
      <c r="Q870" s="5">
        <f>INDEX(products!$A$1:$G$49,MATCH(orders!$D870,products!$A$1:$A$49,0),MATCH(orders!Q$1,products!$A$1:$G$1,0))</f>
        <v>0.90749999999999997</v>
      </c>
      <c r="R870" s="12">
        <f t="shared" si="27"/>
        <v>41.25</v>
      </c>
      <c r="S870" s="12">
        <f t="shared" si="26"/>
        <v>4.5374999999999996</v>
      </c>
      <c r="T870" t="str">
        <f>_xlfn.XLOOKUP(C870,customers!A869:A1869,customers!I869:I1869,FALSE)</f>
        <v>Yes</v>
      </c>
    </row>
    <row r="871" spans="1:20" x14ac:dyDescent="0.2">
      <c r="A871" s="2" t="s">
        <v>5402</v>
      </c>
      <c r="B871" s="3">
        <v>43851</v>
      </c>
      <c r="C871" s="2" t="s">
        <v>5403</v>
      </c>
      <c r="D871" t="s">
        <v>6146</v>
      </c>
      <c r="E871" s="2">
        <v>3</v>
      </c>
      <c r="F871" s="2" t="str">
        <f>_xlfn.XLOOKUP(C871,customers!$A$1:$A$1001,customers!$B$1:$B$1001,0)</f>
        <v>Alexina Randals</v>
      </c>
      <c r="G871" s="2" t="str">
        <f>IF(_xlfn.XLOOKUP(C871,customers!$A$1:$A$1001,customers!$C$1:$C$1001,0) = 0, "NONE", _xlfn.XLOOKUP(C871,customers!$A$1:$A$1001,customers!$C$1:$C$1001,0) )</f>
        <v>NONE</v>
      </c>
      <c r="H871" s="2" t="str">
        <f>_xlfn.XLOOKUP(C871,customers!$A$1:$A$1001,customers!$G$1:$G$1001,0)</f>
        <v>United States</v>
      </c>
      <c r="I871" s="2" t="e" vm="150">
        <v>#VALUE!</v>
      </c>
      <c r="J871" s="2" t="str">
        <f>_xlfn.XLOOKUP(Table1[[#This Row],[Customer ID]],customers!A870:A1870,customers!F870:F1870,FALSE)</f>
        <v>Sacramento</v>
      </c>
      <c r="K871" s="2" t="str">
        <f>VLOOKUP(M871,'coffee (more)'!$A$1:$B$5,2,FALSE)</f>
        <v>Robusta</v>
      </c>
      <c r="L871" s="2" t="str">
        <f>VLOOKUP(N871,'coffee (more)'!$A$7:$B$10,2,FALSE)</f>
        <v>Medium</v>
      </c>
      <c r="M871" t="str">
        <f>INDEX(products!$A$1:$G$49,MATCH(orders!$D871,products!$A$1:$A$49,0),MATCH(orders!M$1,products!$A$1:$G$1,0))</f>
        <v>Rob</v>
      </c>
      <c r="N871" t="str">
        <f>INDEX(products!$A$1:$G$49,MATCH(orders!$D871,products!$A$1:$A$49,0),MATCH(orders!N$1,products!$A$1:$G$1,0))</f>
        <v>M</v>
      </c>
      <c r="O871" s="10">
        <f>INDEX(products!$A$1:$G$49,MATCH(orders!$D871,products!$A$1:$A$49,0),MATCH(orders!O$1,products!$A$1:$G$1,0))</f>
        <v>0.5</v>
      </c>
      <c r="P871" s="5">
        <f>INDEX(products!$A$1:$G$49,MATCH(orders!$D871,products!$A$1:$A$49,0),MATCH(orders!P$1,products!$A$1:$G$1,0))</f>
        <v>5.97</v>
      </c>
      <c r="Q871" s="5">
        <f>INDEX(products!$A$1:$G$49,MATCH(orders!$D871,products!$A$1:$A$49,0),MATCH(orders!Q$1,products!$A$1:$G$1,0))</f>
        <v>0.35819999999999996</v>
      </c>
      <c r="R871" s="12">
        <f t="shared" si="27"/>
        <v>17.91</v>
      </c>
      <c r="S871" s="12">
        <f t="shared" si="26"/>
        <v>1.0745999999999998</v>
      </c>
      <c r="T871" t="str">
        <f>_xlfn.XLOOKUP(C871,customers!A870:A1870,customers!I870:I1870,FALSE)</f>
        <v>Yes</v>
      </c>
    </row>
    <row r="872" spans="1:20" x14ac:dyDescent="0.2">
      <c r="A872" s="2" t="s">
        <v>5407</v>
      </c>
      <c r="B872" s="3">
        <v>44460</v>
      </c>
      <c r="C872" s="2" t="s">
        <v>5408</v>
      </c>
      <c r="D872" t="s">
        <v>6144</v>
      </c>
      <c r="E872" s="2">
        <v>1</v>
      </c>
      <c r="F872" s="2" t="str">
        <f>_xlfn.XLOOKUP(C872,customers!$A$1:$A$1001,customers!$B$1:$B$1001,0)</f>
        <v>Filip Antcliffe</v>
      </c>
      <c r="G872" s="2" t="str">
        <f>IF(_xlfn.XLOOKUP(C872,customers!$A$1:$A$1001,customers!$C$1:$C$1001,0) = 0, "NONE", _xlfn.XLOOKUP(C872,customers!$A$1:$A$1001,customers!$C$1:$C$1001,0) )</f>
        <v>fantcliffeo6@amazon.co.jp</v>
      </c>
      <c r="H872" s="2" t="str">
        <f>_xlfn.XLOOKUP(C872,customers!$A$1:$A$1001,customers!$G$1:$G$1001,0)</f>
        <v>Ireland</v>
      </c>
      <c r="I872" s="2" t="e" vm="22">
        <v>#VALUE!</v>
      </c>
      <c r="J872" s="2" t="str">
        <f>_xlfn.XLOOKUP(Table1[[#This Row],[Customer ID]],customers!A871:A1871,customers!F871:F1871,FALSE)</f>
        <v>Clonskeagh</v>
      </c>
      <c r="K872" s="2" t="str">
        <f>VLOOKUP(M872,'coffee (more)'!$A$1:$B$5,2,FALSE)</f>
        <v>Excelsa</v>
      </c>
      <c r="L872" s="2" t="str">
        <f>VLOOKUP(N872,'coffee (more)'!$A$7:$B$10,2,FALSE)</f>
        <v>Dark</v>
      </c>
      <c r="M872" t="str">
        <f>INDEX(products!$A$1:$G$49,MATCH(orders!$D872,products!$A$1:$A$49,0),MATCH(orders!M$1,products!$A$1:$G$1,0))</f>
        <v>Exc</v>
      </c>
      <c r="N872" t="str">
        <f>INDEX(products!$A$1:$G$49,MATCH(orders!$D872,products!$A$1:$A$49,0),MATCH(orders!N$1,products!$A$1:$G$1,0))</f>
        <v>D</v>
      </c>
      <c r="O872" s="10">
        <f>INDEX(products!$A$1:$G$49,MATCH(orders!$D872,products!$A$1:$A$49,0),MATCH(orders!O$1,products!$A$1:$G$1,0))</f>
        <v>0.5</v>
      </c>
      <c r="P872" s="5">
        <f>INDEX(products!$A$1:$G$49,MATCH(orders!$D872,products!$A$1:$A$49,0),MATCH(orders!P$1,products!$A$1:$G$1,0))</f>
        <v>7.29</v>
      </c>
      <c r="Q872" s="5">
        <f>INDEX(products!$A$1:$G$49,MATCH(orders!$D872,products!$A$1:$A$49,0),MATCH(orders!Q$1,products!$A$1:$G$1,0))</f>
        <v>0.80190000000000006</v>
      </c>
      <c r="R872" s="12">
        <f t="shared" si="27"/>
        <v>7.29</v>
      </c>
      <c r="S872" s="12">
        <f t="shared" si="26"/>
        <v>0.80190000000000006</v>
      </c>
      <c r="T872" t="str">
        <f>_xlfn.XLOOKUP(C872,customers!A871:A1871,customers!I871:I1871,FALSE)</f>
        <v>Yes</v>
      </c>
    </row>
    <row r="873" spans="1:20" x14ac:dyDescent="0.2">
      <c r="A873" s="2" t="s">
        <v>5413</v>
      </c>
      <c r="B873" s="3">
        <v>43707</v>
      </c>
      <c r="C873" s="2" t="s">
        <v>5414</v>
      </c>
      <c r="D873" t="s">
        <v>6171</v>
      </c>
      <c r="E873" s="2">
        <v>2</v>
      </c>
      <c r="F873" s="2" t="str">
        <f>_xlfn.XLOOKUP(C873,customers!$A$1:$A$1001,customers!$B$1:$B$1001,0)</f>
        <v>Peyter Matignon</v>
      </c>
      <c r="G873" s="2" t="str">
        <f>IF(_xlfn.XLOOKUP(C873,customers!$A$1:$A$1001,customers!$C$1:$C$1001,0) = 0, "NONE", _xlfn.XLOOKUP(C873,customers!$A$1:$A$1001,customers!$C$1:$C$1001,0) )</f>
        <v>pmatignono7@harvard.edu</v>
      </c>
      <c r="H873" s="2" t="str">
        <f>_xlfn.XLOOKUP(C873,customers!$A$1:$A$1001,customers!$G$1:$G$1001,0)</f>
        <v>United Kingdom</v>
      </c>
      <c r="I873" s="2" t="e" vm="328">
        <v>#VALUE!</v>
      </c>
      <c r="J873" s="2" t="str">
        <f>_xlfn.XLOOKUP(Table1[[#This Row],[Customer ID]],customers!A872:A1872,customers!F872:F1872,FALSE)</f>
        <v>Kirkton</v>
      </c>
      <c r="K873" s="2" t="str">
        <f>VLOOKUP(M873,'coffee (more)'!$A$1:$B$5,2,FALSE)</f>
        <v>Excelsa</v>
      </c>
      <c r="L873" s="2" t="str">
        <f>VLOOKUP(N873,'coffee (more)'!$A$7:$B$10,2,FALSE)</f>
        <v>Light</v>
      </c>
      <c r="M873" t="str">
        <f>INDEX(products!$A$1:$G$49,MATCH(orders!$D873,products!$A$1:$A$49,0),MATCH(orders!M$1,products!$A$1:$G$1,0))</f>
        <v>Exc</v>
      </c>
      <c r="N873" t="str">
        <f>INDEX(products!$A$1:$G$49,MATCH(orders!$D873,products!$A$1:$A$49,0),MATCH(orders!N$1,products!$A$1:$G$1,0))</f>
        <v>L</v>
      </c>
      <c r="O873" s="10">
        <f>INDEX(products!$A$1:$G$49,MATCH(orders!$D873,products!$A$1:$A$49,0),MATCH(orders!O$1,products!$A$1:$G$1,0))</f>
        <v>1</v>
      </c>
      <c r="P873" s="5">
        <f>INDEX(products!$A$1:$G$49,MATCH(orders!$D873,products!$A$1:$A$49,0),MATCH(orders!P$1,products!$A$1:$G$1,0))</f>
        <v>14.85</v>
      </c>
      <c r="Q873" s="5">
        <f>INDEX(products!$A$1:$G$49,MATCH(orders!$D873,products!$A$1:$A$49,0),MATCH(orders!Q$1,products!$A$1:$G$1,0))</f>
        <v>1.6335</v>
      </c>
      <c r="R873" s="12">
        <f t="shared" si="27"/>
        <v>29.7</v>
      </c>
      <c r="S873" s="12">
        <f t="shared" si="26"/>
        <v>3.2669999999999999</v>
      </c>
      <c r="T873" t="str">
        <f>_xlfn.XLOOKUP(C873,customers!A872:A1872,customers!I872:I1872,FALSE)</f>
        <v>Yes</v>
      </c>
    </row>
    <row r="874" spans="1:20" x14ac:dyDescent="0.2">
      <c r="A874" s="2" t="s">
        <v>5421</v>
      </c>
      <c r="B874" s="3">
        <v>43521</v>
      </c>
      <c r="C874" s="2" t="s">
        <v>5422</v>
      </c>
      <c r="D874" t="s">
        <v>6155</v>
      </c>
      <c r="E874" s="2">
        <v>2</v>
      </c>
      <c r="F874" s="2" t="str">
        <f>_xlfn.XLOOKUP(C874,customers!$A$1:$A$1001,customers!$B$1:$B$1001,0)</f>
        <v>Claudie Weond</v>
      </c>
      <c r="G874" s="2" t="str">
        <f>IF(_xlfn.XLOOKUP(C874,customers!$A$1:$A$1001,customers!$C$1:$C$1001,0) = 0, "NONE", _xlfn.XLOOKUP(C874,customers!$A$1:$A$1001,customers!$C$1:$C$1001,0) )</f>
        <v>cweondo8@theglobeandmail.com</v>
      </c>
      <c r="H874" s="2" t="str">
        <f>_xlfn.XLOOKUP(C874,customers!$A$1:$A$1001,customers!$G$1:$G$1001,0)</f>
        <v>United States</v>
      </c>
      <c r="I874" s="2" t="e" vm="215">
        <v>#VALUE!</v>
      </c>
      <c r="J874" s="2" t="str">
        <f>_xlfn.XLOOKUP(Table1[[#This Row],[Customer ID]],customers!A873:A1873,customers!F873:F1873,FALSE)</f>
        <v>Asheville</v>
      </c>
      <c r="K874" s="2" t="str">
        <f>VLOOKUP(M874,'coffee (more)'!$A$1:$B$5,2,FALSE)</f>
        <v>Arbica</v>
      </c>
      <c r="L874" s="2" t="str">
        <f>VLOOKUP(N874,'coffee (more)'!$A$7:$B$10,2,FALSE)</f>
        <v>Medium</v>
      </c>
      <c r="M874" t="str">
        <f>INDEX(products!$A$1:$G$49,MATCH(orders!$D874,products!$A$1:$A$49,0),MATCH(orders!M$1,products!$A$1:$G$1,0))</f>
        <v>Ara</v>
      </c>
      <c r="N874" t="str">
        <f>INDEX(products!$A$1:$G$49,MATCH(orders!$D874,products!$A$1:$A$49,0),MATCH(orders!N$1,products!$A$1:$G$1,0))</f>
        <v>M</v>
      </c>
      <c r="O874" s="10">
        <f>INDEX(products!$A$1:$G$49,MATCH(orders!$D874,products!$A$1:$A$49,0),MATCH(orders!O$1,products!$A$1:$G$1,0))</f>
        <v>1</v>
      </c>
      <c r="P874" s="5">
        <f>INDEX(products!$A$1:$G$49,MATCH(orders!$D874,products!$A$1:$A$49,0),MATCH(orders!P$1,products!$A$1:$G$1,0))</f>
        <v>11.25</v>
      </c>
      <c r="Q874" s="5">
        <f>INDEX(products!$A$1:$G$49,MATCH(orders!$D874,products!$A$1:$A$49,0),MATCH(orders!Q$1,products!$A$1:$G$1,0))</f>
        <v>1.0125</v>
      </c>
      <c r="R874" s="12">
        <f t="shared" si="27"/>
        <v>22.5</v>
      </c>
      <c r="S874" s="12">
        <f t="shared" si="26"/>
        <v>2.0249999999999999</v>
      </c>
      <c r="T874" t="str">
        <f>_xlfn.XLOOKUP(C874,customers!A873:A1873,customers!I873:I1873,FALSE)</f>
        <v>No</v>
      </c>
    </row>
    <row r="875" spans="1:20"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 = 0, "NONE", _xlfn.XLOOKUP(C875,customers!$A$1:$A$1001,customers!$C$1:$C$1001,0) )</f>
        <v>mmacconnechieo9@reuters.com</v>
      </c>
      <c r="H875" s="2" t="str">
        <f>_xlfn.XLOOKUP(C875,customers!$A$1:$A$1001,customers!$G$1:$G$1001,0)</f>
        <v>United States</v>
      </c>
      <c r="I875" s="2" t="e" vm="25">
        <v>#VALUE!</v>
      </c>
      <c r="J875" s="2" t="str">
        <f>_xlfn.XLOOKUP(Table1[[#This Row],[Customer ID]],customers!A874:A1874,customers!F874:F1874,FALSE)</f>
        <v>Charleston</v>
      </c>
      <c r="K875" s="2" t="str">
        <f>VLOOKUP(M875,'coffee (more)'!$A$1:$B$5,2,FALSE)</f>
        <v>Robusta</v>
      </c>
      <c r="L875" s="2" t="str">
        <f>VLOOKUP(N875,'coffee (more)'!$A$7:$B$10,2,FALSE)</f>
        <v>Medium</v>
      </c>
      <c r="M875" t="str">
        <f>INDEX(products!$A$1:$G$49,MATCH(orders!$D875,products!$A$1:$A$49,0),MATCH(orders!M$1,products!$A$1:$G$1,0))</f>
        <v>Rob</v>
      </c>
      <c r="N875" t="str">
        <f>INDEX(products!$A$1:$G$49,MATCH(orders!$D875,products!$A$1:$A$49,0),MATCH(orders!N$1,products!$A$1:$G$1,0))</f>
        <v>M</v>
      </c>
      <c r="O875" s="10">
        <f>INDEX(products!$A$1:$G$49,MATCH(orders!$D875,products!$A$1:$A$49,0),MATCH(orders!O$1,products!$A$1:$G$1,0))</f>
        <v>0.2</v>
      </c>
      <c r="P875" s="5">
        <f>INDEX(products!$A$1:$G$49,MATCH(orders!$D875,products!$A$1:$A$49,0),MATCH(orders!P$1,products!$A$1:$G$1,0))</f>
        <v>2.9849999999999999</v>
      </c>
      <c r="Q875" s="5">
        <f>INDEX(products!$A$1:$G$49,MATCH(orders!$D875,products!$A$1:$A$49,0),MATCH(orders!Q$1,products!$A$1:$G$1,0))</f>
        <v>0.17909999999999998</v>
      </c>
      <c r="R875" s="12">
        <f t="shared" si="27"/>
        <v>11.94</v>
      </c>
      <c r="S875" s="12">
        <f t="shared" si="26"/>
        <v>0.71639999999999993</v>
      </c>
      <c r="T875" t="str">
        <f>_xlfn.XLOOKUP(C875,customers!A874:A1874,customers!I874:I1874,FALSE)</f>
        <v>Yes</v>
      </c>
    </row>
    <row r="876" spans="1:20"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 = 0, "NONE", _xlfn.XLOOKUP(C876,customers!$A$1:$A$1001,customers!$C$1:$C$1001,0) )</f>
        <v>jskentelberyoa@paypal.com</v>
      </c>
      <c r="H876" s="2" t="str">
        <f>_xlfn.XLOOKUP(C876,customers!$A$1:$A$1001,customers!$G$1:$G$1001,0)</f>
        <v>United States</v>
      </c>
      <c r="I876" s="2" t="e" vm="13">
        <v>#VALUE!</v>
      </c>
      <c r="J876" s="2" t="str">
        <f>_xlfn.XLOOKUP(Table1[[#This Row],[Customer ID]],customers!A875:A1875,customers!F875:F1875,FALSE)</f>
        <v>Houston</v>
      </c>
      <c r="K876" s="2" t="str">
        <f>VLOOKUP(M876,'coffee (more)'!$A$1:$B$5,2,FALSE)</f>
        <v>Arbica</v>
      </c>
      <c r="L876" s="2" t="str">
        <f>VLOOKUP(N876,'coffee (more)'!$A$7:$B$10,2,FALSE)</f>
        <v>Light</v>
      </c>
      <c r="M876" t="str">
        <f>INDEX(products!$A$1:$G$49,MATCH(orders!$D876,products!$A$1:$A$49,0),MATCH(orders!M$1,products!$A$1:$G$1,0))</f>
        <v>Ara</v>
      </c>
      <c r="N876" t="str">
        <f>INDEX(products!$A$1:$G$49,MATCH(orders!$D876,products!$A$1:$A$49,0),MATCH(orders!N$1,products!$A$1:$G$1,0))</f>
        <v>L</v>
      </c>
      <c r="O876" s="10">
        <f>INDEX(products!$A$1:$G$49,MATCH(orders!$D876,products!$A$1:$A$49,0),MATCH(orders!O$1,products!$A$1:$G$1,0))</f>
        <v>1</v>
      </c>
      <c r="P876" s="5">
        <f>INDEX(products!$A$1:$G$49,MATCH(orders!$D876,products!$A$1:$A$49,0),MATCH(orders!P$1,products!$A$1:$G$1,0))</f>
        <v>12.95</v>
      </c>
      <c r="Q876" s="5">
        <f>INDEX(products!$A$1:$G$49,MATCH(orders!$D876,products!$A$1:$A$49,0),MATCH(orders!Q$1,products!$A$1:$G$1,0))</f>
        <v>1.1655</v>
      </c>
      <c r="R876" s="12">
        <f t="shared" si="27"/>
        <v>25.9</v>
      </c>
      <c r="S876" s="12">
        <f t="shared" si="26"/>
        <v>2.331</v>
      </c>
      <c r="T876" t="str">
        <f>_xlfn.XLOOKUP(C876,customers!A875:A1875,customers!I875:I1875,FALSE)</f>
        <v>No</v>
      </c>
    </row>
    <row r="877" spans="1:20" x14ac:dyDescent="0.2">
      <c r="A877" s="2" t="s">
        <v>5439</v>
      </c>
      <c r="B877" s="3">
        <v>44253</v>
      </c>
      <c r="C877" s="2" t="s">
        <v>5440</v>
      </c>
      <c r="D877" t="s">
        <v>6160</v>
      </c>
      <c r="E877" s="2">
        <v>5</v>
      </c>
      <c r="F877" s="2" t="str">
        <f>_xlfn.XLOOKUP(C877,customers!$A$1:$A$1001,customers!$B$1:$B$1001,0)</f>
        <v>Orazio Comber</v>
      </c>
      <c r="G877" s="2" t="str">
        <f>IF(_xlfn.XLOOKUP(C877,customers!$A$1:$A$1001,customers!$C$1:$C$1001,0) = 0, "NONE", _xlfn.XLOOKUP(C877,customers!$A$1:$A$1001,customers!$C$1:$C$1001,0) )</f>
        <v>ocomberob@goo.gl</v>
      </c>
      <c r="H877" s="2" t="str">
        <f>_xlfn.XLOOKUP(C877,customers!$A$1:$A$1001,customers!$G$1:$G$1001,0)</f>
        <v>Ireland</v>
      </c>
      <c r="I877" s="2" t="s">
        <v>384</v>
      </c>
      <c r="J877" s="2" t="str">
        <f>_xlfn.XLOOKUP(Table1[[#This Row],[Customer ID]],customers!A876:A1876,customers!F876:F1876,FALSE)</f>
        <v>Confey</v>
      </c>
      <c r="K877" s="2" t="str">
        <f>VLOOKUP(M877,'coffee (more)'!$A$1:$B$5,2,FALSE)</f>
        <v>Liberica</v>
      </c>
      <c r="L877" s="2" t="str">
        <f>VLOOKUP(N877,'coffee (more)'!$A$7:$B$10,2,FALSE)</f>
        <v>Medium</v>
      </c>
      <c r="M877" t="str">
        <f>INDEX(products!$A$1:$G$49,MATCH(orders!$D877,products!$A$1:$A$49,0),MATCH(orders!M$1,products!$A$1:$G$1,0))</f>
        <v>Lib</v>
      </c>
      <c r="N877" t="str">
        <f>INDEX(products!$A$1:$G$49,MATCH(orders!$D877,products!$A$1:$A$49,0),MATCH(orders!N$1,products!$A$1:$G$1,0))</f>
        <v>M</v>
      </c>
      <c r="O877" s="10">
        <f>INDEX(products!$A$1:$G$49,MATCH(orders!$D877,products!$A$1:$A$49,0),MATCH(orders!O$1,products!$A$1:$G$1,0))</f>
        <v>0.5</v>
      </c>
      <c r="P877" s="5">
        <f>INDEX(products!$A$1:$G$49,MATCH(orders!$D877,products!$A$1:$A$49,0),MATCH(orders!P$1,products!$A$1:$G$1,0))</f>
        <v>8.73</v>
      </c>
      <c r="Q877" s="5">
        <f>INDEX(products!$A$1:$G$49,MATCH(orders!$D877,products!$A$1:$A$49,0),MATCH(orders!Q$1,products!$A$1:$G$1,0))</f>
        <v>1.1349</v>
      </c>
      <c r="R877" s="12">
        <f t="shared" si="27"/>
        <v>43.650000000000006</v>
      </c>
      <c r="S877" s="12">
        <f t="shared" si="26"/>
        <v>5.6745000000000001</v>
      </c>
      <c r="T877" t="str">
        <f>_xlfn.XLOOKUP(C877,customers!A876:A1876,customers!I876:I1876,FALSE)</f>
        <v>No</v>
      </c>
    </row>
    <row r="878" spans="1:20" x14ac:dyDescent="0.2">
      <c r="A878" s="2" t="s">
        <v>5439</v>
      </c>
      <c r="B878" s="3">
        <v>44253</v>
      </c>
      <c r="C878" s="2" t="s">
        <v>5440</v>
      </c>
      <c r="D878" t="s">
        <v>6180</v>
      </c>
      <c r="E878" s="2">
        <v>6</v>
      </c>
      <c r="F878" s="2" t="str">
        <f>_xlfn.XLOOKUP(C878,customers!$A$1:$A$1001,customers!$B$1:$B$1001,0)</f>
        <v>Orazio Comber</v>
      </c>
      <c r="G878" s="2" t="str">
        <f>IF(_xlfn.XLOOKUP(C878,customers!$A$1:$A$1001,customers!$C$1:$C$1001,0) = 0, "NONE", _xlfn.XLOOKUP(C878,customers!$A$1:$A$1001,customers!$C$1:$C$1001,0) )</f>
        <v>ocomberob@goo.gl</v>
      </c>
      <c r="H878" s="2" t="str">
        <f>_xlfn.XLOOKUP(C878,customers!$A$1:$A$1001,customers!$G$1:$G$1001,0)</f>
        <v>Ireland</v>
      </c>
      <c r="I878" s="2" t="s">
        <v>384</v>
      </c>
      <c r="J878" s="2" t="str">
        <f>_xlfn.XLOOKUP(Table1[[#This Row],[Customer ID]],customers!A877:A1877,customers!F877:F1877,FALSE)</f>
        <v>Confey</v>
      </c>
      <c r="K878" s="2" t="str">
        <f>VLOOKUP(M878,'coffee (more)'!$A$1:$B$5,2,FALSE)</f>
        <v>Arbica</v>
      </c>
      <c r="L878" s="2" t="str">
        <f>VLOOKUP(N878,'coffee (more)'!$A$7:$B$10,2,FALSE)</f>
        <v>Light</v>
      </c>
      <c r="M878" t="str">
        <f>INDEX(products!$A$1:$G$49,MATCH(orders!$D878,products!$A$1:$A$49,0),MATCH(orders!M$1,products!$A$1:$G$1,0))</f>
        <v>Ara</v>
      </c>
      <c r="N878" t="str">
        <f>INDEX(products!$A$1:$G$49,MATCH(orders!$D878,products!$A$1:$A$49,0),MATCH(orders!N$1,products!$A$1:$G$1,0))</f>
        <v>L</v>
      </c>
      <c r="O878" s="10">
        <f>INDEX(products!$A$1:$G$49,MATCH(orders!$D878,products!$A$1:$A$49,0),MATCH(orders!O$1,products!$A$1:$G$1,0))</f>
        <v>0.5</v>
      </c>
      <c r="P878" s="5">
        <f>INDEX(products!$A$1:$G$49,MATCH(orders!$D878,products!$A$1:$A$49,0),MATCH(orders!P$1,products!$A$1:$G$1,0))</f>
        <v>7.77</v>
      </c>
      <c r="Q878" s="5">
        <f>INDEX(products!$A$1:$G$49,MATCH(orders!$D878,products!$A$1:$A$49,0),MATCH(orders!Q$1,products!$A$1:$G$1,0))</f>
        <v>0.69929999999999992</v>
      </c>
      <c r="R878" s="12">
        <f t="shared" si="27"/>
        <v>46.62</v>
      </c>
      <c r="S878" s="12">
        <f t="shared" si="26"/>
        <v>4.1957999999999993</v>
      </c>
      <c r="T878" t="str">
        <f>_xlfn.XLOOKUP(C878,customers!A877:A1877,customers!I877:I1877,FALSE)</f>
        <v>No</v>
      </c>
    </row>
    <row r="879" spans="1:20" x14ac:dyDescent="0.2">
      <c r="A879" s="2" t="s">
        <v>5450</v>
      </c>
      <c r="B879" s="3">
        <v>44411</v>
      </c>
      <c r="C879" s="2" t="s">
        <v>5451</v>
      </c>
      <c r="D879" t="s">
        <v>6161</v>
      </c>
      <c r="E879" s="2">
        <v>3</v>
      </c>
      <c r="F879" s="2" t="str">
        <f>_xlfn.XLOOKUP(C879,customers!$A$1:$A$1001,customers!$B$1:$B$1001,0)</f>
        <v>Zachary Tramel</v>
      </c>
      <c r="G879" s="2" t="str">
        <f>IF(_xlfn.XLOOKUP(C879,customers!$A$1:$A$1001,customers!$C$1:$C$1001,0) = 0, "NONE", _xlfn.XLOOKUP(C879,customers!$A$1:$A$1001,customers!$C$1:$C$1001,0) )</f>
        <v>ztramelod@netlog.com</v>
      </c>
      <c r="H879" s="2" t="str">
        <f>_xlfn.XLOOKUP(C879,customers!$A$1:$A$1001,customers!$G$1:$G$1001,0)</f>
        <v>United States</v>
      </c>
      <c r="I879" s="2" t="e" vm="52">
        <v>#VALUE!</v>
      </c>
      <c r="J879" s="2" t="str">
        <f>_xlfn.XLOOKUP(Table1[[#This Row],[Customer ID]],customers!A878:A1878,customers!F878:F1878,FALSE)</f>
        <v>Newark</v>
      </c>
      <c r="K879" s="2" t="str">
        <f>VLOOKUP(M879,'coffee (more)'!$A$1:$B$5,2,FALSE)</f>
        <v>Liberica</v>
      </c>
      <c r="L879" s="2" t="str">
        <f>VLOOKUP(N879,'coffee (more)'!$A$7:$B$10,2,FALSE)</f>
        <v>Light</v>
      </c>
      <c r="M879" t="str">
        <f>INDEX(products!$A$1:$G$49,MATCH(orders!$D879,products!$A$1:$A$49,0),MATCH(orders!M$1,products!$A$1:$G$1,0))</f>
        <v>Lib</v>
      </c>
      <c r="N879" t="str">
        <f>INDEX(products!$A$1:$G$49,MATCH(orders!$D879,products!$A$1:$A$49,0),MATCH(orders!N$1,products!$A$1:$G$1,0))</f>
        <v>L</v>
      </c>
      <c r="O879" s="10">
        <f>INDEX(products!$A$1:$G$49,MATCH(orders!$D879,products!$A$1:$A$49,0),MATCH(orders!O$1,products!$A$1:$G$1,0))</f>
        <v>0.5</v>
      </c>
      <c r="P879" s="5">
        <f>INDEX(products!$A$1:$G$49,MATCH(orders!$D879,products!$A$1:$A$49,0),MATCH(orders!P$1,products!$A$1:$G$1,0))</f>
        <v>9.51</v>
      </c>
      <c r="Q879" s="5">
        <f>INDEX(products!$A$1:$G$49,MATCH(orders!$D879,products!$A$1:$A$49,0),MATCH(orders!Q$1,products!$A$1:$G$1,0))</f>
        <v>1.2363</v>
      </c>
      <c r="R879" s="12">
        <f t="shared" si="27"/>
        <v>28.53</v>
      </c>
      <c r="S879" s="12">
        <f t="shared" si="26"/>
        <v>3.7088999999999999</v>
      </c>
      <c r="T879" t="str">
        <f>_xlfn.XLOOKUP(C879,customers!A878:A1878,customers!I878:I1878,FALSE)</f>
        <v>No</v>
      </c>
    </row>
    <row r="880" spans="1:20" x14ac:dyDescent="0.2">
      <c r="A880" s="2" t="s">
        <v>5456</v>
      </c>
      <c r="B880" s="3">
        <v>44323</v>
      </c>
      <c r="C880" s="2" t="s">
        <v>5457</v>
      </c>
      <c r="D880" t="s">
        <v>6142</v>
      </c>
      <c r="E880" s="2">
        <v>1</v>
      </c>
      <c r="F880" s="2" t="str">
        <f>_xlfn.XLOOKUP(C880,customers!$A$1:$A$1001,customers!$B$1:$B$1001,0)</f>
        <v>Izaak Primak</v>
      </c>
      <c r="G880" s="2" t="str">
        <f>IF(_xlfn.XLOOKUP(C880,customers!$A$1:$A$1001,customers!$C$1:$C$1001,0) = 0, "NONE", _xlfn.XLOOKUP(C880,customers!$A$1:$A$1001,customers!$C$1:$C$1001,0) )</f>
        <v>NONE</v>
      </c>
      <c r="H880" s="2" t="str">
        <f>_xlfn.XLOOKUP(C880,customers!$A$1:$A$1001,customers!$G$1:$G$1001,0)</f>
        <v>United States</v>
      </c>
      <c r="I880" s="2" t="e" vm="197">
        <v>#VALUE!</v>
      </c>
      <c r="J880" s="2" t="str">
        <f>_xlfn.XLOOKUP(Table1[[#This Row],[Customer ID]],customers!A879:A1879,customers!F879:F1879,FALSE)</f>
        <v>Seattle</v>
      </c>
      <c r="K880" s="2" t="str">
        <f>VLOOKUP(M880,'coffee (more)'!$A$1:$B$5,2,FALSE)</f>
        <v>Robusta</v>
      </c>
      <c r="L880" s="2" t="str">
        <f>VLOOKUP(N880,'coffee (more)'!$A$7:$B$10,2,FALSE)</f>
        <v>Light</v>
      </c>
      <c r="M880" t="str">
        <f>INDEX(products!$A$1:$G$49,MATCH(orders!$D880,products!$A$1:$A$49,0),MATCH(orders!M$1,products!$A$1:$G$1,0))</f>
        <v>Rob</v>
      </c>
      <c r="N880" t="str">
        <f>INDEX(products!$A$1:$G$49,MATCH(orders!$D880,products!$A$1:$A$49,0),MATCH(orders!N$1,products!$A$1:$G$1,0))</f>
        <v>L</v>
      </c>
      <c r="O880" s="10">
        <f>INDEX(products!$A$1:$G$49,MATCH(orders!$D880,products!$A$1:$A$49,0),MATCH(orders!O$1,products!$A$1:$G$1,0))</f>
        <v>2.5</v>
      </c>
      <c r="P880" s="5">
        <f>INDEX(products!$A$1:$G$49,MATCH(orders!$D880,products!$A$1:$A$49,0),MATCH(orders!P$1,products!$A$1:$G$1,0))</f>
        <v>27.484999999999996</v>
      </c>
      <c r="Q880" s="5">
        <f>INDEX(products!$A$1:$G$49,MATCH(orders!$D880,products!$A$1:$A$49,0),MATCH(orders!Q$1,products!$A$1:$G$1,0))</f>
        <v>1.6490999999999998</v>
      </c>
      <c r="R880" s="12">
        <f t="shared" si="27"/>
        <v>27.484999999999996</v>
      </c>
      <c r="S880" s="12">
        <f t="shared" si="26"/>
        <v>1.6490999999999998</v>
      </c>
      <c r="T880" t="str">
        <f>_xlfn.XLOOKUP(C880,customers!A879:A1879,customers!I879:I1879,FALSE)</f>
        <v>Yes</v>
      </c>
    </row>
    <row r="881" spans="1:20"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 = 0, "NONE", _xlfn.XLOOKUP(C881,customers!$A$1:$A$1001,customers!$C$1:$C$1001,0) )</f>
        <v>NONE</v>
      </c>
      <c r="H881" s="2" t="str">
        <f>_xlfn.XLOOKUP(C881,customers!$A$1:$A$1001,customers!$G$1:$G$1001,0)</f>
        <v>United States</v>
      </c>
      <c r="I881" s="2" t="e" vm="19">
        <v>#VALUE!</v>
      </c>
      <c r="J881" s="2" t="str">
        <f>_xlfn.XLOOKUP(Table1[[#This Row],[Customer ID]],customers!A880:A1880,customers!F880:F1880,FALSE)</f>
        <v>Englewood</v>
      </c>
      <c r="K881" s="2" t="str">
        <f>VLOOKUP(M881,'coffee (more)'!$A$1:$B$5,2,FALSE)</f>
        <v>Excelsa</v>
      </c>
      <c r="L881" s="2" t="str">
        <f>VLOOKUP(N881,'coffee (more)'!$A$7:$B$10,2,FALSE)</f>
        <v>Dark</v>
      </c>
      <c r="M881" t="str">
        <f>INDEX(products!$A$1:$G$49,MATCH(orders!$D881,products!$A$1:$A$49,0),MATCH(orders!M$1,products!$A$1:$G$1,0))</f>
        <v>Exc</v>
      </c>
      <c r="N881" t="str">
        <f>INDEX(products!$A$1:$G$49,MATCH(orders!$D881,products!$A$1:$A$49,0),MATCH(orders!N$1,products!$A$1:$G$1,0))</f>
        <v>D</v>
      </c>
      <c r="O881" s="10">
        <f>INDEX(products!$A$1:$G$49,MATCH(orders!$D881,products!$A$1:$A$49,0),MATCH(orders!O$1,products!$A$1:$G$1,0))</f>
        <v>0.2</v>
      </c>
      <c r="P881" s="5">
        <f>INDEX(products!$A$1:$G$49,MATCH(orders!$D881,products!$A$1:$A$49,0),MATCH(orders!P$1,products!$A$1:$G$1,0))</f>
        <v>3.645</v>
      </c>
      <c r="Q881" s="5">
        <f>INDEX(products!$A$1:$G$49,MATCH(orders!$D881,products!$A$1:$A$49,0),MATCH(orders!Q$1,products!$A$1:$G$1,0))</f>
        <v>0.40095000000000003</v>
      </c>
      <c r="R881" s="12">
        <f t="shared" si="27"/>
        <v>10.935</v>
      </c>
      <c r="S881" s="12">
        <f t="shared" si="26"/>
        <v>1.2028500000000002</v>
      </c>
      <c r="T881" t="str">
        <f>_xlfn.XLOOKUP(C881,customers!A880:A1880,customers!I880:I1880,FALSE)</f>
        <v>No</v>
      </c>
    </row>
    <row r="882" spans="1:20"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 = 0, "NONE", _xlfn.XLOOKUP(C882,customers!$A$1:$A$1001,customers!$C$1:$C$1001,0) )</f>
        <v>chatfullog@ebay.com</v>
      </c>
      <c r="H882" s="2" t="str">
        <f>_xlfn.XLOOKUP(C882,customers!$A$1:$A$1001,customers!$G$1:$G$1001,0)</f>
        <v>United States</v>
      </c>
      <c r="I882" s="2" t="e" vm="329">
        <v>#VALUE!</v>
      </c>
      <c r="J882" s="2" t="str">
        <f>_xlfn.XLOOKUP(Table1[[#This Row],[Customer ID]],customers!A881:A1881,customers!F881:F1881,FALSE)</f>
        <v>Rockford</v>
      </c>
      <c r="K882" s="2" t="str">
        <f>VLOOKUP(M882,'coffee (more)'!$A$1:$B$5,2,FALSE)</f>
        <v>Robusta</v>
      </c>
      <c r="L882" s="2" t="str">
        <f>VLOOKUP(N882,'coffee (more)'!$A$7:$B$10,2,FALSE)</f>
        <v>Light</v>
      </c>
      <c r="M882" t="str">
        <f>INDEX(products!$A$1:$G$49,MATCH(orders!$D882,products!$A$1:$A$49,0),MATCH(orders!M$1,products!$A$1:$G$1,0))</f>
        <v>Rob</v>
      </c>
      <c r="N882" t="str">
        <f>INDEX(products!$A$1:$G$49,MATCH(orders!$D882,products!$A$1:$A$49,0),MATCH(orders!N$1,products!$A$1:$G$1,0))</f>
        <v>L</v>
      </c>
      <c r="O882" s="10">
        <f>INDEX(products!$A$1:$G$49,MATCH(orders!$D882,products!$A$1:$A$49,0),MATCH(orders!O$1,products!$A$1:$G$1,0))</f>
        <v>0.2</v>
      </c>
      <c r="P882" s="5">
        <f>INDEX(products!$A$1:$G$49,MATCH(orders!$D882,products!$A$1:$A$49,0),MATCH(orders!P$1,products!$A$1:$G$1,0))</f>
        <v>3.5849999999999995</v>
      </c>
      <c r="Q882" s="5">
        <f>INDEX(products!$A$1:$G$49,MATCH(orders!$D882,products!$A$1:$A$49,0),MATCH(orders!Q$1,products!$A$1:$G$1,0))</f>
        <v>0.21509999999999996</v>
      </c>
      <c r="R882" s="12">
        <f t="shared" si="27"/>
        <v>7.169999999999999</v>
      </c>
      <c r="S882" s="12">
        <f t="shared" si="26"/>
        <v>0.43019999999999992</v>
      </c>
      <c r="T882" t="str">
        <f>_xlfn.XLOOKUP(C882,customers!A881:A1881,customers!I881:I1881,FALSE)</f>
        <v>No</v>
      </c>
    </row>
    <row r="883" spans="1:20" x14ac:dyDescent="0.2">
      <c r="A883" s="2" t="s">
        <v>5472</v>
      </c>
      <c r="B883" s="3">
        <v>44286</v>
      </c>
      <c r="C883" s="2" t="s">
        <v>5473</v>
      </c>
      <c r="D883" t="s">
        <v>6167</v>
      </c>
      <c r="E883" s="2">
        <v>6</v>
      </c>
      <c r="F883" s="2" t="str">
        <f>_xlfn.XLOOKUP(C883,customers!$A$1:$A$1001,customers!$B$1:$B$1001,0)</f>
        <v>Bobbe Castagneto</v>
      </c>
      <c r="G883" s="2" t="str">
        <f>IF(_xlfn.XLOOKUP(C883,customers!$A$1:$A$1001,customers!$C$1:$C$1001,0) = 0, "NONE", _xlfn.XLOOKUP(C883,customers!$A$1:$A$1001,customers!$C$1:$C$1001,0) )</f>
        <v>NONE</v>
      </c>
      <c r="H883" s="2" t="str">
        <f>_xlfn.XLOOKUP(C883,customers!$A$1:$A$1001,customers!$G$1:$G$1001,0)</f>
        <v>United States</v>
      </c>
      <c r="I883" s="2" t="e" vm="308">
        <v>#VALUE!</v>
      </c>
      <c r="J883" s="2" t="str">
        <f>_xlfn.XLOOKUP(Table1[[#This Row],[Customer ID]],customers!A882:A1882,customers!F882:F1882,FALSE)</f>
        <v>Billings</v>
      </c>
      <c r="K883" s="2" t="str">
        <f>VLOOKUP(M883,'coffee (more)'!$A$1:$B$5,2,FALSE)</f>
        <v>Arbica</v>
      </c>
      <c r="L883" s="2" t="str">
        <f>VLOOKUP(N883,'coffee (more)'!$A$7:$B$10,2,FALSE)</f>
        <v>Light</v>
      </c>
      <c r="M883" t="str">
        <f>INDEX(products!$A$1:$G$49,MATCH(orders!$D883,products!$A$1:$A$49,0),MATCH(orders!M$1,products!$A$1:$G$1,0))</f>
        <v>Ara</v>
      </c>
      <c r="N883" t="str">
        <f>INDEX(products!$A$1:$G$49,MATCH(orders!$D883,products!$A$1:$A$49,0),MATCH(orders!N$1,products!$A$1:$G$1,0))</f>
        <v>L</v>
      </c>
      <c r="O883" s="10">
        <f>INDEX(products!$A$1:$G$49,MATCH(orders!$D883,products!$A$1:$A$49,0),MATCH(orders!O$1,products!$A$1:$G$1,0))</f>
        <v>0.2</v>
      </c>
      <c r="P883" s="5">
        <f>INDEX(products!$A$1:$G$49,MATCH(orders!$D883,products!$A$1:$A$49,0),MATCH(orders!P$1,products!$A$1:$G$1,0))</f>
        <v>3.8849999999999998</v>
      </c>
      <c r="Q883" s="5">
        <f>INDEX(products!$A$1:$G$49,MATCH(orders!$D883,products!$A$1:$A$49,0),MATCH(orders!Q$1,products!$A$1:$G$1,0))</f>
        <v>0.34964999999999996</v>
      </c>
      <c r="R883" s="12">
        <f t="shared" si="27"/>
        <v>23.31</v>
      </c>
      <c r="S883" s="12">
        <f t="shared" si="26"/>
        <v>2.0978999999999997</v>
      </c>
      <c r="T883" t="str">
        <f>_xlfn.XLOOKUP(C883,customers!A882:A1882,customers!I882:I1882,FALSE)</f>
        <v>Yes</v>
      </c>
    </row>
    <row r="884" spans="1:20" x14ac:dyDescent="0.2">
      <c r="A884" s="2" t="s">
        <v>5477</v>
      </c>
      <c r="B884" s="3">
        <v>43647</v>
      </c>
      <c r="C884" s="2" t="s">
        <v>5526</v>
      </c>
      <c r="D884" t="s">
        <v>6168</v>
      </c>
      <c r="E884" s="2">
        <v>5</v>
      </c>
      <c r="F884" s="2" t="str">
        <f>_xlfn.XLOOKUP(C884,customers!$A$1:$A$1001,customers!$B$1:$B$1001,0)</f>
        <v>Kippie Marrison</v>
      </c>
      <c r="G884" s="2" t="str">
        <f>IF(_xlfn.XLOOKUP(C884,customers!$A$1:$A$1001,customers!$C$1:$C$1001,0) = 0, "NONE", _xlfn.XLOOKUP(C884,customers!$A$1:$A$1001,customers!$C$1:$C$1001,0) )</f>
        <v>kmarrisonoq@dropbox.com</v>
      </c>
      <c r="H884" s="2" t="str">
        <f>_xlfn.XLOOKUP(C884,customers!$A$1:$A$1001,customers!$G$1:$G$1001,0)</f>
        <v>United States</v>
      </c>
      <c r="I884" s="2" t="e" vm="27">
        <v>#VALUE!</v>
      </c>
      <c r="J884" s="2" t="str">
        <f>_xlfn.XLOOKUP(Table1[[#This Row],[Customer ID]],customers!A883:A1883,customers!F883:F1883,FALSE)</f>
        <v>Denver</v>
      </c>
      <c r="K884" s="2" t="str">
        <f>VLOOKUP(M884,'coffee (more)'!$A$1:$B$5,2,FALSE)</f>
        <v>Arbica</v>
      </c>
      <c r="L884" s="2" t="str">
        <f>VLOOKUP(N884,'coffee (more)'!$A$7:$B$10,2,FALSE)</f>
        <v>Dark</v>
      </c>
      <c r="M884" t="str">
        <f>INDEX(products!$A$1:$G$49,MATCH(orders!$D884,products!$A$1:$A$49,0),MATCH(orders!M$1,products!$A$1:$G$1,0))</f>
        <v>Ara</v>
      </c>
      <c r="N884" t="str">
        <f>INDEX(products!$A$1:$G$49,MATCH(orders!$D884,products!$A$1:$A$49,0),MATCH(orders!N$1,products!$A$1:$G$1,0))</f>
        <v>D</v>
      </c>
      <c r="O884" s="10">
        <f>INDEX(products!$A$1:$G$49,MATCH(orders!$D884,products!$A$1:$A$49,0),MATCH(orders!O$1,products!$A$1:$G$1,0))</f>
        <v>2.5</v>
      </c>
      <c r="P884" s="5">
        <f>INDEX(products!$A$1:$G$49,MATCH(orders!$D884,products!$A$1:$A$49,0),MATCH(orders!P$1,products!$A$1:$G$1,0))</f>
        <v>22.884999999999998</v>
      </c>
      <c r="Q884" s="5">
        <f>INDEX(products!$A$1:$G$49,MATCH(orders!$D884,products!$A$1:$A$49,0),MATCH(orders!Q$1,products!$A$1:$G$1,0))</f>
        <v>2.0596499999999995</v>
      </c>
      <c r="R884" s="12">
        <f t="shared" si="27"/>
        <v>114.42499999999998</v>
      </c>
      <c r="S884" s="12">
        <f t="shared" si="26"/>
        <v>10.298249999999998</v>
      </c>
      <c r="T884" t="str">
        <f>_xlfn.XLOOKUP(C884,customers!A883:A1883,customers!I883:I1883,FALSE)</f>
        <v>Yes</v>
      </c>
    </row>
    <row r="885" spans="1:20" x14ac:dyDescent="0.2">
      <c r="A885" s="2" t="s">
        <v>5483</v>
      </c>
      <c r="B885" s="3">
        <v>43956</v>
      </c>
      <c r="C885" s="2" t="s">
        <v>5484</v>
      </c>
      <c r="D885" t="s">
        <v>6175</v>
      </c>
      <c r="E885" s="2">
        <v>3</v>
      </c>
      <c r="F885" s="2" t="str">
        <f>_xlfn.XLOOKUP(C885,customers!$A$1:$A$1001,customers!$B$1:$B$1001,0)</f>
        <v>Lindon Agnolo</v>
      </c>
      <c r="G885" s="2" t="str">
        <f>IF(_xlfn.XLOOKUP(C885,customers!$A$1:$A$1001,customers!$C$1:$C$1001,0) = 0, "NONE", _xlfn.XLOOKUP(C885,customers!$A$1:$A$1001,customers!$C$1:$C$1001,0) )</f>
        <v>lagnolooj@pinterest.com</v>
      </c>
      <c r="H885" s="2" t="str">
        <f>_xlfn.XLOOKUP(C885,customers!$A$1:$A$1001,customers!$G$1:$G$1001,0)</f>
        <v>United States</v>
      </c>
      <c r="I885" s="2" t="e" vm="129">
        <v>#VALUE!</v>
      </c>
      <c r="J885" s="2" t="str">
        <f>_xlfn.XLOOKUP(Table1[[#This Row],[Customer ID]],customers!A884:A1884,customers!F884:F1884,FALSE)</f>
        <v>Tulsa</v>
      </c>
      <c r="K885" s="2" t="str">
        <f>VLOOKUP(M885,'coffee (more)'!$A$1:$B$5,2,FALSE)</f>
        <v>Arbica</v>
      </c>
      <c r="L885" s="2" t="str">
        <f>VLOOKUP(N885,'coffee (more)'!$A$7:$B$10,2,FALSE)</f>
        <v>Medium</v>
      </c>
      <c r="M885" t="str">
        <f>INDEX(products!$A$1:$G$49,MATCH(orders!$D885,products!$A$1:$A$49,0),MATCH(orders!M$1,products!$A$1:$G$1,0))</f>
        <v>Ara</v>
      </c>
      <c r="N885" t="str">
        <f>INDEX(products!$A$1:$G$49,MATCH(orders!$D885,products!$A$1:$A$49,0),MATCH(orders!N$1,products!$A$1:$G$1,0))</f>
        <v>M</v>
      </c>
      <c r="O885" s="10">
        <f>INDEX(products!$A$1:$G$49,MATCH(orders!$D885,products!$A$1:$A$49,0),MATCH(orders!O$1,products!$A$1:$G$1,0))</f>
        <v>2.5</v>
      </c>
      <c r="P885" s="5">
        <f>INDEX(products!$A$1:$G$49,MATCH(orders!$D885,products!$A$1:$A$49,0),MATCH(orders!P$1,products!$A$1:$G$1,0))</f>
        <v>25.874999999999996</v>
      </c>
      <c r="Q885" s="5">
        <f>INDEX(products!$A$1:$G$49,MATCH(orders!$D885,products!$A$1:$A$49,0),MATCH(orders!Q$1,products!$A$1:$G$1,0))</f>
        <v>2.3287499999999994</v>
      </c>
      <c r="R885" s="12">
        <f t="shared" si="27"/>
        <v>77.624999999999986</v>
      </c>
      <c r="S885" s="12">
        <f t="shared" si="26"/>
        <v>6.9862499999999983</v>
      </c>
      <c r="T885" t="str">
        <f>_xlfn.XLOOKUP(C885,customers!A884:A1884,customers!I884:I1884,FALSE)</f>
        <v>Yes</v>
      </c>
    </row>
    <row r="886" spans="1:20" x14ac:dyDescent="0.2">
      <c r="A886" s="2" t="s">
        <v>5489</v>
      </c>
      <c r="B886" s="3">
        <v>43941</v>
      </c>
      <c r="C886" s="2" t="s">
        <v>5490</v>
      </c>
      <c r="D886" t="s">
        <v>6172</v>
      </c>
      <c r="E886" s="2">
        <v>1</v>
      </c>
      <c r="F886" s="2" t="str">
        <f>_xlfn.XLOOKUP(C886,customers!$A$1:$A$1001,customers!$B$1:$B$1001,0)</f>
        <v>Delainey Kiddy</v>
      </c>
      <c r="G886" s="2" t="str">
        <f>IF(_xlfn.XLOOKUP(C886,customers!$A$1:$A$1001,customers!$C$1:$C$1001,0) = 0, "NONE", _xlfn.XLOOKUP(C886,customers!$A$1:$A$1001,customers!$C$1:$C$1001,0) )</f>
        <v>dkiddyok@fda.gov</v>
      </c>
      <c r="H886" s="2" t="str">
        <f>_xlfn.XLOOKUP(C886,customers!$A$1:$A$1001,customers!$G$1:$G$1001,0)</f>
        <v>United States</v>
      </c>
      <c r="I886" s="2" t="e" vm="71">
        <v>#VALUE!</v>
      </c>
      <c r="J886" s="2" t="str">
        <f>_xlfn.XLOOKUP(Table1[[#This Row],[Customer ID]],customers!A885:A1885,customers!F885:F1885,FALSE)</f>
        <v>Fresno</v>
      </c>
      <c r="K886" s="2" t="str">
        <f>VLOOKUP(M886,'coffee (more)'!$A$1:$B$5,2,FALSE)</f>
        <v>Robusta</v>
      </c>
      <c r="L886" s="2" t="str">
        <f>VLOOKUP(N886,'coffee (more)'!$A$7:$B$10,2,FALSE)</f>
        <v>Dark</v>
      </c>
      <c r="M886" t="str">
        <f>INDEX(products!$A$1:$G$49,MATCH(orders!$D886,products!$A$1:$A$49,0),MATCH(orders!M$1,products!$A$1:$G$1,0))</f>
        <v>Rob</v>
      </c>
      <c r="N886" t="str">
        <f>INDEX(products!$A$1:$G$49,MATCH(orders!$D886,products!$A$1:$A$49,0),MATCH(orders!N$1,products!$A$1:$G$1,0))</f>
        <v>D</v>
      </c>
      <c r="O886" s="10">
        <f>INDEX(products!$A$1:$G$49,MATCH(orders!$D886,products!$A$1:$A$49,0),MATCH(orders!O$1,products!$A$1:$G$1,0))</f>
        <v>0.5</v>
      </c>
      <c r="P886" s="5">
        <f>INDEX(products!$A$1:$G$49,MATCH(orders!$D886,products!$A$1:$A$49,0),MATCH(orders!P$1,products!$A$1:$G$1,0))</f>
        <v>5.3699999999999992</v>
      </c>
      <c r="Q886" s="5">
        <f>INDEX(products!$A$1:$G$49,MATCH(orders!$D886,products!$A$1:$A$49,0),MATCH(orders!Q$1,products!$A$1:$G$1,0))</f>
        <v>0.32219999999999993</v>
      </c>
      <c r="R886" s="12">
        <f t="shared" si="27"/>
        <v>5.3699999999999992</v>
      </c>
      <c r="S886" s="12">
        <f t="shared" si="26"/>
        <v>0.32219999999999993</v>
      </c>
      <c r="T886" t="str">
        <f>_xlfn.XLOOKUP(C886,customers!A885:A1885,customers!I885:I1885,FALSE)</f>
        <v>Yes</v>
      </c>
    </row>
    <row r="887" spans="1:20" x14ac:dyDescent="0.2">
      <c r="A887" s="2" t="s">
        <v>5495</v>
      </c>
      <c r="B887" s="3">
        <v>43664</v>
      </c>
      <c r="C887" s="2" t="s">
        <v>5496</v>
      </c>
      <c r="D887" t="s">
        <v>6149</v>
      </c>
      <c r="E887" s="2">
        <v>6</v>
      </c>
      <c r="F887" s="2" t="str">
        <f>_xlfn.XLOOKUP(C887,customers!$A$1:$A$1001,customers!$B$1:$B$1001,0)</f>
        <v>Helli Petroulis</v>
      </c>
      <c r="G887" s="2" t="str">
        <f>IF(_xlfn.XLOOKUP(C887,customers!$A$1:$A$1001,customers!$C$1:$C$1001,0) = 0, "NONE", _xlfn.XLOOKUP(C887,customers!$A$1:$A$1001,customers!$C$1:$C$1001,0) )</f>
        <v>hpetroulisol@state.tx.us</v>
      </c>
      <c r="H887" s="2" t="str">
        <f>_xlfn.XLOOKUP(C887,customers!$A$1:$A$1001,customers!$G$1:$G$1001,0)</f>
        <v>Ireland</v>
      </c>
      <c r="I887" s="2" t="e" vm="330">
        <v>#VALUE!</v>
      </c>
      <c r="J887" s="2" t="str">
        <f>_xlfn.XLOOKUP(Table1[[#This Row],[Customer ID]],customers!A886:A1886,customers!F886:F1886,FALSE)</f>
        <v>Mullagh</v>
      </c>
      <c r="K887" s="2" t="str">
        <f>VLOOKUP(M887,'coffee (more)'!$A$1:$B$5,2,FALSE)</f>
        <v>Robusta</v>
      </c>
      <c r="L887" s="2" t="str">
        <f>VLOOKUP(N887,'coffee (more)'!$A$7:$B$10,2,FALSE)</f>
        <v>Dark</v>
      </c>
      <c r="M887" t="str">
        <f>INDEX(products!$A$1:$G$49,MATCH(orders!$D887,products!$A$1:$A$49,0),MATCH(orders!M$1,products!$A$1:$G$1,0))</f>
        <v>Rob</v>
      </c>
      <c r="N887" t="str">
        <f>INDEX(products!$A$1:$G$49,MATCH(orders!$D887,products!$A$1:$A$49,0),MATCH(orders!N$1,products!$A$1:$G$1,0))</f>
        <v>D</v>
      </c>
      <c r="O887" s="10">
        <f>INDEX(products!$A$1:$G$49,MATCH(orders!$D887,products!$A$1:$A$49,0),MATCH(orders!O$1,products!$A$1:$G$1,0))</f>
        <v>2.5</v>
      </c>
      <c r="P887" s="5">
        <f>INDEX(products!$A$1:$G$49,MATCH(orders!$D887,products!$A$1:$A$49,0),MATCH(orders!P$1,products!$A$1:$G$1,0))</f>
        <v>20.584999999999997</v>
      </c>
      <c r="Q887" s="5">
        <f>INDEX(products!$A$1:$G$49,MATCH(orders!$D887,products!$A$1:$A$49,0),MATCH(orders!Q$1,products!$A$1:$G$1,0))</f>
        <v>1.2350999999999999</v>
      </c>
      <c r="R887" s="12">
        <f t="shared" si="27"/>
        <v>123.50999999999999</v>
      </c>
      <c r="S887" s="12">
        <f t="shared" si="26"/>
        <v>7.4105999999999987</v>
      </c>
      <c r="T887" t="str">
        <f>_xlfn.XLOOKUP(C887,customers!A886:A1886,customers!I886:I1886,FALSE)</f>
        <v>No</v>
      </c>
    </row>
    <row r="888" spans="1:20" x14ac:dyDescent="0.2">
      <c r="A888" s="2" t="s">
        <v>5501</v>
      </c>
      <c r="B888" s="3">
        <v>44518</v>
      </c>
      <c r="C888" s="2" t="s">
        <v>5502</v>
      </c>
      <c r="D888" t="s">
        <v>6160</v>
      </c>
      <c r="E888" s="2">
        <v>2</v>
      </c>
      <c r="F888" s="2" t="str">
        <f>_xlfn.XLOOKUP(C888,customers!$A$1:$A$1001,customers!$B$1:$B$1001,0)</f>
        <v>Marty Scholl</v>
      </c>
      <c r="G888" s="2" t="str">
        <f>IF(_xlfn.XLOOKUP(C888,customers!$A$1:$A$1001,customers!$C$1:$C$1001,0) = 0, "NONE", _xlfn.XLOOKUP(C888,customers!$A$1:$A$1001,customers!$C$1:$C$1001,0) )</f>
        <v>mschollom@taobao.com</v>
      </c>
      <c r="H888" s="2" t="str">
        <f>_xlfn.XLOOKUP(C888,customers!$A$1:$A$1001,customers!$G$1:$G$1001,0)</f>
        <v>United States</v>
      </c>
      <c r="I888" s="2" t="e" vm="193">
        <v>#VALUE!</v>
      </c>
      <c r="J888" s="2" t="str">
        <f>_xlfn.XLOOKUP(Table1[[#This Row],[Customer ID]],customers!A887:A1887,customers!F887:F1887,FALSE)</f>
        <v>San Francisco</v>
      </c>
      <c r="K888" s="2" t="str">
        <f>VLOOKUP(M888,'coffee (more)'!$A$1:$B$5,2,FALSE)</f>
        <v>Liberica</v>
      </c>
      <c r="L888" s="2" t="str">
        <f>VLOOKUP(N888,'coffee (more)'!$A$7:$B$10,2,FALSE)</f>
        <v>Medium</v>
      </c>
      <c r="M888" t="str">
        <f>INDEX(products!$A$1:$G$49,MATCH(orders!$D888,products!$A$1:$A$49,0),MATCH(orders!M$1,products!$A$1:$G$1,0))</f>
        <v>Lib</v>
      </c>
      <c r="N888" t="str">
        <f>INDEX(products!$A$1:$G$49,MATCH(orders!$D888,products!$A$1:$A$49,0),MATCH(orders!N$1,products!$A$1:$G$1,0))</f>
        <v>M</v>
      </c>
      <c r="O888" s="10">
        <f>INDEX(products!$A$1:$G$49,MATCH(orders!$D888,products!$A$1:$A$49,0),MATCH(orders!O$1,products!$A$1:$G$1,0))</f>
        <v>0.5</v>
      </c>
      <c r="P888" s="5">
        <f>INDEX(products!$A$1:$G$49,MATCH(orders!$D888,products!$A$1:$A$49,0),MATCH(orders!P$1,products!$A$1:$G$1,0))</f>
        <v>8.73</v>
      </c>
      <c r="Q888" s="5">
        <f>INDEX(products!$A$1:$G$49,MATCH(orders!$D888,products!$A$1:$A$49,0),MATCH(orders!Q$1,products!$A$1:$G$1,0))</f>
        <v>1.1349</v>
      </c>
      <c r="R888" s="12">
        <f t="shared" si="27"/>
        <v>17.46</v>
      </c>
      <c r="S888" s="12">
        <f t="shared" si="26"/>
        <v>2.2698</v>
      </c>
      <c r="T888" t="str">
        <f>_xlfn.XLOOKUP(C888,customers!A887:A1887,customers!I887:I1887,FALSE)</f>
        <v>No</v>
      </c>
    </row>
    <row r="889" spans="1:20" x14ac:dyDescent="0.2">
      <c r="A889" s="2" t="s">
        <v>5507</v>
      </c>
      <c r="B889" s="3">
        <v>44002</v>
      </c>
      <c r="C889" s="2" t="s">
        <v>5508</v>
      </c>
      <c r="D889" t="s">
        <v>6184</v>
      </c>
      <c r="E889" s="2">
        <v>3</v>
      </c>
      <c r="F889" s="2" t="str">
        <f>_xlfn.XLOOKUP(C889,customers!$A$1:$A$1001,customers!$B$1:$B$1001,0)</f>
        <v>Kienan Ferson</v>
      </c>
      <c r="G889" s="2" t="str">
        <f>IF(_xlfn.XLOOKUP(C889,customers!$A$1:$A$1001,customers!$C$1:$C$1001,0) = 0, "NONE", _xlfn.XLOOKUP(C889,customers!$A$1:$A$1001,customers!$C$1:$C$1001,0) )</f>
        <v>kfersonon@g.co</v>
      </c>
      <c r="H889" s="2" t="str">
        <f>_xlfn.XLOOKUP(C889,customers!$A$1:$A$1001,customers!$G$1:$G$1001,0)</f>
        <v>United States</v>
      </c>
      <c r="I889" s="2" t="e" vm="326">
        <v>#VALUE!</v>
      </c>
      <c r="J889" s="2" t="str">
        <f>_xlfn.XLOOKUP(Table1[[#This Row],[Customer ID]],customers!A888:A1888,customers!F888:F1888,FALSE)</f>
        <v>Mobile</v>
      </c>
      <c r="K889" s="2" t="str">
        <f>VLOOKUP(M889,'coffee (more)'!$A$1:$B$5,2,FALSE)</f>
        <v>Excelsa</v>
      </c>
      <c r="L889" s="2" t="str">
        <f>VLOOKUP(N889,'coffee (more)'!$A$7:$B$10,2,FALSE)</f>
        <v>Light</v>
      </c>
      <c r="M889" t="str">
        <f>INDEX(products!$A$1:$G$49,MATCH(orders!$D889,products!$A$1:$A$49,0),MATCH(orders!M$1,products!$A$1:$G$1,0))</f>
        <v>Exc</v>
      </c>
      <c r="N889" t="str">
        <f>INDEX(products!$A$1:$G$49,MATCH(orders!$D889,products!$A$1:$A$49,0),MATCH(orders!N$1,products!$A$1:$G$1,0))</f>
        <v>L</v>
      </c>
      <c r="O889" s="10">
        <f>INDEX(products!$A$1:$G$49,MATCH(orders!$D889,products!$A$1:$A$49,0),MATCH(orders!O$1,products!$A$1:$G$1,0))</f>
        <v>0.2</v>
      </c>
      <c r="P889" s="5">
        <f>INDEX(products!$A$1:$G$49,MATCH(orders!$D889,products!$A$1:$A$49,0),MATCH(orders!P$1,products!$A$1:$G$1,0))</f>
        <v>4.4550000000000001</v>
      </c>
      <c r="Q889" s="5">
        <f>INDEX(products!$A$1:$G$49,MATCH(orders!$D889,products!$A$1:$A$49,0),MATCH(orders!Q$1,products!$A$1:$G$1,0))</f>
        <v>0.49004999999999999</v>
      </c>
      <c r="R889" s="12">
        <f t="shared" si="27"/>
        <v>13.365</v>
      </c>
      <c r="S889" s="12">
        <f t="shared" si="26"/>
        <v>1.4701499999999998</v>
      </c>
      <c r="T889" t="str">
        <f>_xlfn.XLOOKUP(C889,customers!A888:A1888,customers!I888:I1888,FALSE)</f>
        <v>No</v>
      </c>
    </row>
    <row r="890" spans="1:20" x14ac:dyDescent="0.2">
      <c r="A890" s="2" t="s">
        <v>5513</v>
      </c>
      <c r="B890" s="3">
        <v>44292</v>
      </c>
      <c r="C890" s="2" t="s">
        <v>5514</v>
      </c>
      <c r="D890" t="s">
        <v>6167</v>
      </c>
      <c r="E890" s="2">
        <v>2</v>
      </c>
      <c r="F890" s="2" t="str">
        <f>_xlfn.XLOOKUP(C890,customers!$A$1:$A$1001,customers!$B$1:$B$1001,0)</f>
        <v>Blake Kelloway</v>
      </c>
      <c r="G890" s="2" t="str">
        <f>IF(_xlfn.XLOOKUP(C890,customers!$A$1:$A$1001,customers!$C$1:$C$1001,0) = 0, "NONE", _xlfn.XLOOKUP(C890,customers!$A$1:$A$1001,customers!$C$1:$C$1001,0) )</f>
        <v>bkellowayoo@omniture.com</v>
      </c>
      <c r="H890" s="2" t="str">
        <f>_xlfn.XLOOKUP(C890,customers!$A$1:$A$1001,customers!$G$1:$G$1001,0)</f>
        <v>United States</v>
      </c>
      <c r="I890" s="2" t="e" vm="193">
        <v>#VALUE!</v>
      </c>
      <c r="J890" s="2" t="str">
        <f>_xlfn.XLOOKUP(Table1[[#This Row],[Customer ID]],customers!A889:A1889,customers!F889:F1889,FALSE)</f>
        <v>San Francisco</v>
      </c>
      <c r="K890" s="2" t="str">
        <f>VLOOKUP(M890,'coffee (more)'!$A$1:$B$5,2,FALSE)</f>
        <v>Arbica</v>
      </c>
      <c r="L890" s="2" t="str">
        <f>VLOOKUP(N890,'coffee (more)'!$A$7:$B$10,2,FALSE)</f>
        <v>Light</v>
      </c>
      <c r="M890" t="str">
        <f>INDEX(products!$A$1:$G$49,MATCH(orders!$D890,products!$A$1:$A$49,0),MATCH(orders!M$1,products!$A$1:$G$1,0))</f>
        <v>Ara</v>
      </c>
      <c r="N890" t="str">
        <f>INDEX(products!$A$1:$G$49,MATCH(orders!$D890,products!$A$1:$A$49,0),MATCH(orders!N$1,products!$A$1:$G$1,0))</f>
        <v>L</v>
      </c>
      <c r="O890" s="10">
        <f>INDEX(products!$A$1:$G$49,MATCH(orders!$D890,products!$A$1:$A$49,0),MATCH(orders!O$1,products!$A$1:$G$1,0))</f>
        <v>0.2</v>
      </c>
      <c r="P890" s="5">
        <f>INDEX(products!$A$1:$G$49,MATCH(orders!$D890,products!$A$1:$A$49,0),MATCH(orders!P$1,products!$A$1:$G$1,0))</f>
        <v>3.8849999999999998</v>
      </c>
      <c r="Q890" s="5">
        <f>INDEX(products!$A$1:$G$49,MATCH(orders!$D890,products!$A$1:$A$49,0),MATCH(orders!Q$1,products!$A$1:$G$1,0))</f>
        <v>0.34964999999999996</v>
      </c>
      <c r="R890" s="12">
        <f t="shared" si="27"/>
        <v>7.77</v>
      </c>
      <c r="S890" s="12">
        <f t="shared" si="26"/>
        <v>0.69929999999999992</v>
      </c>
      <c r="T890" t="str">
        <f>_xlfn.XLOOKUP(C890,customers!A889:A1889,customers!I889:I1889,FALSE)</f>
        <v>Yes</v>
      </c>
    </row>
    <row r="891" spans="1:20" x14ac:dyDescent="0.2">
      <c r="A891" s="2" t="s">
        <v>5519</v>
      </c>
      <c r="B891" s="3">
        <v>43633</v>
      </c>
      <c r="C891" s="2" t="s">
        <v>5520</v>
      </c>
      <c r="D891" t="s">
        <v>6163</v>
      </c>
      <c r="E891" s="2">
        <v>1</v>
      </c>
      <c r="F891" s="2" t="str">
        <f>_xlfn.XLOOKUP(C891,customers!$A$1:$A$1001,customers!$B$1:$B$1001,0)</f>
        <v>Scarlett Oliffe</v>
      </c>
      <c r="G891" s="2" t="str">
        <f>IF(_xlfn.XLOOKUP(C891,customers!$A$1:$A$1001,customers!$C$1:$C$1001,0) = 0, "NONE", _xlfn.XLOOKUP(C891,customers!$A$1:$A$1001,customers!$C$1:$C$1001,0) )</f>
        <v>soliffeop@yellowbook.com</v>
      </c>
      <c r="H891" s="2" t="str">
        <f>_xlfn.XLOOKUP(C891,customers!$A$1:$A$1001,customers!$G$1:$G$1001,0)</f>
        <v>United States</v>
      </c>
      <c r="I891" s="2" t="e" vm="161">
        <v>#VALUE!</v>
      </c>
      <c r="J891" s="2" t="str">
        <f>_xlfn.XLOOKUP(Table1[[#This Row],[Customer ID]],customers!A890:A1890,customers!F890:F1890,FALSE)</f>
        <v>Jamaica</v>
      </c>
      <c r="K891" s="2" t="str">
        <f>VLOOKUP(M891,'coffee (more)'!$A$1:$B$5,2,FALSE)</f>
        <v>Robusta</v>
      </c>
      <c r="L891" s="2" t="str">
        <f>VLOOKUP(N891,'coffee (more)'!$A$7:$B$10,2,FALSE)</f>
        <v>Dark</v>
      </c>
      <c r="M891" t="str">
        <f>INDEX(products!$A$1:$G$49,MATCH(orders!$D891,products!$A$1:$A$49,0),MATCH(orders!M$1,products!$A$1:$G$1,0))</f>
        <v>Rob</v>
      </c>
      <c r="N891" t="str">
        <f>INDEX(products!$A$1:$G$49,MATCH(orders!$D891,products!$A$1:$A$49,0),MATCH(orders!N$1,products!$A$1:$G$1,0))</f>
        <v>D</v>
      </c>
      <c r="O891" s="10">
        <f>INDEX(products!$A$1:$G$49,MATCH(orders!$D891,products!$A$1:$A$49,0),MATCH(orders!O$1,products!$A$1:$G$1,0))</f>
        <v>0.2</v>
      </c>
      <c r="P891" s="5">
        <f>INDEX(products!$A$1:$G$49,MATCH(orders!$D891,products!$A$1:$A$49,0),MATCH(orders!P$1,products!$A$1:$G$1,0))</f>
        <v>2.6849999999999996</v>
      </c>
      <c r="Q891" s="5">
        <f>INDEX(products!$A$1:$G$49,MATCH(orders!$D891,products!$A$1:$A$49,0),MATCH(orders!Q$1,products!$A$1:$G$1,0))</f>
        <v>0.16109999999999997</v>
      </c>
      <c r="R891" s="12">
        <f t="shared" si="27"/>
        <v>2.6849999999999996</v>
      </c>
      <c r="S891" s="12">
        <f t="shared" si="26"/>
        <v>0.16109999999999997</v>
      </c>
      <c r="T891" t="str">
        <f>_xlfn.XLOOKUP(C891,customers!A890:A1890,customers!I890:I1890,FALSE)</f>
        <v>Yes</v>
      </c>
    </row>
    <row r="892" spans="1:20" x14ac:dyDescent="0.2">
      <c r="A892" s="2" t="s">
        <v>5525</v>
      </c>
      <c r="B892" s="3">
        <v>44646</v>
      </c>
      <c r="C892" s="2" t="s">
        <v>5526</v>
      </c>
      <c r="D892" t="s">
        <v>6149</v>
      </c>
      <c r="E892" s="2">
        <v>1</v>
      </c>
      <c r="F892" s="2" t="str">
        <f>_xlfn.XLOOKUP(C892,customers!$A$1:$A$1001,customers!$B$1:$B$1001,0)</f>
        <v>Kippie Marrison</v>
      </c>
      <c r="G892" s="2" t="str">
        <f>IF(_xlfn.XLOOKUP(C892,customers!$A$1:$A$1001,customers!$C$1:$C$1001,0) = 0, "NONE", _xlfn.XLOOKUP(C892,customers!$A$1:$A$1001,customers!$C$1:$C$1001,0) )</f>
        <v>kmarrisonoq@dropbox.com</v>
      </c>
      <c r="H892" s="2" t="str">
        <f>_xlfn.XLOOKUP(C892,customers!$A$1:$A$1001,customers!$G$1:$G$1001,0)</f>
        <v>United States</v>
      </c>
      <c r="I892" s="2" t="e" vm="27">
        <v>#VALUE!</v>
      </c>
      <c r="J892" s="2" t="str">
        <f>_xlfn.XLOOKUP(Table1[[#This Row],[Customer ID]],customers!A891:A1891,customers!F891:F1891,FALSE)</f>
        <v>Denver</v>
      </c>
      <c r="K892" s="2" t="str">
        <f>VLOOKUP(M892,'coffee (more)'!$A$1:$B$5,2,FALSE)</f>
        <v>Robusta</v>
      </c>
      <c r="L892" s="2" t="str">
        <f>VLOOKUP(N892,'coffee (more)'!$A$7:$B$10,2,FALSE)</f>
        <v>Dark</v>
      </c>
      <c r="M892" t="str">
        <f>INDEX(products!$A$1:$G$49,MATCH(orders!$D892,products!$A$1:$A$49,0),MATCH(orders!M$1,products!$A$1:$G$1,0))</f>
        <v>Rob</v>
      </c>
      <c r="N892" t="str">
        <f>INDEX(products!$A$1:$G$49,MATCH(orders!$D892,products!$A$1:$A$49,0),MATCH(orders!N$1,products!$A$1:$G$1,0))</f>
        <v>D</v>
      </c>
      <c r="O892" s="10">
        <f>INDEX(products!$A$1:$G$49,MATCH(orders!$D892,products!$A$1:$A$49,0),MATCH(orders!O$1,products!$A$1:$G$1,0))</f>
        <v>2.5</v>
      </c>
      <c r="P892" s="5">
        <f>INDEX(products!$A$1:$G$49,MATCH(orders!$D892,products!$A$1:$A$49,0),MATCH(orders!P$1,products!$A$1:$G$1,0))</f>
        <v>20.584999999999997</v>
      </c>
      <c r="Q892" s="5">
        <f>INDEX(products!$A$1:$G$49,MATCH(orders!$D892,products!$A$1:$A$49,0),MATCH(orders!Q$1,products!$A$1:$G$1,0))</f>
        <v>1.2350999999999999</v>
      </c>
      <c r="R892" s="12">
        <f t="shared" si="27"/>
        <v>20.584999999999997</v>
      </c>
      <c r="S892" s="12">
        <f t="shared" si="26"/>
        <v>1.2350999999999999</v>
      </c>
      <c r="T892" t="str">
        <f>_xlfn.XLOOKUP(C892,customers!A891:A1891,customers!I891:I1891,FALSE)</f>
        <v>Yes</v>
      </c>
    </row>
    <row r="893" spans="1:20"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 = 0, "NONE", _xlfn.XLOOKUP(C893,customers!$A$1:$A$1001,customers!$C$1:$C$1001,0) )</f>
        <v>cdolohuntyor@dailymail.co.uk</v>
      </c>
      <c r="H893" s="2" t="str">
        <f>_xlfn.XLOOKUP(C893,customers!$A$1:$A$1001,customers!$G$1:$G$1001,0)</f>
        <v>United States</v>
      </c>
      <c r="I893" s="2" t="e" vm="223">
        <v>#VALUE!</v>
      </c>
      <c r="J893" s="2" t="str">
        <f>_xlfn.XLOOKUP(Table1[[#This Row],[Customer ID]],customers!A892:A1892,customers!F892:F1892,FALSE)</f>
        <v>San Diego</v>
      </c>
      <c r="K893" s="2" t="str">
        <f>VLOOKUP(M893,'coffee (more)'!$A$1:$B$5,2,FALSE)</f>
        <v>Arbica</v>
      </c>
      <c r="L893" s="2" t="str">
        <f>VLOOKUP(N893,'coffee (more)'!$A$7:$B$10,2,FALSE)</f>
        <v>Dark</v>
      </c>
      <c r="M893" t="str">
        <f>INDEX(products!$A$1:$G$49,MATCH(orders!$D893,products!$A$1:$A$49,0),MATCH(orders!M$1,products!$A$1:$G$1,0))</f>
        <v>Ara</v>
      </c>
      <c r="N893" t="str">
        <f>INDEX(products!$A$1:$G$49,MATCH(orders!$D893,products!$A$1:$A$49,0),MATCH(orders!N$1,products!$A$1:$G$1,0))</f>
        <v>D</v>
      </c>
      <c r="O893" s="10">
        <f>INDEX(products!$A$1:$G$49,MATCH(orders!$D893,products!$A$1:$A$49,0),MATCH(orders!O$1,products!$A$1:$G$1,0))</f>
        <v>2.5</v>
      </c>
      <c r="P893" s="5">
        <f>INDEX(products!$A$1:$G$49,MATCH(orders!$D893,products!$A$1:$A$49,0),MATCH(orders!P$1,products!$A$1:$G$1,0))</f>
        <v>22.884999999999998</v>
      </c>
      <c r="Q893" s="5">
        <f>INDEX(products!$A$1:$G$49,MATCH(orders!$D893,products!$A$1:$A$49,0),MATCH(orders!Q$1,products!$A$1:$G$1,0))</f>
        <v>2.0596499999999995</v>
      </c>
      <c r="R893" s="12">
        <f t="shared" si="27"/>
        <v>114.42499999999998</v>
      </c>
      <c r="S893" s="12">
        <f t="shared" si="26"/>
        <v>10.298249999999998</v>
      </c>
      <c r="T893" t="str">
        <f>_xlfn.XLOOKUP(C893,customers!A892:A1892,customers!I892:I1892,FALSE)</f>
        <v>Yes</v>
      </c>
    </row>
    <row r="894" spans="1:20" x14ac:dyDescent="0.2">
      <c r="A894" s="2" t="s">
        <v>5537</v>
      </c>
      <c r="B894" s="3">
        <v>43635</v>
      </c>
      <c r="C894" s="2" t="s">
        <v>5538</v>
      </c>
      <c r="D894" t="s">
        <v>6156</v>
      </c>
      <c r="E894" s="2">
        <v>5</v>
      </c>
      <c r="F894" s="2" t="str">
        <f>_xlfn.XLOOKUP(C894,customers!$A$1:$A$1001,customers!$B$1:$B$1001,0)</f>
        <v>Patsy Vasilenko</v>
      </c>
      <c r="G894" s="2" t="str">
        <f>IF(_xlfn.XLOOKUP(C894,customers!$A$1:$A$1001,customers!$C$1:$C$1001,0) = 0, "NONE", _xlfn.XLOOKUP(C894,customers!$A$1:$A$1001,customers!$C$1:$C$1001,0) )</f>
        <v>pvasilenkoos@addtoany.com</v>
      </c>
      <c r="H894" s="2" t="str">
        <f>_xlfn.XLOOKUP(C894,customers!$A$1:$A$1001,customers!$G$1:$G$1001,0)</f>
        <v>United Kingdom</v>
      </c>
      <c r="I894" s="2" t="e" vm="216">
        <v>#VALUE!</v>
      </c>
      <c r="J894" s="2" t="str">
        <f>_xlfn.XLOOKUP(Table1[[#This Row],[Customer ID]],customers!A893:A1893,customers!F893:F1893,FALSE)</f>
        <v>Preston</v>
      </c>
      <c r="K894" s="2" t="str">
        <f>VLOOKUP(M894,'coffee (more)'!$A$1:$B$5,2,FALSE)</f>
        <v>Excelsa</v>
      </c>
      <c r="L894" s="2" t="str">
        <f>VLOOKUP(N894,'coffee (more)'!$A$7:$B$10,2,FALSE)</f>
        <v>Medium</v>
      </c>
      <c r="M894" t="str">
        <f>INDEX(products!$A$1:$G$49,MATCH(orders!$D894,products!$A$1:$A$49,0),MATCH(orders!M$1,products!$A$1:$G$1,0))</f>
        <v>Exc</v>
      </c>
      <c r="N894" t="str">
        <f>INDEX(products!$A$1:$G$49,MATCH(orders!$D894,products!$A$1:$A$49,0),MATCH(orders!N$1,products!$A$1:$G$1,0))</f>
        <v>M</v>
      </c>
      <c r="O894" s="10">
        <f>INDEX(products!$A$1:$G$49,MATCH(orders!$D894,products!$A$1:$A$49,0),MATCH(orders!O$1,products!$A$1:$G$1,0))</f>
        <v>0.2</v>
      </c>
      <c r="P894" s="5">
        <f>INDEX(products!$A$1:$G$49,MATCH(orders!$D894,products!$A$1:$A$49,0),MATCH(orders!P$1,products!$A$1:$G$1,0))</f>
        <v>4.125</v>
      </c>
      <c r="Q894" s="5">
        <f>INDEX(products!$A$1:$G$49,MATCH(orders!$D894,products!$A$1:$A$49,0),MATCH(orders!Q$1,products!$A$1:$G$1,0))</f>
        <v>0.45374999999999999</v>
      </c>
      <c r="R894" s="12">
        <f t="shared" si="27"/>
        <v>20.625</v>
      </c>
      <c r="S894" s="12">
        <f t="shared" si="26"/>
        <v>2.2687499999999998</v>
      </c>
      <c r="T894" t="str">
        <f>_xlfn.XLOOKUP(C894,customers!A893:A1893,customers!I893:I1893,FALSE)</f>
        <v>No</v>
      </c>
    </row>
    <row r="895" spans="1:20"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 = 0, "NONE", _xlfn.XLOOKUP(C895,customers!$A$1:$A$1001,customers!$C$1:$C$1001,0) )</f>
        <v>rschankelborgot@ameblo.jp</v>
      </c>
      <c r="H895" s="2" t="str">
        <f>_xlfn.XLOOKUP(C895,customers!$A$1:$A$1001,customers!$G$1:$G$1001,0)</f>
        <v>United States</v>
      </c>
      <c r="I895" s="2" t="e" vm="270">
        <v>#VALUE!</v>
      </c>
      <c r="J895" s="2" t="str">
        <f>_xlfn.XLOOKUP(Table1[[#This Row],[Customer ID]],customers!A894:A1894,customers!F894:F1894,FALSE)</f>
        <v>Pittsburgh</v>
      </c>
      <c r="K895" s="2" t="str">
        <f>VLOOKUP(M895,'coffee (more)'!$A$1:$B$5,2,FALSE)</f>
        <v>Liberica</v>
      </c>
      <c r="L895" s="2" t="str">
        <f>VLOOKUP(N895,'coffee (more)'!$A$7:$B$10,2,FALSE)</f>
        <v>Light</v>
      </c>
      <c r="M895" t="str">
        <f>INDEX(products!$A$1:$G$49,MATCH(orders!$D895,products!$A$1:$A$49,0),MATCH(orders!M$1,products!$A$1:$G$1,0))</f>
        <v>Lib</v>
      </c>
      <c r="N895" t="str">
        <f>INDEX(products!$A$1:$G$49,MATCH(orders!$D895,products!$A$1:$A$49,0),MATCH(orders!N$1,products!$A$1:$G$1,0))</f>
        <v>L</v>
      </c>
      <c r="O895" s="10">
        <f>INDEX(products!$A$1:$G$49,MATCH(orders!$D895,products!$A$1:$A$49,0),MATCH(orders!O$1,products!$A$1:$G$1,0))</f>
        <v>0.5</v>
      </c>
      <c r="P895" s="5">
        <f>INDEX(products!$A$1:$G$49,MATCH(orders!$D895,products!$A$1:$A$49,0),MATCH(orders!P$1,products!$A$1:$G$1,0))</f>
        <v>9.51</v>
      </c>
      <c r="Q895" s="5">
        <f>INDEX(products!$A$1:$G$49,MATCH(orders!$D895,products!$A$1:$A$49,0),MATCH(orders!Q$1,products!$A$1:$G$1,0))</f>
        <v>1.2363</v>
      </c>
      <c r="R895" s="12">
        <f t="shared" si="27"/>
        <v>57.06</v>
      </c>
      <c r="S895" s="12">
        <f t="shared" si="26"/>
        <v>7.4177999999999997</v>
      </c>
      <c r="T895" t="str">
        <f>_xlfn.XLOOKUP(C895,customers!A894:A1894,customers!I894:I1894,FALSE)</f>
        <v>Yes</v>
      </c>
    </row>
    <row r="896" spans="1:20" x14ac:dyDescent="0.2">
      <c r="A896" s="2" t="s">
        <v>5548</v>
      </c>
      <c r="B896" s="3">
        <v>44016</v>
      </c>
      <c r="C896" s="2" t="s">
        <v>5549</v>
      </c>
      <c r="D896" t="s">
        <v>6149</v>
      </c>
      <c r="E896" s="2">
        <v>4</v>
      </c>
      <c r="F896" s="2" t="str">
        <f>_xlfn.XLOOKUP(C896,customers!$A$1:$A$1001,customers!$B$1:$B$1001,0)</f>
        <v>Sharity Wickens</v>
      </c>
      <c r="G896" s="2" t="str">
        <f>IF(_xlfn.XLOOKUP(C896,customers!$A$1:$A$1001,customers!$C$1:$C$1001,0) = 0, "NONE", _xlfn.XLOOKUP(C896,customers!$A$1:$A$1001,customers!$C$1:$C$1001,0) )</f>
        <v>NONE</v>
      </c>
      <c r="H896" s="2" t="str">
        <f>_xlfn.XLOOKUP(C896,customers!$A$1:$A$1001,customers!$G$1:$G$1001,0)</f>
        <v>Ireland</v>
      </c>
      <c r="I896" s="2" t="e" vm="331">
        <v>#VALUE!</v>
      </c>
      <c r="J896" s="2" t="str">
        <f>_xlfn.XLOOKUP(Table1[[#This Row],[Customer ID]],customers!A895:A1895,customers!F895:F1895,FALSE)</f>
        <v>Cavan</v>
      </c>
      <c r="K896" s="2" t="str">
        <f>VLOOKUP(M896,'coffee (more)'!$A$1:$B$5,2,FALSE)</f>
        <v>Robusta</v>
      </c>
      <c r="L896" s="2" t="str">
        <f>VLOOKUP(N896,'coffee (more)'!$A$7:$B$10,2,FALSE)</f>
        <v>Dark</v>
      </c>
      <c r="M896" t="str">
        <f>INDEX(products!$A$1:$G$49,MATCH(orders!$D896,products!$A$1:$A$49,0),MATCH(orders!M$1,products!$A$1:$G$1,0))</f>
        <v>Rob</v>
      </c>
      <c r="N896" t="str">
        <f>INDEX(products!$A$1:$G$49,MATCH(orders!$D896,products!$A$1:$A$49,0),MATCH(orders!N$1,products!$A$1:$G$1,0))</f>
        <v>D</v>
      </c>
      <c r="O896" s="10">
        <f>INDEX(products!$A$1:$G$49,MATCH(orders!$D896,products!$A$1:$A$49,0),MATCH(orders!O$1,products!$A$1:$G$1,0))</f>
        <v>2.5</v>
      </c>
      <c r="P896" s="5">
        <f>INDEX(products!$A$1:$G$49,MATCH(orders!$D896,products!$A$1:$A$49,0),MATCH(orders!P$1,products!$A$1:$G$1,0))</f>
        <v>20.584999999999997</v>
      </c>
      <c r="Q896" s="5">
        <f>INDEX(products!$A$1:$G$49,MATCH(orders!$D896,products!$A$1:$A$49,0),MATCH(orders!Q$1,products!$A$1:$G$1,0))</f>
        <v>1.2350999999999999</v>
      </c>
      <c r="R896" s="12">
        <f t="shared" si="27"/>
        <v>82.339999999999989</v>
      </c>
      <c r="S896" s="12">
        <f t="shared" si="26"/>
        <v>4.9403999999999995</v>
      </c>
      <c r="T896" t="str">
        <f>_xlfn.XLOOKUP(C896,customers!A895:A1895,customers!I895:I1895,FALSE)</f>
        <v>Yes</v>
      </c>
    </row>
    <row r="897" spans="1:20" x14ac:dyDescent="0.2">
      <c r="A897" s="2" t="s">
        <v>5553</v>
      </c>
      <c r="B897" s="3">
        <v>44521</v>
      </c>
      <c r="C897" s="2" t="s">
        <v>5554</v>
      </c>
      <c r="D897" t="s">
        <v>6166</v>
      </c>
      <c r="E897" s="2">
        <v>5</v>
      </c>
      <c r="F897" s="2" t="str">
        <f>_xlfn.XLOOKUP(C897,customers!$A$1:$A$1001,customers!$B$1:$B$1001,0)</f>
        <v>Derick Snow</v>
      </c>
      <c r="G897" s="2" t="str">
        <f>IF(_xlfn.XLOOKUP(C897,customers!$A$1:$A$1001,customers!$C$1:$C$1001,0) = 0, "NONE", _xlfn.XLOOKUP(C897,customers!$A$1:$A$1001,customers!$C$1:$C$1001,0) )</f>
        <v>NONE</v>
      </c>
      <c r="H897" s="2" t="str">
        <f>_xlfn.XLOOKUP(C897,customers!$A$1:$A$1001,customers!$G$1:$G$1001,0)</f>
        <v>United States</v>
      </c>
      <c r="I897" s="2" t="e" vm="15">
        <v>#VALUE!</v>
      </c>
      <c r="J897" s="2" t="str">
        <f>_xlfn.XLOOKUP(Table1[[#This Row],[Customer ID]],customers!A896:A1896,customers!F896:F1896,FALSE)</f>
        <v>New York City</v>
      </c>
      <c r="K897" s="2" t="str">
        <f>VLOOKUP(M897,'coffee (more)'!$A$1:$B$5,2,FALSE)</f>
        <v>Excelsa</v>
      </c>
      <c r="L897" s="2" t="str">
        <f>VLOOKUP(N897,'coffee (more)'!$A$7:$B$10,2,FALSE)</f>
        <v>Medium</v>
      </c>
      <c r="M897" t="str">
        <f>INDEX(products!$A$1:$G$49,MATCH(orders!$D897,products!$A$1:$A$49,0),MATCH(orders!M$1,products!$A$1:$G$1,0))</f>
        <v>Exc</v>
      </c>
      <c r="N897" t="str">
        <f>INDEX(products!$A$1:$G$49,MATCH(orders!$D897,products!$A$1:$A$49,0),MATCH(orders!N$1,products!$A$1:$G$1,0))</f>
        <v>M</v>
      </c>
      <c r="O897" s="10">
        <f>INDEX(products!$A$1:$G$49,MATCH(orders!$D897,products!$A$1:$A$49,0),MATCH(orders!O$1,products!$A$1:$G$1,0))</f>
        <v>2.5</v>
      </c>
      <c r="P897" s="5">
        <f>INDEX(products!$A$1:$G$49,MATCH(orders!$D897,products!$A$1:$A$49,0),MATCH(orders!P$1,products!$A$1:$G$1,0))</f>
        <v>31.624999999999996</v>
      </c>
      <c r="Q897" s="5">
        <f>INDEX(products!$A$1:$G$49,MATCH(orders!$D897,products!$A$1:$A$49,0),MATCH(orders!Q$1,products!$A$1:$G$1,0))</f>
        <v>3.4787499999999998</v>
      </c>
      <c r="R897" s="12">
        <f t="shared" si="27"/>
        <v>158.12499999999997</v>
      </c>
      <c r="S897" s="12">
        <f t="shared" si="26"/>
        <v>17.393749999999997</v>
      </c>
      <c r="T897" t="str">
        <f>_xlfn.XLOOKUP(C897,customers!A896:A1896,customers!I896:I1896,FALSE)</f>
        <v>No</v>
      </c>
    </row>
    <row r="898" spans="1:20" x14ac:dyDescent="0.2">
      <c r="A898" s="2" t="s">
        <v>5558</v>
      </c>
      <c r="B898" s="3">
        <v>44347</v>
      </c>
      <c r="C898" s="2" t="s">
        <v>5559</v>
      </c>
      <c r="D898" t="s">
        <v>6172</v>
      </c>
      <c r="E898" s="2">
        <v>6</v>
      </c>
      <c r="F898" s="2" t="str">
        <f>_xlfn.XLOOKUP(C898,customers!$A$1:$A$1001,customers!$B$1:$B$1001,0)</f>
        <v>Baxy Cargen</v>
      </c>
      <c r="G898" s="2" t="str">
        <f>IF(_xlfn.XLOOKUP(C898,customers!$A$1:$A$1001,customers!$C$1:$C$1001,0) = 0, "NONE", _xlfn.XLOOKUP(C898,customers!$A$1:$A$1001,customers!$C$1:$C$1001,0) )</f>
        <v>bcargenow@geocities.jp</v>
      </c>
      <c r="H898" s="2" t="str">
        <f>_xlfn.XLOOKUP(C898,customers!$A$1:$A$1001,customers!$G$1:$G$1001,0)</f>
        <v>United States</v>
      </c>
      <c r="I898" s="2" t="e" vm="197">
        <v>#VALUE!</v>
      </c>
      <c r="J898" s="2" t="str">
        <f>_xlfn.XLOOKUP(Table1[[#This Row],[Customer ID]],customers!A897:A1897,customers!F897:F1897,FALSE)</f>
        <v>Seattle</v>
      </c>
      <c r="K898" s="2" t="str">
        <f>VLOOKUP(M898,'coffee (more)'!$A$1:$B$5,2,FALSE)</f>
        <v>Robusta</v>
      </c>
      <c r="L898" s="2" t="str">
        <f>VLOOKUP(N898,'coffee (more)'!$A$7:$B$10,2,FALSE)</f>
        <v>Dark</v>
      </c>
      <c r="M898" t="str">
        <f>INDEX(products!$A$1:$G$49,MATCH(orders!$D898,products!$A$1:$A$49,0),MATCH(orders!M$1,products!$A$1:$G$1,0))</f>
        <v>Rob</v>
      </c>
      <c r="N898" t="str">
        <f>INDEX(products!$A$1:$G$49,MATCH(orders!$D898,products!$A$1:$A$49,0),MATCH(orders!N$1,products!$A$1:$G$1,0))</f>
        <v>D</v>
      </c>
      <c r="O898" s="10">
        <f>INDEX(products!$A$1:$G$49,MATCH(orders!$D898,products!$A$1:$A$49,0),MATCH(orders!O$1,products!$A$1:$G$1,0))</f>
        <v>0.5</v>
      </c>
      <c r="P898" s="5">
        <f>INDEX(products!$A$1:$G$49,MATCH(orders!$D898,products!$A$1:$A$49,0),MATCH(orders!P$1,products!$A$1:$G$1,0))</f>
        <v>5.3699999999999992</v>
      </c>
      <c r="Q898" s="5">
        <f>INDEX(products!$A$1:$G$49,MATCH(orders!$D898,products!$A$1:$A$49,0),MATCH(orders!Q$1,products!$A$1:$G$1,0))</f>
        <v>0.32219999999999993</v>
      </c>
      <c r="R898" s="12">
        <f t="shared" si="27"/>
        <v>32.22</v>
      </c>
      <c r="S898" s="12">
        <f t="shared" ref="S898:S961" si="28" xml:space="preserve"> Q898*E898</f>
        <v>1.9331999999999996</v>
      </c>
      <c r="T898" t="str">
        <f>_xlfn.XLOOKUP(C898,customers!A897:A1897,customers!I897:I1897,FALSE)</f>
        <v>Yes</v>
      </c>
    </row>
    <row r="899" spans="1:20" x14ac:dyDescent="0.2">
      <c r="A899" s="2" t="s">
        <v>5564</v>
      </c>
      <c r="B899" s="3">
        <v>43932</v>
      </c>
      <c r="C899" s="2" t="s">
        <v>5565</v>
      </c>
      <c r="D899" t="s">
        <v>6183</v>
      </c>
      <c r="E899" s="2">
        <v>2</v>
      </c>
      <c r="F899" s="2" t="str">
        <f>_xlfn.XLOOKUP(C899,customers!$A$1:$A$1001,customers!$B$1:$B$1001,0)</f>
        <v>Ryann Stickler</v>
      </c>
      <c r="G899" s="2" t="str">
        <f>IF(_xlfn.XLOOKUP(C899,customers!$A$1:$A$1001,customers!$C$1:$C$1001,0) = 0, "NONE", _xlfn.XLOOKUP(C899,customers!$A$1:$A$1001,customers!$C$1:$C$1001,0) )</f>
        <v>rsticklerox@printfriendly.com</v>
      </c>
      <c r="H899" s="2" t="str">
        <f>_xlfn.XLOOKUP(C899,customers!$A$1:$A$1001,customers!$G$1:$G$1001,0)</f>
        <v>United Kingdom</v>
      </c>
      <c r="I899" s="2" t="e" vm="36">
        <v>#VALUE!</v>
      </c>
      <c r="J899" s="2" t="str">
        <f>_xlfn.XLOOKUP(Table1[[#This Row],[Customer ID]],customers!A898:A1898,customers!F898:F1898,FALSE)</f>
        <v>Birmingham</v>
      </c>
      <c r="K899" s="2" t="str">
        <f>VLOOKUP(M899,'coffee (more)'!$A$1:$B$5,2,FALSE)</f>
        <v>Excelsa</v>
      </c>
      <c r="L899" s="2" t="str">
        <f>VLOOKUP(N899,'coffee (more)'!$A$7:$B$10,2,FALSE)</f>
        <v>Dark</v>
      </c>
      <c r="M899" t="str">
        <f>INDEX(products!$A$1:$G$49,MATCH(orders!$D899,products!$A$1:$A$49,0),MATCH(orders!M$1,products!$A$1:$G$1,0))</f>
        <v>Exc</v>
      </c>
      <c r="N899" t="str">
        <f>INDEX(products!$A$1:$G$49,MATCH(orders!$D899,products!$A$1:$A$49,0),MATCH(orders!N$1,products!$A$1:$G$1,0))</f>
        <v>D</v>
      </c>
      <c r="O899" s="10">
        <f>INDEX(products!$A$1:$G$49,MATCH(orders!$D899,products!$A$1:$A$49,0),MATCH(orders!O$1,products!$A$1:$G$1,0))</f>
        <v>1</v>
      </c>
      <c r="P899" s="5">
        <f>INDEX(products!$A$1:$G$49,MATCH(orders!$D899,products!$A$1:$A$49,0),MATCH(orders!P$1,products!$A$1:$G$1,0))</f>
        <v>12.15</v>
      </c>
      <c r="Q899" s="5">
        <f>INDEX(products!$A$1:$G$49,MATCH(orders!$D899,products!$A$1:$A$49,0),MATCH(orders!Q$1,products!$A$1:$G$1,0))</f>
        <v>1.3365</v>
      </c>
      <c r="R899" s="12">
        <f t="shared" ref="R899:R962" si="29">E899*P899</f>
        <v>24.3</v>
      </c>
      <c r="S899" s="12">
        <f t="shared" si="28"/>
        <v>2.673</v>
      </c>
      <c r="T899" t="str">
        <f>_xlfn.XLOOKUP(C899,customers!A898:A1898,customers!I898:I1898,FALSE)</f>
        <v>No</v>
      </c>
    </row>
    <row r="900" spans="1:20" x14ac:dyDescent="0.2">
      <c r="A900" s="2" t="s">
        <v>5570</v>
      </c>
      <c r="B900" s="3">
        <v>44089</v>
      </c>
      <c r="C900" s="2" t="s">
        <v>5571</v>
      </c>
      <c r="D900" t="s">
        <v>6173</v>
      </c>
      <c r="E900" s="2">
        <v>5</v>
      </c>
      <c r="F900" s="2" t="str">
        <f>_xlfn.XLOOKUP(C900,customers!$A$1:$A$1001,customers!$B$1:$B$1001,0)</f>
        <v>Daryn Cassius</v>
      </c>
      <c r="G900" s="2" t="str">
        <f>IF(_xlfn.XLOOKUP(C900,customers!$A$1:$A$1001,customers!$C$1:$C$1001,0) = 0, "NONE", _xlfn.XLOOKUP(C900,customers!$A$1:$A$1001,customers!$C$1:$C$1001,0) )</f>
        <v>NONE</v>
      </c>
      <c r="H900" s="2" t="str">
        <f>_xlfn.XLOOKUP(C900,customers!$A$1:$A$1001,customers!$G$1:$G$1001,0)</f>
        <v>United States</v>
      </c>
      <c r="I900" s="2" t="e" vm="332">
        <v>#VALUE!</v>
      </c>
      <c r="J900" s="2" t="str">
        <f>_xlfn.XLOOKUP(Table1[[#This Row],[Customer ID]],customers!A899:A1899,customers!F899:F1899,FALSE)</f>
        <v>Battle Creek</v>
      </c>
      <c r="K900" s="2" t="str">
        <f>VLOOKUP(M900,'coffee (more)'!$A$1:$B$5,2,FALSE)</f>
        <v>Robusta</v>
      </c>
      <c r="L900" s="2" t="str">
        <f>VLOOKUP(N900,'coffee (more)'!$A$7:$B$10,2,FALSE)</f>
        <v>Light</v>
      </c>
      <c r="M900" t="str">
        <f>INDEX(products!$A$1:$G$49,MATCH(orders!$D900,products!$A$1:$A$49,0),MATCH(orders!M$1,products!$A$1:$G$1,0))</f>
        <v>Rob</v>
      </c>
      <c r="N900" t="str">
        <f>INDEX(products!$A$1:$G$49,MATCH(orders!$D900,products!$A$1:$A$49,0),MATCH(orders!N$1,products!$A$1:$G$1,0))</f>
        <v>L</v>
      </c>
      <c r="O900" s="10">
        <f>INDEX(products!$A$1:$G$49,MATCH(orders!$D900,products!$A$1:$A$49,0),MATCH(orders!O$1,products!$A$1:$G$1,0))</f>
        <v>0.5</v>
      </c>
      <c r="P900" s="5">
        <f>INDEX(products!$A$1:$G$49,MATCH(orders!$D900,products!$A$1:$A$49,0),MATCH(orders!P$1,products!$A$1:$G$1,0))</f>
        <v>7.169999999999999</v>
      </c>
      <c r="Q900" s="5">
        <f>INDEX(products!$A$1:$G$49,MATCH(orders!$D900,products!$A$1:$A$49,0),MATCH(orders!Q$1,products!$A$1:$G$1,0))</f>
        <v>0.43019999999999992</v>
      </c>
      <c r="R900" s="12">
        <f t="shared" si="29"/>
        <v>35.849999999999994</v>
      </c>
      <c r="S900" s="12">
        <f t="shared" si="28"/>
        <v>2.1509999999999998</v>
      </c>
      <c r="T900" t="str">
        <f>_xlfn.XLOOKUP(C900,customers!A899:A1899,customers!I899:I1899,FALSE)</f>
        <v>No</v>
      </c>
    </row>
    <row r="901" spans="1:20" x14ac:dyDescent="0.2">
      <c r="A901" s="2" t="s">
        <v>5575</v>
      </c>
      <c r="B901" s="3">
        <v>44523</v>
      </c>
      <c r="C901" s="2" t="s">
        <v>5554</v>
      </c>
      <c r="D901" t="s">
        <v>6162</v>
      </c>
      <c r="E901" s="2">
        <v>5</v>
      </c>
      <c r="F901" s="2" t="str">
        <f>_xlfn.XLOOKUP(C901,customers!$A$1:$A$1001,customers!$B$1:$B$1001,0)</f>
        <v>Derick Snow</v>
      </c>
      <c r="G901" s="2" t="str">
        <f>IF(_xlfn.XLOOKUP(C901,customers!$A$1:$A$1001,customers!$C$1:$C$1001,0) = 0, "NONE", _xlfn.XLOOKUP(C901,customers!$A$1:$A$1001,customers!$C$1:$C$1001,0) )</f>
        <v>NONE</v>
      </c>
      <c r="H901" s="2" t="str">
        <f>_xlfn.XLOOKUP(C901,customers!$A$1:$A$1001,customers!$G$1:$G$1001,0)</f>
        <v>United States</v>
      </c>
      <c r="I901" s="2" t="b">
        <v>0</v>
      </c>
      <c r="J901" s="2" t="b">
        <f>_xlfn.XLOOKUP(Table1[[#This Row],[Customer ID]],customers!A900:A1900,customers!F900:F1900,FALSE)</f>
        <v>0</v>
      </c>
      <c r="K901" s="2" t="str">
        <f>VLOOKUP(M901,'coffee (more)'!$A$1:$B$5,2,FALSE)</f>
        <v>Liberica</v>
      </c>
      <c r="L901" s="2" t="str">
        <f>VLOOKUP(N901,'coffee (more)'!$A$7:$B$10,2,FALSE)</f>
        <v>Medium</v>
      </c>
      <c r="M901" t="str">
        <f>INDEX(products!$A$1:$G$49,MATCH(orders!$D901,products!$A$1:$A$49,0),MATCH(orders!M$1,products!$A$1:$G$1,0))</f>
        <v>Lib</v>
      </c>
      <c r="N901" t="str">
        <f>INDEX(products!$A$1:$G$49,MATCH(orders!$D901,products!$A$1:$A$49,0),MATCH(orders!N$1,products!$A$1:$G$1,0))</f>
        <v>M</v>
      </c>
      <c r="O901" s="10">
        <f>INDEX(products!$A$1:$G$49,MATCH(orders!$D901,products!$A$1:$A$49,0),MATCH(orders!O$1,products!$A$1:$G$1,0))</f>
        <v>1</v>
      </c>
      <c r="P901" s="5">
        <f>INDEX(products!$A$1:$G$49,MATCH(orders!$D901,products!$A$1:$A$49,0),MATCH(orders!P$1,products!$A$1:$G$1,0))</f>
        <v>14.55</v>
      </c>
      <c r="Q901" s="5">
        <f>INDEX(products!$A$1:$G$49,MATCH(orders!$D901,products!$A$1:$A$49,0),MATCH(orders!Q$1,products!$A$1:$G$1,0))</f>
        <v>1.8915000000000002</v>
      </c>
      <c r="R901" s="12">
        <f t="shared" si="29"/>
        <v>72.75</v>
      </c>
      <c r="S901" s="12">
        <f t="shared" si="28"/>
        <v>9.4575000000000014</v>
      </c>
      <c r="T901" t="b">
        <f>_xlfn.XLOOKUP(C901,customers!A900:A1900,customers!I900:I1900,FALSE)</f>
        <v>0</v>
      </c>
    </row>
    <row r="902" spans="1:20" x14ac:dyDescent="0.2">
      <c r="A902" s="2" t="s">
        <v>5580</v>
      </c>
      <c r="B902" s="3">
        <v>44584</v>
      </c>
      <c r="C902" s="2" t="s">
        <v>5581</v>
      </c>
      <c r="D902" t="s">
        <v>6170</v>
      </c>
      <c r="E902" s="2">
        <v>3</v>
      </c>
      <c r="F902" s="2" t="str">
        <f>_xlfn.XLOOKUP(C902,customers!$A$1:$A$1001,customers!$B$1:$B$1001,0)</f>
        <v>Skelly Dolohunty</v>
      </c>
      <c r="G902" s="2" t="str">
        <f>IF(_xlfn.XLOOKUP(C902,customers!$A$1:$A$1001,customers!$C$1:$C$1001,0) = 0, "NONE", _xlfn.XLOOKUP(C902,customers!$A$1:$A$1001,customers!$C$1:$C$1001,0) )</f>
        <v>NONE</v>
      </c>
      <c r="H902" s="2" t="str">
        <f>_xlfn.XLOOKUP(C902,customers!$A$1:$A$1001,customers!$G$1:$G$1001,0)</f>
        <v>Ireland</v>
      </c>
      <c r="I902" s="2" t="e" vm="333">
        <v>#VALUE!</v>
      </c>
      <c r="J902" s="2" t="str">
        <f>_xlfn.XLOOKUP(Table1[[#This Row],[Customer ID]],customers!A901:A1901,customers!F901:F1901,FALSE)</f>
        <v>Ballymun</v>
      </c>
      <c r="K902" s="2" t="str">
        <f>VLOOKUP(M902,'coffee (more)'!$A$1:$B$5,2,FALSE)</f>
        <v>Liberica</v>
      </c>
      <c r="L902" s="2" t="str">
        <f>VLOOKUP(N902,'coffee (more)'!$A$7:$B$10,2,FALSE)</f>
        <v>Light</v>
      </c>
      <c r="M902" t="str">
        <f>INDEX(products!$A$1:$G$49,MATCH(orders!$D902,products!$A$1:$A$49,0),MATCH(orders!M$1,products!$A$1:$G$1,0))</f>
        <v>Lib</v>
      </c>
      <c r="N902" t="str">
        <f>INDEX(products!$A$1:$G$49,MATCH(orders!$D902,products!$A$1:$A$49,0),MATCH(orders!N$1,products!$A$1:$G$1,0))</f>
        <v>L</v>
      </c>
      <c r="O902" s="10">
        <f>INDEX(products!$A$1:$G$49,MATCH(orders!$D902,products!$A$1:$A$49,0),MATCH(orders!O$1,products!$A$1:$G$1,0))</f>
        <v>1</v>
      </c>
      <c r="P902" s="5">
        <f>INDEX(products!$A$1:$G$49,MATCH(orders!$D902,products!$A$1:$A$49,0),MATCH(orders!P$1,products!$A$1:$G$1,0))</f>
        <v>15.85</v>
      </c>
      <c r="Q902" s="5">
        <f>INDEX(products!$A$1:$G$49,MATCH(orders!$D902,products!$A$1:$A$49,0),MATCH(orders!Q$1,products!$A$1:$G$1,0))</f>
        <v>2.0605000000000002</v>
      </c>
      <c r="R902" s="12">
        <f t="shared" si="29"/>
        <v>47.55</v>
      </c>
      <c r="S902" s="12">
        <f t="shared" si="28"/>
        <v>6.1815000000000007</v>
      </c>
      <c r="T902" t="str">
        <f>_xlfn.XLOOKUP(C902,customers!A901:A1901,customers!I901:I1901,FALSE)</f>
        <v>No</v>
      </c>
    </row>
    <row r="903" spans="1:20" x14ac:dyDescent="0.2">
      <c r="A903" s="2" t="s">
        <v>5585</v>
      </c>
      <c r="B903" s="3">
        <v>44223</v>
      </c>
      <c r="C903" s="2" t="s">
        <v>5586</v>
      </c>
      <c r="D903" t="s">
        <v>6178</v>
      </c>
      <c r="E903" s="2">
        <v>1</v>
      </c>
      <c r="F903" s="2" t="str">
        <f>_xlfn.XLOOKUP(C903,customers!$A$1:$A$1001,customers!$B$1:$B$1001,0)</f>
        <v>Drake Jevon</v>
      </c>
      <c r="G903" s="2" t="str">
        <f>IF(_xlfn.XLOOKUP(C903,customers!$A$1:$A$1001,customers!$C$1:$C$1001,0) = 0, "NONE", _xlfn.XLOOKUP(C903,customers!$A$1:$A$1001,customers!$C$1:$C$1001,0) )</f>
        <v>djevonp1@ibm.com</v>
      </c>
      <c r="H903" s="2" t="str">
        <f>_xlfn.XLOOKUP(C903,customers!$A$1:$A$1001,customers!$G$1:$G$1001,0)</f>
        <v>United States</v>
      </c>
      <c r="I903" s="2" t="e" vm="13">
        <v>#VALUE!</v>
      </c>
      <c r="J903" s="2" t="str">
        <f>_xlfn.XLOOKUP(Table1[[#This Row],[Customer ID]],customers!A902:A1902,customers!F902:F1902,FALSE)</f>
        <v>Houston</v>
      </c>
      <c r="K903" s="2" t="str">
        <f>VLOOKUP(M903,'coffee (more)'!$A$1:$B$5,2,FALSE)</f>
        <v>Robusta</v>
      </c>
      <c r="L903" s="2" t="str">
        <f>VLOOKUP(N903,'coffee (more)'!$A$7:$B$10,2,FALSE)</f>
        <v>Light</v>
      </c>
      <c r="M903" t="str">
        <f>INDEX(products!$A$1:$G$49,MATCH(orders!$D903,products!$A$1:$A$49,0),MATCH(orders!M$1,products!$A$1:$G$1,0))</f>
        <v>Rob</v>
      </c>
      <c r="N903" t="str">
        <f>INDEX(products!$A$1:$G$49,MATCH(orders!$D903,products!$A$1:$A$49,0),MATCH(orders!N$1,products!$A$1:$G$1,0))</f>
        <v>L</v>
      </c>
      <c r="O903" s="10">
        <f>INDEX(products!$A$1:$G$49,MATCH(orders!$D903,products!$A$1:$A$49,0),MATCH(orders!O$1,products!$A$1:$G$1,0))</f>
        <v>0.2</v>
      </c>
      <c r="P903" s="5">
        <f>INDEX(products!$A$1:$G$49,MATCH(orders!$D903,products!$A$1:$A$49,0),MATCH(orders!P$1,products!$A$1:$G$1,0))</f>
        <v>3.5849999999999995</v>
      </c>
      <c r="Q903" s="5">
        <f>INDEX(products!$A$1:$G$49,MATCH(orders!$D903,products!$A$1:$A$49,0),MATCH(orders!Q$1,products!$A$1:$G$1,0))</f>
        <v>0.21509999999999996</v>
      </c>
      <c r="R903" s="12">
        <f t="shared" si="29"/>
        <v>3.5849999999999995</v>
      </c>
      <c r="S903" s="12">
        <f t="shared" si="28"/>
        <v>0.21509999999999996</v>
      </c>
      <c r="T903" t="str">
        <f>_xlfn.XLOOKUP(C903,customers!A902:A1902,customers!I902:I1902,FALSE)</f>
        <v>Yes</v>
      </c>
    </row>
    <row r="904" spans="1:20" x14ac:dyDescent="0.2">
      <c r="A904" s="2" t="s">
        <v>5591</v>
      </c>
      <c r="B904" s="3">
        <v>43640</v>
      </c>
      <c r="C904" s="2" t="s">
        <v>5592</v>
      </c>
      <c r="D904" t="s">
        <v>6166</v>
      </c>
      <c r="E904" s="2">
        <v>5</v>
      </c>
      <c r="F904" s="2" t="str">
        <f>_xlfn.XLOOKUP(C904,customers!$A$1:$A$1001,customers!$B$1:$B$1001,0)</f>
        <v>Hall Ranner</v>
      </c>
      <c r="G904" s="2" t="str">
        <f>IF(_xlfn.XLOOKUP(C904,customers!$A$1:$A$1001,customers!$C$1:$C$1001,0) = 0, "NONE", _xlfn.XLOOKUP(C904,customers!$A$1:$A$1001,customers!$C$1:$C$1001,0) )</f>
        <v>hrannerp2@omniture.com</v>
      </c>
      <c r="H904" s="2" t="str">
        <f>_xlfn.XLOOKUP(C904,customers!$A$1:$A$1001,customers!$G$1:$G$1001,0)</f>
        <v>United States</v>
      </c>
      <c r="I904" s="2" t="e" vm="153">
        <v>#VALUE!</v>
      </c>
      <c r="J904" s="2" t="str">
        <f>_xlfn.XLOOKUP(Table1[[#This Row],[Customer ID]],customers!A903:A1903,customers!F903:F1903,FALSE)</f>
        <v>Cincinnati</v>
      </c>
      <c r="K904" s="2" t="str">
        <f>VLOOKUP(M904,'coffee (more)'!$A$1:$B$5,2,FALSE)</f>
        <v>Excelsa</v>
      </c>
      <c r="L904" s="2" t="str">
        <f>VLOOKUP(N904,'coffee (more)'!$A$7:$B$10,2,FALSE)</f>
        <v>Medium</v>
      </c>
      <c r="M904" t="str">
        <f>INDEX(products!$A$1:$G$49,MATCH(orders!$D904,products!$A$1:$A$49,0),MATCH(orders!M$1,products!$A$1:$G$1,0))</f>
        <v>Exc</v>
      </c>
      <c r="N904" t="str">
        <f>INDEX(products!$A$1:$G$49,MATCH(orders!$D904,products!$A$1:$A$49,0),MATCH(orders!N$1,products!$A$1:$G$1,0))</f>
        <v>M</v>
      </c>
      <c r="O904" s="10">
        <f>INDEX(products!$A$1:$G$49,MATCH(orders!$D904,products!$A$1:$A$49,0),MATCH(orders!O$1,products!$A$1:$G$1,0))</f>
        <v>2.5</v>
      </c>
      <c r="P904" s="5">
        <f>INDEX(products!$A$1:$G$49,MATCH(orders!$D904,products!$A$1:$A$49,0),MATCH(orders!P$1,products!$A$1:$G$1,0))</f>
        <v>31.624999999999996</v>
      </c>
      <c r="Q904" s="5">
        <f>INDEX(products!$A$1:$G$49,MATCH(orders!$D904,products!$A$1:$A$49,0),MATCH(orders!Q$1,products!$A$1:$G$1,0))</f>
        <v>3.4787499999999998</v>
      </c>
      <c r="R904" s="12">
        <f t="shared" si="29"/>
        <v>158.12499999999997</v>
      </c>
      <c r="S904" s="12">
        <f t="shared" si="28"/>
        <v>17.393749999999997</v>
      </c>
      <c r="T904" t="str">
        <f>_xlfn.XLOOKUP(C904,customers!A903:A1903,customers!I903:I1903,FALSE)</f>
        <v>No</v>
      </c>
    </row>
    <row r="905" spans="1:20" x14ac:dyDescent="0.2">
      <c r="A905" s="2" t="s">
        <v>5597</v>
      </c>
      <c r="B905" s="3">
        <v>43905</v>
      </c>
      <c r="C905" s="2" t="s">
        <v>5598</v>
      </c>
      <c r="D905" t="s">
        <v>6160</v>
      </c>
      <c r="E905" s="2">
        <v>2</v>
      </c>
      <c r="F905" s="2" t="str">
        <f>_xlfn.XLOOKUP(C905,customers!$A$1:$A$1001,customers!$B$1:$B$1001,0)</f>
        <v>Berkly Imrie</v>
      </c>
      <c r="G905" s="2" t="str">
        <f>IF(_xlfn.XLOOKUP(C905,customers!$A$1:$A$1001,customers!$C$1:$C$1001,0) = 0, "NONE", _xlfn.XLOOKUP(C905,customers!$A$1:$A$1001,customers!$C$1:$C$1001,0) )</f>
        <v>bimriep3@addtoany.com</v>
      </c>
      <c r="H905" s="2" t="str">
        <f>_xlfn.XLOOKUP(C905,customers!$A$1:$A$1001,customers!$G$1:$G$1001,0)</f>
        <v>United States</v>
      </c>
      <c r="I905" s="2" t="e" vm="71">
        <v>#VALUE!</v>
      </c>
      <c r="J905" s="2" t="str">
        <f>_xlfn.XLOOKUP(Table1[[#This Row],[Customer ID]],customers!A904:A1904,customers!F904:F1904,FALSE)</f>
        <v>Fresno</v>
      </c>
      <c r="K905" s="2" t="str">
        <f>VLOOKUP(M905,'coffee (more)'!$A$1:$B$5,2,FALSE)</f>
        <v>Liberica</v>
      </c>
      <c r="L905" s="2" t="str">
        <f>VLOOKUP(N905,'coffee (more)'!$A$7:$B$10,2,FALSE)</f>
        <v>Medium</v>
      </c>
      <c r="M905" t="str">
        <f>INDEX(products!$A$1:$G$49,MATCH(orders!$D905,products!$A$1:$A$49,0),MATCH(orders!M$1,products!$A$1:$G$1,0))</f>
        <v>Lib</v>
      </c>
      <c r="N905" t="str">
        <f>INDEX(products!$A$1:$G$49,MATCH(orders!$D905,products!$A$1:$A$49,0),MATCH(orders!N$1,products!$A$1:$G$1,0))</f>
        <v>M</v>
      </c>
      <c r="O905" s="10">
        <f>INDEX(products!$A$1:$G$49,MATCH(orders!$D905,products!$A$1:$A$49,0),MATCH(orders!O$1,products!$A$1:$G$1,0))</f>
        <v>0.5</v>
      </c>
      <c r="P905" s="5">
        <f>INDEX(products!$A$1:$G$49,MATCH(orders!$D905,products!$A$1:$A$49,0),MATCH(orders!P$1,products!$A$1:$G$1,0))</f>
        <v>8.73</v>
      </c>
      <c r="Q905" s="5">
        <f>INDEX(products!$A$1:$G$49,MATCH(orders!$D905,products!$A$1:$A$49,0),MATCH(orders!Q$1,products!$A$1:$G$1,0))</f>
        <v>1.1349</v>
      </c>
      <c r="R905" s="12">
        <f t="shared" si="29"/>
        <v>17.46</v>
      </c>
      <c r="S905" s="12">
        <f t="shared" si="28"/>
        <v>2.2698</v>
      </c>
      <c r="T905" t="str">
        <f>_xlfn.XLOOKUP(C905,customers!A904:A1904,customers!I904:I1904,FALSE)</f>
        <v>No</v>
      </c>
    </row>
    <row r="906" spans="1:20" x14ac:dyDescent="0.2">
      <c r="A906" s="2" t="s">
        <v>5603</v>
      </c>
      <c r="B906" s="3">
        <v>44463</v>
      </c>
      <c r="C906" s="2" t="s">
        <v>5604</v>
      </c>
      <c r="D906" t="s">
        <v>6182</v>
      </c>
      <c r="E906" s="2">
        <v>5</v>
      </c>
      <c r="F906" s="2" t="str">
        <f>_xlfn.XLOOKUP(C906,customers!$A$1:$A$1001,customers!$B$1:$B$1001,0)</f>
        <v>Dorey Sopper</v>
      </c>
      <c r="G906" s="2" t="str">
        <f>IF(_xlfn.XLOOKUP(C906,customers!$A$1:$A$1001,customers!$C$1:$C$1001,0) = 0, "NONE", _xlfn.XLOOKUP(C906,customers!$A$1:$A$1001,customers!$C$1:$C$1001,0) )</f>
        <v>dsopperp4@eventbrite.com</v>
      </c>
      <c r="H906" s="2" t="str">
        <f>_xlfn.XLOOKUP(C906,customers!$A$1:$A$1001,customers!$G$1:$G$1001,0)</f>
        <v>United States</v>
      </c>
      <c r="I906" s="2" t="e" vm="48">
        <v>#VALUE!</v>
      </c>
      <c r="J906" s="2" t="str">
        <f>_xlfn.XLOOKUP(Table1[[#This Row],[Customer ID]],customers!A905:A1905,customers!F905:F1905,FALSE)</f>
        <v>Saint Paul</v>
      </c>
      <c r="K906" s="2" t="str">
        <f>VLOOKUP(M906,'coffee (more)'!$A$1:$B$5,2,FALSE)</f>
        <v>Arbica</v>
      </c>
      <c r="L906" s="2" t="str">
        <f>VLOOKUP(N906,'coffee (more)'!$A$7:$B$10,2,FALSE)</f>
        <v>Light</v>
      </c>
      <c r="M906" t="str">
        <f>INDEX(products!$A$1:$G$49,MATCH(orders!$D906,products!$A$1:$A$49,0),MATCH(orders!M$1,products!$A$1:$G$1,0))</f>
        <v>Ara</v>
      </c>
      <c r="N906" t="str">
        <f>INDEX(products!$A$1:$G$49,MATCH(orders!$D906,products!$A$1:$A$49,0),MATCH(orders!N$1,products!$A$1:$G$1,0))</f>
        <v>L</v>
      </c>
      <c r="O906" s="10">
        <f>INDEX(products!$A$1:$G$49,MATCH(orders!$D906,products!$A$1:$A$49,0),MATCH(orders!O$1,products!$A$1:$G$1,0))</f>
        <v>2.5</v>
      </c>
      <c r="P906" s="5">
        <f>INDEX(products!$A$1:$G$49,MATCH(orders!$D906,products!$A$1:$A$49,0),MATCH(orders!P$1,products!$A$1:$G$1,0))</f>
        <v>29.784999999999997</v>
      </c>
      <c r="Q906" s="5">
        <f>INDEX(products!$A$1:$G$49,MATCH(orders!$D906,products!$A$1:$A$49,0),MATCH(orders!Q$1,products!$A$1:$G$1,0))</f>
        <v>2.6806499999999995</v>
      </c>
      <c r="R906" s="12">
        <f t="shared" si="29"/>
        <v>148.92499999999998</v>
      </c>
      <c r="S906" s="12">
        <f t="shared" si="28"/>
        <v>13.403249999999998</v>
      </c>
      <c r="T906" t="str">
        <f>_xlfn.XLOOKUP(C906,customers!A905:A1905,customers!I905:I1905,FALSE)</f>
        <v>No</v>
      </c>
    </row>
    <row r="907" spans="1:20" x14ac:dyDescent="0.2">
      <c r="A907" s="2" t="s">
        <v>5609</v>
      </c>
      <c r="B907" s="3">
        <v>43560</v>
      </c>
      <c r="C907" s="2" t="s">
        <v>5610</v>
      </c>
      <c r="D907" t="s">
        <v>6157</v>
      </c>
      <c r="E907" s="2">
        <v>6</v>
      </c>
      <c r="F907" s="2" t="str">
        <f>_xlfn.XLOOKUP(C907,customers!$A$1:$A$1001,customers!$B$1:$B$1001,0)</f>
        <v>Darcy Lochran</v>
      </c>
      <c r="G907" s="2" t="str">
        <f>IF(_xlfn.XLOOKUP(C907,customers!$A$1:$A$1001,customers!$C$1:$C$1001,0) = 0, "NONE", _xlfn.XLOOKUP(C907,customers!$A$1:$A$1001,customers!$C$1:$C$1001,0) )</f>
        <v>NONE</v>
      </c>
      <c r="H907" s="2" t="str">
        <f>_xlfn.XLOOKUP(C907,customers!$A$1:$A$1001,customers!$G$1:$G$1001,0)</f>
        <v>United States</v>
      </c>
      <c r="I907" s="2" t="e" vm="82">
        <v>#VALUE!</v>
      </c>
      <c r="J907" s="2" t="str">
        <f>_xlfn.XLOOKUP(Table1[[#This Row],[Customer ID]],customers!A906:A1906,customers!F906:F1906,FALSE)</f>
        <v>El Paso</v>
      </c>
      <c r="K907" s="2" t="str">
        <f>VLOOKUP(M907,'coffee (more)'!$A$1:$B$5,2,FALSE)</f>
        <v>Arbica</v>
      </c>
      <c r="L907" s="2" t="str">
        <f>VLOOKUP(N907,'coffee (more)'!$A$7:$B$10,2,FALSE)</f>
        <v>Medium</v>
      </c>
      <c r="M907" t="str">
        <f>INDEX(products!$A$1:$G$49,MATCH(orders!$D907,products!$A$1:$A$49,0),MATCH(orders!M$1,products!$A$1:$G$1,0))</f>
        <v>Ara</v>
      </c>
      <c r="N907" t="str">
        <f>INDEX(products!$A$1:$G$49,MATCH(orders!$D907,products!$A$1:$A$49,0),MATCH(orders!N$1,products!$A$1:$G$1,0))</f>
        <v>M</v>
      </c>
      <c r="O907" s="10">
        <f>INDEX(products!$A$1:$G$49,MATCH(orders!$D907,products!$A$1:$A$49,0),MATCH(orders!O$1,products!$A$1:$G$1,0))</f>
        <v>0.5</v>
      </c>
      <c r="P907" s="5">
        <f>INDEX(products!$A$1:$G$49,MATCH(orders!$D907,products!$A$1:$A$49,0),MATCH(orders!P$1,products!$A$1:$G$1,0))</f>
        <v>6.75</v>
      </c>
      <c r="Q907" s="5">
        <f>INDEX(products!$A$1:$G$49,MATCH(orders!$D907,products!$A$1:$A$49,0),MATCH(orders!Q$1,products!$A$1:$G$1,0))</f>
        <v>0.60749999999999993</v>
      </c>
      <c r="R907" s="12">
        <f t="shared" si="29"/>
        <v>40.5</v>
      </c>
      <c r="S907" s="12">
        <f t="shared" si="28"/>
        <v>3.6449999999999996</v>
      </c>
      <c r="T907" t="str">
        <f>_xlfn.XLOOKUP(C907,customers!A906:A1906,customers!I906:I1906,FALSE)</f>
        <v>Yes</v>
      </c>
    </row>
    <row r="908" spans="1:20" x14ac:dyDescent="0.2">
      <c r="A908" s="2" t="s">
        <v>5614</v>
      </c>
      <c r="B908" s="3">
        <v>44588</v>
      </c>
      <c r="C908" s="2" t="s">
        <v>5615</v>
      </c>
      <c r="D908" t="s">
        <v>6157</v>
      </c>
      <c r="E908" s="2">
        <v>4</v>
      </c>
      <c r="F908" s="2" t="str">
        <f>_xlfn.XLOOKUP(C908,customers!$A$1:$A$1001,customers!$B$1:$B$1001,0)</f>
        <v>Lauritz Ledgley</v>
      </c>
      <c r="G908" s="2" t="str">
        <f>IF(_xlfn.XLOOKUP(C908,customers!$A$1:$A$1001,customers!$C$1:$C$1001,0) = 0, "NONE", _xlfn.XLOOKUP(C908,customers!$A$1:$A$1001,customers!$C$1:$C$1001,0) )</f>
        <v>lledgleyp6@de.vu</v>
      </c>
      <c r="H908" s="2" t="str">
        <f>_xlfn.XLOOKUP(C908,customers!$A$1:$A$1001,customers!$G$1:$G$1001,0)</f>
        <v>United States</v>
      </c>
      <c r="I908" s="2" t="e" vm="106">
        <v>#VALUE!</v>
      </c>
      <c r="J908" s="2" t="str">
        <f>_xlfn.XLOOKUP(Table1[[#This Row],[Customer ID]],customers!A907:A1907,customers!F907:F1907,FALSE)</f>
        <v>Des Moines</v>
      </c>
      <c r="K908" s="2" t="str">
        <f>VLOOKUP(M908,'coffee (more)'!$A$1:$B$5,2,FALSE)</f>
        <v>Arbica</v>
      </c>
      <c r="L908" s="2" t="str">
        <f>VLOOKUP(N908,'coffee (more)'!$A$7:$B$10,2,FALSE)</f>
        <v>Medium</v>
      </c>
      <c r="M908" t="str">
        <f>INDEX(products!$A$1:$G$49,MATCH(orders!$D908,products!$A$1:$A$49,0),MATCH(orders!M$1,products!$A$1:$G$1,0))</f>
        <v>Ara</v>
      </c>
      <c r="N908" t="str">
        <f>INDEX(products!$A$1:$G$49,MATCH(orders!$D908,products!$A$1:$A$49,0),MATCH(orders!N$1,products!$A$1:$G$1,0))</f>
        <v>M</v>
      </c>
      <c r="O908" s="10">
        <f>INDEX(products!$A$1:$G$49,MATCH(orders!$D908,products!$A$1:$A$49,0),MATCH(orders!O$1,products!$A$1:$G$1,0))</f>
        <v>0.5</v>
      </c>
      <c r="P908" s="5">
        <f>INDEX(products!$A$1:$G$49,MATCH(orders!$D908,products!$A$1:$A$49,0),MATCH(orders!P$1,products!$A$1:$G$1,0))</f>
        <v>6.75</v>
      </c>
      <c r="Q908" s="5">
        <f>INDEX(products!$A$1:$G$49,MATCH(orders!$D908,products!$A$1:$A$49,0),MATCH(orders!Q$1,products!$A$1:$G$1,0))</f>
        <v>0.60749999999999993</v>
      </c>
      <c r="R908" s="12">
        <f t="shared" si="29"/>
        <v>27</v>
      </c>
      <c r="S908" s="12">
        <f t="shared" si="28"/>
        <v>2.4299999999999997</v>
      </c>
      <c r="T908" t="str">
        <f>_xlfn.XLOOKUP(C908,customers!A907:A1907,customers!I907:I1907,FALSE)</f>
        <v>Yes</v>
      </c>
    </row>
    <row r="909" spans="1:20" x14ac:dyDescent="0.2">
      <c r="A909" s="2" t="s">
        <v>5620</v>
      </c>
      <c r="B909" s="3">
        <v>44449</v>
      </c>
      <c r="C909" s="2" t="s">
        <v>5621</v>
      </c>
      <c r="D909" t="s">
        <v>6143</v>
      </c>
      <c r="E909" s="2">
        <v>3</v>
      </c>
      <c r="F909" s="2" t="str">
        <f>_xlfn.XLOOKUP(C909,customers!$A$1:$A$1001,customers!$B$1:$B$1001,0)</f>
        <v>Tawnya Menary</v>
      </c>
      <c r="G909" s="2" t="str">
        <f>IF(_xlfn.XLOOKUP(C909,customers!$A$1:$A$1001,customers!$C$1:$C$1001,0) = 0, "NONE", _xlfn.XLOOKUP(C909,customers!$A$1:$A$1001,customers!$C$1:$C$1001,0) )</f>
        <v>tmenaryp7@phoca.cz</v>
      </c>
      <c r="H909" s="2" t="str">
        <f>_xlfn.XLOOKUP(C909,customers!$A$1:$A$1001,customers!$G$1:$G$1001,0)</f>
        <v>United States</v>
      </c>
      <c r="I909" s="2" t="e" vm="12">
        <v>#VALUE!</v>
      </c>
      <c r="J909" s="2" t="str">
        <f>_xlfn.XLOOKUP(Table1[[#This Row],[Customer ID]],customers!A908:A1908,customers!F908:F1908,FALSE)</f>
        <v>Portland</v>
      </c>
      <c r="K909" s="2" t="str">
        <f>VLOOKUP(M909,'coffee (more)'!$A$1:$B$5,2,FALSE)</f>
        <v>Liberica</v>
      </c>
      <c r="L909" s="2" t="str">
        <f>VLOOKUP(N909,'coffee (more)'!$A$7:$B$10,2,FALSE)</f>
        <v>Dark</v>
      </c>
      <c r="M909" t="str">
        <f>INDEX(products!$A$1:$G$49,MATCH(orders!$D909,products!$A$1:$A$49,0),MATCH(orders!M$1,products!$A$1:$G$1,0))</f>
        <v>Lib</v>
      </c>
      <c r="N909" t="str">
        <f>INDEX(products!$A$1:$G$49,MATCH(orders!$D909,products!$A$1:$A$49,0),MATCH(orders!N$1,products!$A$1:$G$1,0))</f>
        <v>D</v>
      </c>
      <c r="O909" s="10">
        <f>INDEX(products!$A$1:$G$49,MATCH(orders!$D909,products!$A$1:$A$49,0),MATCH(orders!O$1,products!$A$1:$G$1,0))</f>
        <v>1</v>
      </c>
      <c r="P909" s="5">
        <f>INDEX(products!$A$1:$G$49,MATCH(orders!$D909,products!$A$1:$A$49,0),MATCH(orders!P$1,products!$A$1:$G$1,0))</f>
        <v>12.95</v>
      </c>
      <c r="Q909" s="5">
        <f>INDEX(products!$A$1:$G$49,MATCH(orders!$D909,products!$A$1:$A$49,0),MATCH(orders!Q$1,products!$A$1:$G$1,0))</f>
        <v>1.6835</v>
      </c>
      <c r="R909" s="12">
        <f t="shared" si="29"/>
        <v>38.849999999999994</v>
      </c>
      <c r="S909" s="12">
        <f t="shared" si="28"/>
        <v>5.0504999999999995</v>
      </c>
      <c r="T909" t="str">
        <f>_xlfn.XLOOKUP(C909,customers!A908:A1908,customers!I908:I1908,FALSE)</f>
        <v>No</v>
      </c>
    </row>
    <row r="910" spans="1:20" x14ac:dyDescent="0.2">
      <c r="A910" s="2" t="s">
        <v>5626</v>
      </c>
      <c r="B910" s="3">
        <v>43836</v>
      </c>
      <c r="C910" s="2" t="s">
        <v>5627</v>
      </c>
      <c r="D910" t="s">
        <v>6179</v>
      </c>
      <c r="E910" s="2">
        <v>5</v>
      </c>
      <c r="F910" s="2" t="str">
        <f>_xlfn.XLOOKUP(C910,customers!$A$1:$A$1001,customers!$B$1:$B$1001,0)</f>
        <v>Gustaf Ciccotti</v>
      </c>
      <c r="G910" s="2" t="str">
        <f>IF(_xlfn.XLOOKUP(C910,customers!$A$1:$A$1001,customers!$C$1:$C$1001,0) = 0, "NONE", _xlfn.XLOOKUP(C910,customers!$A$1:$A$1001,customers!$C$1:$C$1001,0) )</f>
        <v>gciccottip8@so-net.ne.jp</v>
      </c>
      <c r="H910" s="2" t="str">
        <f>_xlfn.XLOOKUP(C910,customers!$A$1:$A$1001,customers!$G$1:$G$1001,0)</f>
        <v>United States</v>
      </c>
      <c r="I910" s="2" t="e" vm="13">
        <v>#VALUE!</v>
      </c>
      <c r="J910" s="2" t="str">
        <f>_xlfn.XLOOKUP(Table1[[#This Row],[Customer ID]],customers!A909:A1909,customers!F909:F1909,FALSE)</f>
        <v>Houston</v>
      </c>
      <c r="K910" s="2" t="str">
        <f>VLOOKUP(M910,'coffee (more)'!$A$1:$B$5,2,FALSE)</f>
        <v>Robusta</v>
      </c>
      <c r="L910" s="2" t="str">
        <f>VLOOKUP(N910,'coffee (more)'!$A$7:$B$10,2,FALSE)</f>
        <v>Light</v>
      </c>
      <c r="M910" t="str">
        <f>INDEX(products!$A$1:$G$49,MATCH(orders!$D910,products!$A$1:$A$49,0),MATCH(orders!M$1,products!$A$1:$G$1,0))</f>
        <v>Rob</v>
      </c>
      <c r="N910" t="str">
        <f>INDEX(products!$A$1:$G$49,MATCH(orders!$D910,products!$A$1:$A$49,0),MATCH(orders!N$1,products!$A$1:$G$1,0))</f>
        <v>L</v>
      </c>
      <c r="O910" s="10">
        <f>INDEX(products!$A$1:$G$49,MATCH(orders!$D910,products!$A$1:$A$49,0),MATCH(orders!O$1,products!$A$1:$G$1,0))</f>
        <v>1</v>
      </c>
      <c r="P910" s="5">
        <f>INDEX(products!$A$1:$G$49,MATCH(orders!$D910,products!$A$1:$A$49,0),MATCH(orders!P$1,products!$A$1:$G$1,0))</f>
        <v>11.95</v>
      </c>
      <c r="Q910" s="5">
        <f>INDEX(products!$A$1:$G$49,MATCH(orders!$D910,products!$A$1:$A$49,0),MATCH(orders!Q$1,products!$A$1:$G$1,0))</f>
        <v>0.71699999999999997</v>
      </c>
      <c r="R910" s="12">
        <f t="shared" si="29"/>
        <v>59.75</v>
      </c>
      <c r="S910" s="12">
        <f t="shared" si="28"/>
        <v>3.585</v>
      </c>
      <c r="T910" t="str">
        <f>_xlfn.XLOOKUP(C910,customers!A909:A1909,customers!I909:I1909,FALSE)</f>
        <v>No</v>
      </c>
    </row>
    <row r="911" spans="1:20" x14ac:dyDescent="0.2">
      <c r="A911" s="2" t="s">
        <v>5632</v>
      </c>
      <c r="B911" s="3">
        <v>44635</v>
      </c>
      <c r="C911" s="2" t="s">
        <v>5633</v>
      </c>
      <c r="D911" t="s">
        <v>6178</v>
      </c>
      <c r="E911" s="2">
        <v>3</v>
      </c>
      <c r="F911" s="2" t="str">
        <f>_xlfn.XLOOKUP(C911,customers!$A$1:$A$1001,customers!$B$1:$B$1001,0)</f>
        <v>Bobbe Renner</v>
      </c>
      <c r="G911" s="2" t="str">
        <f>IF(_xlfn.XLOOKUP(C911,customers!$A$1:$A$1001,customers!$C$1:$C$1001,0) = 0, "NONE", _xlfn.XLOOKUP(C911,customers!$A$1:$A$1001,customers!$C$1:$C$1001,0) )</f>
        <v>NONE</v>
      </c>
      <c r="H911" s="2" t="str">
        <f>_xlfn.XLOOKUP(C911,customers!$A$1:$A$1001,customers!$G$1:$G$1001,0)</f>
        <v>United States</v>
      </c>
      <c r="I911" s="2" t="e" vm="265">
        <v>#VALUE!</v>
      </c>
      <c r="J911" s="2" t="str">
        <f>_xlfn.XLOOKUP(Table1[[#This Row],[Customer ID]],customers!A910:A1910,customers!F910:F1910,FALSE)</f>
        <v>Durham</v>
      </c>
      <c r="K911" s="2" t="str">
        <f>VLOOKUP(M911,'coffee (more)'!$A$1:$B$5,2,FALSE)</f>
        <v>Robusta</v>
      </c>
      <c r="L911" s="2" t="str">
        <f>VLOOKUP(N911,'coffee (more)'!$A$7:$B$10,2,FALSE)</f>
        <v>Light</v>
      </c>
      <c r="M911" t="str">
        <f>INDEX(products!$A$1:$G$49,MATCH(orders!$D911,products!$A$1:$A$49,0),MATCH(orders!M$1,products!$A$1:$G$1,0))</f>
        <v>Rob</v>
      </c>
      <c r="N911" t="str">
        <f>INDEX(products!$A$1:$G$49,MATCH(orders!$D911,products!$A$1:$A$49,0),MATCH(orders!N$1,products!$A$1:$G$1,0))</f>
        <v>L</v>
      </c>
      <c r="O911" s="10">
        <f>INDEX(products!$A$1:$G$49,MATCH(orders!$D911,products!$A$1:$A$49,0),MATCH(orders!O$1,products!$A$1:$G$1,0))</f>
        <v>0.2</v>
      </c>
      <c r="P911" s="5">
        <f>INDEX(products!$A$1:$G$49,MATCH(orders!$D911,products!$A$1:$A$49,0),MATCH(orders!P$1,products!$A$1:$G$1,0))</f>
        <v>3.5849999999999995</v>
      </c>
      <c r="Q911" s="5">
        <f>INDEX(products!$A$1:$G$49,MATCH(orders!$D911,products!$A$1:$A$49,0),MATCH(orders!Q$1,products!$A$1:$G$1,0))</f>
        <v>0.21509999999999996</v>
      </c>
      <c r="R911" s="12">
        <f t="shared" si="29"/>
        <v>10.754999999999999</v>
      </c>
      <c r="S911" s="12">
        <f t="shared" si="28"/>
        <v>0.64529999999999987</v>
      </c>
      <c r="T911" t="str">
        <f>_xlfn.XLOOKUP(C911,customers!A910:A1910,customers!I910:I1910,FALSE)</f>
        <v>No</v>
      </c>
    </row>
    <row r="912" spans="1:20" x14ac:dyDescent="0.2">
      <c r="A912" s="2" t="s">
        <v>5637</v>
      </c>
      <c r="B912" s="3">
        <v>44447</v>
      </c>
      <c r="C912" s="2" t="s">
        <v>5638</v>
      </c>
      <c r="D912" t="s">
        <v>6168</v>
      </c>
      <c r="E912" s="2">
        <v>4</v>
      </c>
      <c r="F912" s="2" t="str">
        <f>_xlfn.XLOOKUP(C912,customers!$A$1:$A$1001,customers!$B$1:$B$1001,0)</f>
        <v>Wilton Jallin</v>
      </c>
      <c r="G912" s="2" t="str">
        <f>IF(_xlfn.XLOOKUP(C912,customers!$A$1:$A$1001,customers!$C$1:$C$1001,0) = 0, "NONE", _xlfn.XLOOKUP(C912,customers!$A$1:$A$1001,customers!$C$1:$C$1001,0) )</f>
        <v>wjallinpa@pcworld.com</v>
      </c>
      <c r="H912" s="2" t="str">
        <f>_xlfn.XLOOKUP(C912,customers!$A$1:$A$1001,customers!$G$1:$G$1001,0)</f>
        <v>United States</v>
      </c>
      <c r="I912" s="2" t="e" vm="33">
        <v>#VALUE!</v>
      </c>
      <c r="J912" s="2" t="str">
        <f>_xlfn.XLOOKUP(Table1[[#This Row],[Customer ID]],customers!A911:A1911,customers!F911:F1911,FALSE)</f>
        <v>Boston</v>
      </c>
      <c r="K912" s="2" t="str">
        <f>VLOOKUP(M912,'coffee (more)'!$A$1:$B$5,2,FALSE)</f>
        <v>Arbica</v>
      </c>
      <c r="L912" s="2" t="str">
        <f>VLOOKUP(N912,'coffee (more)'!$A$7:$B$10,2,FALSE)</f>
        <v>Dark</v>
      </c>
      <c r="M912" t="str">
        <f>INDEX(products!$A$1:$G$49,MATCH(orders!$D912,products!$A$1:$A$49,0),MATCH(orders!M$1,products!$A$1:$G$1,0))</f>
        <v>Ara</v>
      </c>
      <c r="N912" t="str">
        <f>INDEX(products!$A$1:$G$49,MATCH(orders!$D912,products!$A$1:$A$49,0),MATCH(orders!N$1,products!$A$1:$G$1,0))</f>
        <v>D</v>
      </c>
      <c r="O912" s="10">
        <f>INDEX(products!$A$1:$G$49,MATCH(orders!$D912,products!$A$1:$A$49,0),MATCH(orders!O$1,products!$A$1:$G$1,0))</f>
        <v>2.5</v>
      </c>
      <c r="P912" s="5">
        <f>INDEX(products!$A$1:$G$49,MATCH(orders!$D912,products!$A$1:$A$49,0),MATCH(orders!P$1,products!$A$1:$G$1,0))</f>
        <v>22.884999999999998</v>
      </c>
      <c r="Q912" s="5">
        <f>INDEX(products!$A$1:$G$49,MATCH(orders!$D912,products!$A$1:$A$49,0),MATCH(orders!Q$1,products!$A$1:$G$1,0))</f>
        <v>2.0596499999999995</v>
      </c>
      <c r="R912" s="12">
        <f t="shared" si="29"/>
        <v>91.539999999999992</v>
      </c>
      <c r="S912" s="12">
        <f t="shared" si="28"/>
        <v>8.2385999999999981</v>
      </c>
      <c r="T912" t="str">
        <f>_xlfn.XLOOKUP(C912,customers!A911:A1911,customers!I911:I1911,FALSE)</f>
        <v>No</v>
      </c>
    </row>
    <row r="913" spans="1:20" x14ac:dyDescent="0.2">
      <c r="A913" s="2" t="s">
        <v>5643</v>
      </c>
      <c r="B913" s="3">
        <v>44511</v>
      </c>
      <c r="C913" s="2" t="s">
        <v>5644</v>
      </c>
      <c r="D913" t="s">
        <v>6155</v>
      </c>
      <c r="E913" s="2">
        <v>4</v>
      </c>
      <c r="F913" s="2" t="str">
        <f>_xlfn.XLOOKUP(C913,customers!$A$1:$A$1001,customers!$B$1:$B$1001,0)</f>
        <v>Mindy Bogey</v>
      </c>
      <c r="G913" s="2" t="str">
        <f>IF(_xlfn.XLOOKUP(C913,customers!$A$1:$A$1001,customers!$C$1:$C$1001,0) = 0, "NONE", _xlfn.XLOOKUP(C913,customers!$A$1:$A$1001,customers!$C$1:$C$1001,0) )</f>
        <v>mbogeypb@thetimes.co.uk</v>
      </c>
      <c r="H913" s="2" t="str">
        <f>_xlfn.XLOOKUP(C913,customers!$A$1:$A$1001,customers!$G$1:$G$1001,0)</f>
        <v>United States</v>
      </c>
      <c r="I913" s="2" t="e" vm="39">
        <v>#VALUE!</v>
      </c>
      <c r="J913" s="2" t="str">
        <f>_xlfn.XLOOKUP(Table1[[#This Row],[Customer ID]],customers!A912:A1912,customers!F912:F1912,FALSE)</f>
        <v>Washington</v>
      </c>
      <c r="K913" s="2" t="str">
        <f>VLOOKUP(M913,'coffee (more)'!$A$1:$B$5,2,FALSE)</f>
        <v>Arbica</v>
      </c>
      <c r="L913" s="2" t="str">
        <f>VLOOKUP(N913,'coffee (more)'!$A$7:$B$10,2,FALSE)</f>
        <v>Medium</v>
      </c>
      <c r="M913" t="str">
        <f>INDEX(products!$A$1:$G$49,MATCH(orders!$D913,products!$A$1:$A$49,0),MATCH(orders!M$1,products!$A$1:$G$1,0))</f>
        <v>Ara</v>
      </c>
      <c r="N913" t="str">
        <f>INDEX(products!$A$1:$G$49,MATCH(orders!$D913,products!$A$1:$A$49,0),MATCH(orders!N$1,products!$A$1:$G$1,0))</f>
        <v>M</v>
      </c>
      <c r="O913" s="10">
        <f>INDEX(products!$A$1:$G$49,MATCH(orders!$D913,products!$A$1:$A$49,0),MATCH(orders!O$1,products!$A$1:$G$1,0))</f>
        <v>1</v>
      </c>
      <c r="P913" s="5">
        <f>INDEX(products!$A$1:$G$49,MATCH(orders!$D913,products!$A$1:$A$49,0),MATCH(orders!P$1,products!$A$1:$G$1,0))</f>
        <v>11.25</v>
      </c>
      <c r="Q913" s="5">
        <f>INDEX(products!$A$1:$G$49,MATCH(orders!$D913,products!$A$1:$A$49,0),MATCH(orders!Q$1,products!$A$1:$G$1,0))</f>
        <v>1.0125</v>
      </c>
      <c r="R913" s="12">
        <f t="shared" si="29"/>
        <v>45</v>
      </c>
      <c r="S913" s="12">
        <f t="shared" si="28"/>
        <v>4.05</v>
      </c>
      <c r="T913" t="str">
        <f>_xlfn.XLOOKUP(C913,customers!A912:A1912,customers!I912:I1912,FALSE)</f>
        <v>Yes</v>
      </c>
    </row>
    <row r="914" spans="1:20" x14ac:dyDescent="0.2">
      <c r="A914" s="2" t="s">
        <v>5649</v>
      </c>
      <c r="B914" s="3">
        <v>43726</v>
      </c>
      <c r="C914" s="2" t="s">
        <v>5650</v>
      </c>
      <c r="D914" t="s">
        <v>6151</v>
      </c>
      <c r="E914" s="2">
        <v>6</v>
      </c>
      <c r="F914" s="2" t="str">
        <f>_xlfn.XLOOKUP(C914,customers!$A$1:$A$1001,customers!$B$1:$B$1001,0)</f>
        <v>Paulie Fonzone</v>
      </c>
      <c r="G914" s="2" t="str">
        <f>IF(_xlfn.XLOOKUP(C914,customers!$A$1:$A$1001,customers!$C$1:$C$1001,0) = 0, "NONE", _xlfn.XLOOKUP(C914,customers!$A$1:$A$1001,customers!$C$1:$C$1001,0) )</f>
        <v>NONE</v>
      </c>
      <c r="H914" s="2" t="str">
        <f>_xlfn.XLOOKUP(C914,customers!$A$1:$A$1001,customers!$G$1:$G$1001,0)</f>
        <v>United States</v>
      </c>
      <c r="I914" s="2" t="e" vm="135">
        <v>#VALUE!</v>
      </c>
      <c r="J914" s="2" t="str">
        <f>_xlfn.XLOOKUP(Table1[[#This Row],[Customer ID]],customers!A913:A1913,customers!F913:F1913,FALSE)</f>
        <v>Albany</v>
      </c>
      <c r="K914" s="2" t="str">
        <f>VLOOKUP(M914,'coffee (more)'!$A$1:$B$5,2,FALSE)</f>
        <v>Robusta</v>
      </c>
      <c r="L914" s="2" t="str">
        <f>VLOOKUP(N914,'coffee (more)'!$A$7:$B$10,2,FALSE)</f>
        <v>Medium</v>
      </c>
      <c r="M914" t="str">
        <f>INDEX(products!$A$1:$G$49,MATCH(orders!$D914,products!$A$1:$A$49,0),MATCH(orders!M$1,products!$A$1:$G$1,0))</f>
        <v>Rob</v>
      </c>
      <c r="N914" t="str">
        <f>INDEX(products!$A$1:$G$49,MATCH(orders!$D914,products!$A$1:$A$49,0),MATCH(orders!N$1,products!$A$1:$G$1,0))</f>
        <v>M</v>
      </c>
      <c r="O914" s="10">
        <f>INDEX(products!$A$1:$G$49,MATCH(orders!$D914,products!$A$1:$A$49,0),MATCH(orders!O$1,products!$A$1:$G$1,0))</f>
        <v>2.5</v>
      </c>
      <c r="P914" s="5">
        <f>INDEX(products!$A$1:$G$49,MATCH(orders!$D914,products!$A$1:$A$49,0),MATCH(orders!P$1,products!$A$1:$G$1,0))</f>
        <v>22.884999999999998</v>
      </c>
      <c r="Q914" s="5">
        <f>INDEX(products!$A$1:$G$49,MATCH(orders!$D914,products!$A$1:$A$49,0),MATCH(orders!Q$1,products!$A$1:$G$1,0))</f>
        <v>1.3730999999999998</v>
      </c>
      <c r="R914" s="12">
        <f t="shared" si="29"/>
        <v>137.31</v>
      </c>
      <c r="S914" s="12">
        <f t="shared" si="28"/>
        <v>8.2385999999999981</v>
      </c>
      <c r="T914" t="str">
        <f>_xlfn.XLOOKUP(C914,customers!A913:A1913,customers!I913:I1913,FALSE)</f>
        <v>Yes</v>
      </c>
    </row>
    <row r="915" spans="1:20"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 = 0, "NONE", _xlfn.XLOOKUP(C915,customers!$A$1:$A$1001,customers!$C$1:$C$1001,0) )</f>
        <v>mcobbledickpd@ucsd.edu</v>
      </c>
      <c r="H915" s="2" t="str">
        <f>_xlfn.XLOOKUP(C915,customers!$A$1:$A$1001,customers!$G$1:$G$1001,0)</f>
        <v>United States</v>
      </c>
      <c r="I915" s="2" t="e" vm="29">
        <v>#VALUE!</v>
      </c>
      <c r="J915" s="2" t="str">
        <f>_xlfn.XLOOKUP(Table1[[#This Row],[Customer ID]],customers!A914:A1914,customers!F914:F1914,FALSE)</f>
        <v>Tucson</v>
      </c>
      <c r="K915" s="2" t="str">
        <f>VLOOKUP(M915,'coffee (more)'!$A$1:$B$5,2,FALSE)</f>
        <v>Arbica</v>
      </c>
      <c r="L915" s="2" t="str">
        <f>VLOOKUP(N915,'coffee (more)'!$A$7:$B$10,2,FALSE)</f>
        <v>Medium</v>
      </c>
      <c r="M915" t="str">
        <f>INDEX(products!$A$1:$G$49,MATCH(orders!$D915,products!$A$1:$A$49,0),MATCH(orders!M$1,products!$A$1:$G$1,0))</f>
        <v>Ara</v>
      </c>
      <c r="N915" t="str">
        <f>INDEX(products!$A$1:$G$49,MATCH(orders!$D915,products!$A$1:$A$49,0),MATCH(orders!N$1,products!$A$1:$G$1,0))</f>
        <v>M</v>
      </c>
      <c r="O915" s="10">
        <f>INDEX(products!$A$1:$G$49,MATCH(orders!$D915,products!$A$1:$A$49,0),MATCH(orders!O$1,products!$A$1:$G$1,0))</f>
        <v>0.5</v>
      </c>
      <c r="P915" s="5">
        <f>INDEX(products!$A$1:$G$49,MATCH(orders!$D915,products!$A$1:$A$49,0),MATCH(orders!P$1,products!$A$1:$G$1,0))</f>
        <v>6.75</v>
      </c>
      <c r="Q915" s="5">
        <f>INDEX(products!$A$1:$G$49,MATCH(orders!$D915,products!$A$1:$A$49,0),MATCH(orders!Q$1,products!$A$1:$G$1,0))</f>
        <v>0.60749999999999993</v>
      </c>
      <c r="R915" s="12">
        <f t="shared" si="29"/>
        <v>6.75</v>
      </c>
      <c r="S915" s="12">
        <f t="shared" si="28"/>
        <v>0.60749999999999993</v>
      </c>
      <c r="T915" t="str">
        <f>_xlfn.XLOOKUP(C915,customers!A914:A1914,customers!I914:I1914,FALSE)</f>
        <v>No</v>
      </c>
    </row>
    <row r="916" spans="1:20" x14ac:dyDescent="0.2">
      <c r="A916" s="2" t="s">
        <v>5660</v>
      </c>
      <c r="B916" s="3">
        <v>44640</v>
      </c>
      <c r="C916" s="2" t="s">
        <v>5661</v>
      </c>
      <c r="D916" t="s">
        <v>6155</v>
      </c>
      <c r="E916" s="2">
        <v>4</v>
      </c>
      <c r="F916" s="2" t="str">
        <f>_xlfn.XLOOKUP(C916,customers!$A$1:$A$1001,customers!$B$1:$B$1001,0)</f>
        <v>Antonius Lewry</v>
      </c>
      <c r="G916" s="2" t="str">
        <f>IF(_xlfn.XLOOKUP(C916,customers!$A$1:$A$1001,customers!$C$1:$C$1001,0) = 0, "NONE", _xlfn.XLOOKUP(C916,customers!$A$1:$A$1001,customers!$C$1:$C$1001,0) )</f>
        <v>alewrype@whitehouse.gov</v>
      </c>
      <c r="H916" s="2" t="str">
        <f>_xlfn.XLOOKUP(C916,customers!$A$1:$A$1001,customers!$G$1:$G$1001,0)</f>
        <v>United States</v>
      </c>
      <c r="I916" s="2" t="e" vm="120">
        <v>#VALUE!</v>
      </c>
      <c r="J916" s="2" t="str">
        <f>_xlfn.XLOOKUP(Table1[[#This Row],[Customer ID]],customers!A915:A1915,customers!F915:F1915,FALSE)</f>
        <v>Montgomery</v>
      </c>
      <c r="K916" s="2" t="str">
        <f>VLOOKUP(M916,'coffee (more)'!$A$1:$B$5,2,FALSE)</f>
        <v>Arbica</v>
      </c>
      <c r="L916" s="2" t="str">
        <f>VLOOKUP(N916,'coffee (more)'!$A$7:$B$10,2,FALSE)</f>
        <v>Medium</v>
      </c>
      <c r="M916" t="str">
        <f>INDEX(products!$A$1:$G$49,MATCH(orders!$D916,products!$A$1:$A$49,0),MATCH(orders!M$1,products!$A$1:$G$1,0))</f>
        <v>Ara</v>
      </c>
      <c r="N916" t="str">
        <f>INDEX(products!$A$1:$G$49,MATCH(orders!$D916,products!$A$1:$A$49,0),MATCH(orders!N$1,products!$A$1:$G$1,0))</f>
        <v>M</v>
      </c>
      <c r="O916" s="10">
        <f>INDEX(products!$A$1:$G$49,MATCH(orders!$D916,products!$A$1:$A$49,0),MATCH(orders!O$1,products!$A$1:$G$1,0))</f>
        <v>1</v>
      </c>
      <c r="P916" s="5">
        <f>INDEX(products!$A$1:$G$49,MATCH(orders!$D916,products!$A$1:$A$49,0),MATCH(orders!P$1,products!$A$1:$G$1,0))</f>
        <v>11.25</v>
      </c>
      <c r="Q916" s="5">
        <f>INDEX(products!$A$1:$G$49,MATCH(orders!$D916,products!$A$1:$A$49,0),MATCH(orders!Q$1,products!$A$1:$G$1,0))</f>
        <v>1.0125</v>
      </c>
      <c r="R916" s="12">
        <f t="shared" si="29"/>
        <v>45</v>
      </c>
      <c r="S916" s="12">
        <f t="shared" si="28"/>
        <v>4.05</v>
      </c>
      <c r="T916" t="str">
        <f>_xlfn.XLOOKUP(C916,customers!A915:A1915,customers!I915:I1915,FALSE)</f>
        <v>No</v>
      </c>
    </row>
    <row r="917" spans="1:20" x14ac:dyDescent="0.2">
      <c r="A917" s="2" t="s">
        <v>5666</v>
      </c>
      <c r="B917" s="3">
        <v>43955</v>
      </c>
      <c r="C917" s="2" t="s">
        <v>5667</v>
      </c>
      <c r="D917" t="s">
        <v>6185</v>
      </c>
      <c r="E917" s="2">
        <v>3</v>
      </c>
      <c r="F917" s="2" t="str">
        <f>_xlfn.XLOOKUP(C917,customers!$A$1:$A$1001,customers!$B$1:$B$1001,0)</f>
        <v>Isis Hessel</v>
      </c>
      <c r="G917" s="2" t="str">
        <f>IF(_xlfn.XLOOKUP(C917,customers!$A$1:$A$1001,customers!$C$1:$C$1001,0) = 0, "NONE", _xlfn.XLOOKUP(C917,customers!$A$1:$A$1001,customers!$C$1:$C$1001,0) )</f>
        <v>ihesselpf@ox.ac.uk</v>
      </c>
      <c r="H917" s="2" t="str">
        <f>_xlfn.XLOOKUP(C917,customers!$A$1:$A$1001,customers!$G$1:$G$1001,0)</f>
        <v>United States</v>
      </c>
      <c r="I917" s="2" t="e" vm="334">
        <v>#VALUE!</v>
      </c>
      <c r="J917" s="2" t="str">
        <f>_xlfn.XLOOKUP(Table1[[#This Row],[Customer ID]],customers!A916:A1916,customers!F916:F1916,FALSE)</f>
        <v>Fairbanks</v>
      </c>
      <c r="K917" s="2" t="str">
        <f>VLOOKUP(M917,'coffee (more)'!$A$1:$B$5,2,FALSE)</f>
        <v>Excelsa</v>
      </c>
      <c r="L917" s="2" t="str">
        <f>VLOOKUP(N917,'coffee (more)'!$A$7:$B$10,2,FALSE)</f>
        <v>Dark</v>
      </c>
      <c r="M917" t="str">
        <f>INDEX(products!$A$1:$G$49,MATCH(orders!$D917,products!$A$1:$A$49,0),MATCH(orders!M$1,products!$A$1:$G$1,0))</f>
        <v>Exc</v>
      </c>
      <c r="N917" t="str">
        <f>INDEX(products!$A$1:$G$49,MATCH(orders!$D917,products!$A$1:$A$49,0),MATCH(orders!N$1,products!$A$1:$G$1,0))</f>
        <v>D</v>
      </c>
      <c r="O917" s="10">
        <f>INDEX(products!$A$1:$G$49,MATCH(orders!$D917,products!$A$1:$A$49,0),MATCH(orders!O$1,products!$A$1:$G$1,0))</f>
        <v>2.5</v>
      </c>
      <c r="P917" s="5">
        <f>INDEX(products!$A$1:$G$49,MATCH(orders!$D917,products!$A$1:$A$49,0),MATCH(orders!P$1,products!$A$1:$G$1,0))</f>
        <v>27.945</v>
      </c>
      <c r="Q917" s="5">
        <f>INDEX(products!$A$1:$G$49,MATCH(orders!$D917,products!$A$1:$A$49,0),MATCH(orders!Q$1,products!$A$1:$G$1,0))</f>
        <v>3.07395</v>
      </c>
      <c r="R917" s="12">
        <f t="shared" si="29"/>
        <v>83.835000000000008</v>
      </c>
      <c r="S917" s="12">
        <f t="shared" si="28"/>
        <v>9.2218499999999999</v>
      </c>
      <c r="T917" t="str">
        <f>_xlfn.XLOOKUP(C917,customers!A916:A1916,customers!I916:I1916,FALSE)</f>
        <v>Yes</v>
      </c>
    </row>
    <row r="918" spans="1:20"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 = 0, "NONE", _xlfn.XLOOKUP(C918,customers!$A$1:$A$1001,customers!$C$1:$C$1001,0) )</f>
        <v>NONE</v>
      </c>
      <c r="H918" s="2" t="str">
        <f>_xlfn.XLOOKUP(C918,customers!$A$1:$A$1001,customers!$G$1:$G$1001,0)</f>
        <v>Ireland</v>
      </c>
      <c r="I918" s="2" t="e" vm="230">
        <v>#VALUE!</v>
      </c>
      <c r="J918" s="2" t="str">
        <f>_xlfn.XLOOKUP(Table1[[#This Row],[Customer ID]],customers!A917:A1917,customers!F917:F1917,FALSE)</f>
        <v>Monasterevin</v>
      </c>
      <c r="K918" s="2" t="str">
        <f>VLOOKUP(M918,'coffee (more)'!$A$1:$B$5,2,FALSE)</f>
        <v>Excelsa</v>
      </c>
      <c r="L918" s="2" t="str">
        <f>VLOOKUP(N918,'coffee (more)'!$A$7:$B$10,2,FALSE)</f>
        <v>Dark</v>
      </c>
      <c r="M918" t="str">
        <f>INDEX(products!$A$1:$G$49,MATCH(orders!$D918,products!$A$1:$A$49,0),MATCH(orders!M$1,products!$A$1:$G$1,0))</f>
        <v>Exc</v>
      </c>
      <c r="N918" t="str">
        <f>INDEX(products!$A$1:$G$49,MATCH(orders!$D918,products!$A$1:$A$49,0),MATCH(orders!N$1,products!$A$1:$G$1,0))</f>
        <v>D</v>
      </c>
      <c r="O918" s="10">
        <f>INDEX(products!$A$1:$G$49,MATCH(orders!$D918,products!$A$1:$A$49,0),MATCH(orders!O$1,products!$A$1:$G$1,0))</f>
        <v>0.2</v>
      </c>
      <c r="P918" s="5">
        <f>INDEX(products!$A$1:$G$49,MATCH(orders!$D918,products!$A$1:$A$49,0),MATCH(orders!P$1,products!$A$1:$G$1,0))</f>
        <v>3.645</v>
      </c>
      <c r="Q918" s="5">
        <f>INDEX(products!$A$1:$G$49,MATCH(orders!$D918,products!$A$1:$A$49,0),MATCH(orders!Q$1,products!$A$1:$G$1,0))</f>
        <v>0.40095000000000003</v>
      </c>
      <c r="R918" s="12">
        <f t="shared" si="29"/>
        <v>3.645</v>
      </c>
      <c r="S918" s="12">
        <f t="shared" si="28"/>
        <v>0.40095000000000003</v>
      </c>
      <c r="T918" t="str">
        <f>_xlfn.XLOOKUP(C918,customers!A917:A1917,customers!I917:I1917,FALSE)</f>
        <v>Yes</v>
      </c>
    </row>
    <row r="919" spans="1:20" x14ac:dyDescent="0.2">
      <c r="A919" s="2" t="s">
        <v>5676</v>
      </c>
      <c r="B919" s="3">
        <v>44573</v>
      </c>
      <c r="C919" s="2" t="s">
        <v>5677</v>
      </c>
      <c r="D919" t="s">
        <v>6157</v>
      </c>
      <c r="E919" s="2">
        <v>1</v>
      </c>
      <c r="F919" s="2" t="str">
        <f>_xlfn.XLOOKUP(C919,customers!$A$1:$A$1001,customers!$B$1:$B$1001,0)</f>
        <v>Chloris Sorrell</v>
      </c>
      <c r="G919" s="2" t="str">
        <f>IF(_xlfn.XLOOKUP(C919,customers!$A$1:$A$1001,customers!$C$1:$C$1001,0) = 0, "NONE", _xlfn.XLOOKUP(C919,customers!$A$1:$A$1001,customers!$C$1:$C$1001,0) )</f>
        <v>csorrellph@amazon.com</v>
      </c>
      <c r="H919" s="2" t="str">
        <f>_xlfn.XLOOKUP(C919,customers!$A$1:$A$1001,customers!$G$1:$G$1001,0)</f>
        <v>United Kingdom</v>
      </c>
      <c r="I919" s="2" t="s">
        <v>220</v>
      </c>
      <c r="J919" s="2" t="str">
        <f>_xlfn.XLOOKUP(Table1[[#This Row],[Customer ID]],customers!A918:A1918,customers!F918:F1918,FALSE)</f>
        <v>Norton</v>
      </c>
      <c r="K919" s="2" t="str">
        <f>VLOOKUP(M919,'coffee (more)'!$A$1:$B$5,2,FALSE)</f>
        <v>Arbica</v>
      </c>
      <c r="L919" s="2" t="str">
        <f>VLOOKUP(N919,'coffee (more)'!$A$7:$B$10,2,FALSE)</f>
        <v>Medium</v>
      </c>
      <c r="M919" t="str">
        <f>INDEX(products!$A$1:$G$49,MATCH(orders!$D919,products!$A$1:$A$49,0),MATCH(orders!M$1,products!$A$1:$G$1,0))</f>
        <v>Ara</v>
      </c>
      <c r="N919" t="str">
        <f>INDEX(products!$A$1:$G$49,MATCH(orders!$D919,products!$A$1:$A$49,0),MATCH(orders!N$1,products!$A$1:$G$1,0))</f>
        <v>M</v>
      </c>
      <c r="O919" s="10">
        <f>INDEX(products!$A$1:$G$49,MATCH(orders!$D919,products!$A$1:$A$49,0),MATCH(orders!O$1,products!$A$1:$G$1,0))</f>
        <v>0.5</v>
      </c>
      <c r="P919" s="5">
        <f>INDEX(products!$A$1:$G$49,MATCH(orders!$D919,products!$A$1:$A$49,0),MATCH(orders!P$1,products!$A$1:$G$1,0))</f>
        <v>6.75</v>
      </c>
      <c r="Q919" s="5">
        <f>INDEX(products!$A$1:$G$49,MATCH(orders!$D919,products!$A$1:$A$49,0),MATCH(orders!Q$1,products!$A$1:$G$1,0))</f>
        <v>0.60749999999999993</v>
      </c>
      <c r="R919" s="12">
        <f t="shared" si="29"/>
        <v>6.75</v>
      </c>
      <c r="S919" s="12">
        <f t="shared" si="28"/>
        <v>0.60749999999999993</v>
      </c>
      <c r="T919" t="str">
        <f>_xlfn.XLOOKUP(C919,customers!A918:A1918,customers!I918:I1918,FALSE)</f>
        <v>No</v>
      </c>
    </row>
    <row r="920" spans="1:20" x14ac:dyDescent="0.2">
      <c r="A920" s="2" t="s">
        <v>5676</v>
      </c>
      <c r="B920" s="3">
        <v>44573</v>
      </c>
      <c r="C920" s="2" t="s">
        <v>5677</v>
      </c>
      <c r="D920" t="s">
        <v>6144</v>
      </c>
      <c r="E920" s="2">
        <v>3</v>
      </c>
      <c r="F920" s="2" t="str">
        <f>_xlfn.XLOOKUP(C920,customers!$A$1:$A$1001,customers!$B$1:$B$1001,0)</f>
        <v>Chloris Sorrell</v>
      </c>
      <c r="G920" s="2" t="str">
        <f>IF(_xlfn.XLOOKUP(C920,customers!$A$1:$A$1001,customers!$C$1:$C$1001,0) = 0, "NONE", _xlfn.XLOOKUP(C920,customers!$A$1:$A$1001,customers!$C$1:$C$1001,0) )</f>
        <v>csorrellph@amazon.com</v>
      </c>
      <c r="H920" s="2" t="str">
        <f>_xlfn.XLOOKUP(C920,customers!$A$1:$A$1001,customers!$G$1:$G$1001,0)</f>
        <v>United Kingdom</v>
      </c>
      <c r="I920" s="2" t="s">
        <v>220</v>
      </c>
      <c r="J920" s="2" t="str">
        <f>_xlfn.XLOOKUP(Table1[[#This Row],[Customer ID]],customers!A919:A1919,customers!F919:F1919,FALSE)</f>
        <v>Norton</v>
      </c>
      <c r="K920" s="2" t="str">
        <f>VLOOKUP(M920,'coffee (more)'!$A$1:$B$5,2,FALSE)</f>
        <v>Excelsa</v>
      </c>
      <c r="L920" s="2" t="str">
        <f>VLOOKUP(N920,'coffee (more)'!$A$7:$B$10,2,FALSE)</f>
        <v>Dark</v>
      </c>
      <c r="M920" t="str">
        <f>INDEX(products!$A$1:$G$49,MATCH(orders!$D920,products!$A$1:$A$49,0),MATCH(orders!M$1,products!$A$1:$G$1,0))</f>
        <v>Exc</v>
      </c>
      <c r="N920" t="str">
        <f>INDEX(products!$A$1:$G$49,MATCH(orders!$D920,products!$A$1:$A$49,0),MATCH(orders!N$1,products!$A$1:$G$1,0))</f>
        <v>D</v>
      </c>
      <c r="O920" s="10">
        <f>INDEX(products!$A$1:$G$49,MATCH(orders!$D920,products!$A$1:$A$49,0),MATCH(orders!O$1,products!$A$1:$G$1,0))</f>
        <v>0.5</v>
      </c>
      <c r="P920" s="5">
        <f>INDEX(products!$A$1:$G$49,MATCH(orders!$D920,products!$A$1:$A$49,0),MATCH(orders!P$1,products!$A$1:$G$1,0))</f>
        <v>7.29</v>
      </c>
      <c r="Q920" s="5">
        <f>INDEX(products!$A$1:$G$49,MATCH(orders!$D920,products!$A$1:$A$49,0),MATCH(orders!Q$1,products!$A$1:$G$1,0))</f>
        <v>0.80190000000000006</v>
      </c>
      <c r="R920" s="12">
        <f t="shared" si="29"/>
        <v>21.87</v>
      </c>
      <c r="S920" s="12">
        <f t="shared" si="28"/>
        <v>2.4057000000000004</v>
      </c>
      <c r="T920" t="str">
        <f>_xlfn.XLOOKUP(C920,customers!A919:A1919,customers!I919:I1919,FALSE)</f>
        <v>No</v>
      </c>
    </row>
    <row r="921" spans="1:20"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 = 0, "NONE", _xlfn.XLOOKUP(C921,customers!$A$1:$A$1001,customers!$C$1:$C$1001,0) )</f>
        <v>qheavysidepj@unc.edu</v>
      </c>
      <c r="H921" s="2" t="str">
        <f>_xlfn.XLOOKUP(C921,customers!$A$1:$A$1001,customers!$G$1:$G$1001,0)</f>
        <v>United States</v>
      </c>
      <c r="I921" s="2" t="e" vm="183">
        <v>#VALUE!</v>
      </c>
      <c r="J921" s="2" t="str">
        <f>_xlfn.XLOOKUP(Table1[[#This Row],[Customer ID]],customers!A920:A1920,customers!F920:F1920,FALSE)</f>
        <v>Lexington</v>
      </c>
      <c r="K921" s="2" t="str">
        <f>VLOOKUP(M921,'coffee (more)'!$A$1:$B$5,2,FALSE)</f>
        <v>Robusta</v>
      </c>
      <c r="L921" s="2" t="str">
        <f>VLOOKUP(N921,'coffee (more)'!$A$7:$B$10,2,FALSE)</f>
        <v>Dark</v>
      </c>
      <c r="M921" t="str">
        <f>INDEX(products!$A$1:$G$49,MATCH(orders!$D921,products!$A$1:$A$49,0),MATCH(orders!M$1,products!$A$1:$G$1,0))</f>
        <v>Rob</v>
      </c>
      <c r="N921" t="str">
        <f>INDEX(products!$A$1:$G$49,MATCH(orders!$D921,products!$A$1:$A$49,0),MATCH(orders!N$1,products!$A$1:$G$1,0))</f>
        <v>D</v>
      </c>
      <c r="O921" s="10">
        <f>INDEX(products!$A$1:$G$49,MATCH(orders!$D921,products!$A$1:$A$49,0),MATCH(orders!O$1,products!$A$1:$G$1,0))</f>
        <v>0.2</v>
      </c>
      <c r="P921" s="5">
        <f>INDEX(products!$A$1:$G$49,MATCH(orders!$D921,products!$A$1:$A$49,0),MATCH(orders!P$1,products!$A$1:$G$1,0))</f>
        <v>2.6849999999999996</v>
      </c>
      <c r="Q921" s="5">
        <f>INDEX(products!$A$1:$G$49,MATCH(orders!$D921,products!$A$1:$A$49,0),MATCH(orders!Q$1,products!$A$1:$G$1,0))</f>
        <v>0.16109999999999997</v>
      </c>
      <c r="R921" s="12">
        <f t="shared" si="29"/>
        <v>13.424999999999997</v>
      </c>
      <c r="S921" s="12">
        <f t="shared" si="28"/>
        <v>0.80549999999999988</v>
      </c>
      <c r="T921" t="str">
        <f>_xlfn.XLOOKUP(C921,customers!A920:A1920,customers!I920:I1920,FALSE)</f>
        <v>Yes</v>
      </c>
    </row>
    <row r="922" spans="1:20" x14ac:dyDescent="0.2">
      <c r="A922" s="2" t="s">
        <v>5693</v>
      </c>
      <c r="B922" s="3">
        <v>44711</v>
      </c>
      <c r="C922" s="2" t="s">
        <v>5694</v>
      </c>
      <c r="D922" t="s">
        <v>6149</v>
      </c>
      <c r="E922" s="2">
        <v>6</v>
      </c>
      <c r="F922" s="2" t="str">
        <f>_xlfn.XLOOKUP(C922,customers!$A$1:$A$1001,customers!$B$1:$B$1001,0)</f>
        <v>Hadley Reuven</v>
      </c>
      <c r="G922" s="2" t="str">
        <f>IF(_xlfn.XLOOKUP(C922,customers!$A$1:$A$1001,customers!$C$1:$C$1001,0) = 0, "NONE", _xlfn.XLOOKUP(C922,customers!$A$1:$A$1001,customers!$C$1:$C$1001,0) )</f>
        <v>hreuvenpk@whitehouse.gov</v>
      </c>
      <c r="H922" s="2" t="str">
        <f>_xlfn.XLOOKUP(C922,customers!$A$1:$A$1001,customers!$G$1:$G$1001,0)</f>
        <v>United States</v>
      </c>
      <c r="I922" s="2" t="e" vm="16">
        <v>#VALUE!</v>
      </c>
      <c r="J922" s="2" t="str">
        <f>_xlfn.XLOOKUP(Table1[[#This Row],[Customer ID]],customers!A921:A1921,customers!F921:F1921,FALSE)</f>
        <v>Grand Rapids</v>
      </c>
      <c r="K922" s="2" t="str">
        <f>VLOOKUP(M922,'coffee (more)'!$A$1:$B$5,2,FALSE)</f>
        <v>Robusta</v>
      </c>
      <c r="L922" s="2" t="str">
        <f>VLOOKUP(N922,'coffee (more)'!$A$7:$B$10,2,FALSE)</f>
        <v>Dark</v>
      </c>
      <c r="M922" t="str">
        <f>INDEX(products!$A$1:$G$49,MATCH(orders!$D922,products!$A$1:$A$49,0),MATCH(orders!M$1,products!$A$1:$G$1,0))</f>
        <v>Rob</v>
      </c>
      <c r="N922" t="str">
        <f>INDEX(products!$A$1:$G$49,MATCH(orders!$D922,products!$A$1:$A$49,0),MATCH(orders!N$1,products!$A$1:$G$1,0))</f>
        <v>D</v>
      </c>
      <c r="O922" s="10">
        <f>INDEX(products!$A$1:$G$49,MATCH(orders!$D922,products!$A$1:$A$49,0),MATCH(orders!O$1,products!$A$1:$G$1,0))</f>
        <v>2.5</v>
      </c>
      <c r="P922" s="5">
        <f>INDEX(products!$A$1:$G$49,MATCH(orders!$D922,products!$A$1:$A$49,0),MATCH(orders!P$1,products!$A$1:$G$1,0))</f>
        <v>20.584999999999997</v>
      </c>
      <c r="Q922" s="5">
        <f>INDEX(products!$A$1:$G$49,MATCH(orders!$D922,products!$A$1:$A$49,0),MATCH(orders!Q$1,products!$A$1:$G$1,0))</f>
        <v>1.2350999999999999</v>
      </c>
      <c r="R922" s="12">
        <f t="shared" si="29"/>
        <v>123.50999999999999</v>
      </c>
      <c r="S922" s="12">
        <f t="shared" si="28"/>
        <v>7.4105999999999987</v>
      </c>
      <c r="T922" t="str">
        <f>_xlfn.XLOOKUP(C922,customers!A921:A1921,customers!I921:I1921,FALSE)</f>
        <v>No</v>
      </c>
    </row>
    <row r="923" spans="1:20" x14ac:dyDescent="0.2">
      <c r="A923" s="2" t="s">
        <v>5699</v>
      </c>
      <c r="B923" s="3">
        <v>44509</v>
      </c>
      <c r="C923" s="2" t="s">
        <v>5700</v>
      </c>
      <c r="D923" t="s">
        <v>6150</v>
      </c>
      <c r="E923" s="2">
        <v>2</v>
      </c>
      <c r="F923" s="2" t="str">
        <f>_xlfn.XLOOKUP(C923,customers!$A$1:$A$1001,customers!$B$1:$B$1001,0)</f>
        <v>Mitch Attwool</v>
      </c>
      <c r="G923" s="2" t="str">
        <f>IF(_xlfn.XLOOKUP(C923,customers!$A$1:$A$1001,customers!$C$1:$C$1001,0) = 0, "NONE", _xlfn.XLOOKUP(C923,customers!$A$1:$A$1001,customers!$C$1:$C$1001,0) )</f>
        <v>mattwoolpl@nba.com</v>
      </c>
      <c r="H923" s="2" t="str">
        <f>_xlfn.XLOOKUP(C923,customers!$A$1:$A$1001,customers!$G$1:$G$1001,0)</f>
        <v>United States</v>
      </c>
      <c r="I923" s="2" t="e" vm="106">
        <v>#VALUE!</v>
      </c>
      <c r="J923" s="2" t="str">
        <f>_xlfn.XLOOKUP(Table1[[#This Row],[Customer ID]],customers!A922:A1922,customers!F922:F1922,FALSE)</f>
        <v>Des Moines</v>
      </c>
      <c r="K923" s="2" t="str">
        <f>VLOOKUP(M923,'coffee (more)'!$A$1:$B$5,2,FALSE)</f>
        <v>Liberica</v>
      </c>
      <c r="L923" s="2" t="str">
        <f>VLOOKUP(N923,'coffee (more)'!$A$7:$B$10,2,FALSE)</f>
        <v>Dark</v>
      </c>
      <c r="M923" t="str">
        <f>INDEX(products!$A$1:$G$49,MATCH(orders!$D923,products!$A$1:$A$49,0),MATCH(orders!M$1,products!$A$1:$G$1,0))</f>
        <v>Lib</v>
      </c>
      <c r="N923" t="str">
        <f>INDEX(products!$A$1:$G$49,MATCH(orders!$D923,products!$A$1:$A$49,0),MATCH(orders!N$1,products!$A$1:$G$1,0))</f>
        <v>D</v>
      </c>
      <c r="O923" s="10">
        <f>INDEX(products!$A$1:$G$49,MATCH(orders!$D923,products!$A$1:$A$49,0),MATCH(orders!O$1,products!$A$1:$G$1,0))</f>
        <v>0.2</v>
      </c>
      <c r="P923" s="5">
        <f>INDEX(products!$A$1:$G$49,MATCH(orders!$D923,products!$A$1:$A$49,0),MATCH(orders!P$1,products!$A$1:$G$1,0))</f>
        <v>3.8849999999999998</v>
      </c>
      <c r="Q923" s="5">
        <f>INDEX(products!$A$1:$G$49,MATCH(orders!$D923,products!$A$1:$A$49,0),MATCH(orders!Q$1,products!$A$1:$G$1,0))</f>
        <v>0.50505</v>
      </c>
      <c r="R923" s="12">
        <f t="shared" si="29"/>
        <v>7.77</v>
      </c>
      <c r="S923" s="12">
        <f t="shared" si="28"/>
        <v>1.0101</v>
      </c>
      <c r="T923" t="str">
        <f>_xlfn.XLOOKUP(C923,customers!A922:A1922,customers!I922:I1922,FALSE)</f>
        <v>No</v>
      </c>
    </row>
    <row r="924" spans="1:20"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 = 0, "NONE", _xlfn.XLOOKUP(C924,customers!$A$1:$A$1001,customers!$C$1:$C$1001,0) )</f>
        <v>NONE</v>
      </c>
      <c r="H924" s="2" t="str">
        <f>_xlfn.XLOOKUP(C924,customers!$A$1:$A$1001,customers!$G$1:$G$1001,0)</f>
        <v>United States</v>
      </c>
      <c r="I924" s="2" t="e" vm="301">
        <v>#VALUE!</v>
      </c>
      <c r="J924" s="2" t="str">
        <f>_xlfn.XLOOKUP(Table1[[#This Row],[Customer ID]],customers!A923:A1923,customers!F923:F1923,FALSE)</f>
        <v>Wilmington</v>
      </c>
      <c r="K924" s="2" t="str">
        <f>VLOOKUP(M924,'coffee (more)'!$A$1:$B$5,2,FALSE)</f>
        <v>Arbica</v>
      </c>
      <c r="L924" s="2" t="str">
        <f>VLOOKUP(N924,'coffee (more)'!$A$7:$B$10,2,FALSE)</f>
        <v>Medium</v>
      </c>
      <c r="M924" t="str">
        <f>INDEX(products!$A$1:$G$49,MATCH(orders!$D924,products!$A$1:$A$49,0),MATCH(orders!M$1,products!$A$1:$G$1,0))</f>
        <v>Ara</v>
      </c>
      <c r="N924" t="str">
        <f>INDEX(products!$A$1:$G$49,MATCH(orders!$D924,products!$A$1:$A$49,0),MATCH(orders!N$1,products!$A$1:$G$1,0))</f>
        <v>M</v>
      </c>
      <c r="O924" s="10">
        <f>INDEX(products!$A$1:$G$49,MATCH(orders!$D924,products!$A$1:$A$49,0),MATCH(orders!O$1,products!$A$1:$G$1,0))</f>
        <v>1</v>
      </c>
      <c r="P924" s="5">
        <f>INDEX(products!$A$1:$G$49,MATCH(orders!$D924,products!$A$1:$A$49,0),MATCH(orders!P$1,products!$A$1:$G$1,0))</f>
        <v>11.25</v>
      </c>
      <c r="Q924" s="5">
        <f>INDEX(products!$A$1:$G$49,MATCH(orders!$D924,products!$A$1:$A$49,0),MATCH(orders!Q$1,products!$A$1:$G$1,0))</f>
        <v>1.0125</v>
      </c>
      <c r="R924" s="12">
        <f t="shared" si="29"/>
        <v>67.5</v>
      </c>
      <c r="S924" s="12">
        <f t="shared" si="28"/>
        <v>6.0749999999999993</v>
      </c>
      <c r="T924" t="str">
        <f>_xlfn.XLOOKUP(C924,customers!A923:A1923,customers!I923:I1923,FALSE)</f>
        <v>Yes</v>
      </c>
    </row>
    <row r="925" spans="1:20" x14ac:dyDescent="0.2">
      <c r="A925" s="2" t="s">
        <v>5709</v>
      </c>
      <c r="B925" s="3">
        <v>43746</v>
      </c>
      <c r="C925" s="2" t="s">
        <v>5710</v>
      </c>
      <c r="D925" t="s">
        <v>6185</v>
      </c>
      <c r="E925" s="2">
        <v>1</v>
      </c>
      <c r="F925" s="2" t="str">
        <f>_xlfn.XLOOKUP(C925,customers!$A$1:$A$1001,customers!$B$1:$B$1001,0)</f>
        <v>Goldie Wynes</v>
      </c>
      <c r="G925" s="2" t="str">
        <f>IF(_xlfn.XLOOKUP(C925,customers!$A$1:$A$1001,customers!$C$1:$C$1001,0) = 0, "NONE", _xlfn.XLOOKUP(C925,customers!$A$1:$A$1001,customers!$C$1:$C$1001,0) )</f>
        <v>gwynespn@dagondesign.com</v>
      </c>
      <c r="H925" s="2" t="str">
        <f>_xlfn.XLOOKUP(C925,customers!$A$1:$A$1001,customers!$G$1:$G$1001,0)</f>
        <v>United States</v>
      </c>
      <c r="I925" s="2" t="e" vm="76">
        <v>#VALUE!</v>
      </c>
      <c r="J925" s="2" t="str">
        <f>_xlfn.XLOOKUP(Table1[[#This Row],[Customer ID]],customers!A924:A1924,customers!F924:F1924,FALSE)</f>
        <v>Austin</v>
      </c>
      <c r="K925" s="2" t="str">
        <f>VLOOKUP(M925,'coffee (more)'!$A$1:$B$5,2,FALSE)</f>
        <v>Excelsa</v>
      </c>
      <c r="L925" s="2" t="str">
        <f>VLOOKUP(N925,'coffee (more)'!$A$7:$B$10,2,FALSE)</f>
        <v>Dark</v>
      </c>
      <c r="M925" t="str">
        <f>INDEX(products!$A$1:$G$49,MATCH(orders!$D925,products!$A$1:$A$49,0),MATCH(orders!M$1,products!$A$1:$G$1,0))</f>
        <v>Exc</v>
      </c>
      <c r="N925" t="str">
        <f>INDEX(products!$A$1:$G$49,MATCH(orders!$D925,products!$A$1:$A$49,0),MATCH(orders!N$1,products!$A$1:$G$1,0))</f>
        <v>D</v>
      </c>
      <c r="O925" s="10">
        <f>INDEX(products!$A$1:$G$49,MATCH(orders!$D925,products!$A$1:$A$49,0),MATCH(orders!O$1,products!$A$1:$G$1,0))</f>
        <v>2.5</v>
      </c>
      <c r="P925" s="5">
        <f>INDEX(products!$A$1:$G$49,MATCH(orders!$D925,products!$A$1:$A$49,0),MATCH(orders!P$1,products!$A$1:$G$1,0))</f>
        <v>27.945</v>
      </c>
      <c r="Q925" s="5">
        <f>INDEX(products!$A$1:$G$49,MATCH(orders!$D925,products!$A$1:$A$49,0),MATCH(orders!Q$1,products!$A$1:$G$1,0))</f>
        <v>3.07395</v>
      </c>
      <c r="R925" s="12">
        <f t="shared" si="29"/>
        <v>27.945</v>
      </c>
      <c r="S925" s="12">
        <f t="shared" si="28"/>
        <v>3.07395</v>
      </c>
      <c r="T925" t="str">
        <f>_xlfn.XLOOKUP(C925,customers!A924:A1924,customers!I924:I1924,FALSE)</f>
        <v>No</v>
      </c>
    </row>
    <row r="926" spans="1:20" x14ac:dyDescent="0.2">
      <c r="A926" s="2" t="s">
        <v>5715</v>
      </c>
      <c r="B926" s="3">
        <v>44451</v>
      </c>
      <c r="C926" s="2" t="s">
        <v>5716</v>
      </c>
      <c r="D926" t="s">
        <v>6182</v>
      </c>
      <c r="E926" s="2">
        <v>3</v>
      </c>
      <c r="F926" s="2" t="str">
        <f>_xlfn.XLOOKUP(C926,customers!$A$1:$A$1001,customers!$B$1:$B$1001,0)</f>
        <v>Celie MacCourt</v>
      </c>
      <c r="G926" s="2" t="str">
        <f>IF(_xlfn.XLOOKUP(C926,customers!$A$1:$A$1001,customers!$C$1:$C$1001,0) = 0, "NONE", _xlfn.XLOOKUP(C926,customers!$A$1:$A$1001,customers!$C$1:$C$1001,0) )</f>
        <v>cmaccourtpo@amazon.com</v>
      </c>
      <c r="H926" s="2" t="str">
        <f>_xlfn.XLOOKUP(C926,customers!$A$1:$A$1001,customers!$G$1:$G$1001,0)</f>
        <v>United States</v>
      </c>
      <c r="I926" s="2" t="e" vm="303">
        <v>#VALUE!</v>
      </c>
      <c r="J926" s="2" t="str">
        <f>_xlfn.XLOOKUP(Table1[[#This Row],[Customer ID]],customers!A925:A1925,customers!F925:F1925,FALSE)</f>
        <v>Orlando</v>
      </c>
      <c r="K926" s="2" t="str">
        <f>VLOOKUP(M926,'coffee (more)'!$A$1:$B$5,2,FALSE)</f>
        <v>Arbica</v>
      </c>
      <c r="L926" s="2" t="str">
        <f>VLOOKUP(N926,'coffee (more)'!$A$7:$B$10,2,FALSE)</f>
        <v>Light</v>
      </c>
      <c r="M926" t="str">
        <f>INDEX(products!$A$1:$G$49,MATCH(orders!$D926,products!$A$1:$A$49,0),MATCH(orders!M$1,products!$A$1:$G$1,0))</f>
        <v>Ara</v>
      </c>
      <c r="N926" t="str">
        <f>INDEX(products!$A$1:$G$49,MATCH(orders!$D926,products!$A$1:$A$49,0),MATCH(orders!N$1,products!$A$1:$G$1,0))</f>
        <v>L</v>
      </c>
      <c r="O926" s="10">
        <f>INDEX(products!$A$1:$G$49,MATCH(orders!$D926,products!$A$1:$A$49,0),MATCH(orders!O$1,products!$A$1:$G$1,0))</f>
        <v>2.5</v>
      </c>
      <c r="P926" s="5">
        <f>INDEX(products!$A$1:$G$49,MATCH(orders!$D926,products!$A$1:$A$49,0),MATCH(orders!P$1,products!$A$1:$G$1,0))</f>
        <v>29.784999999999997</v>
      </c>
      <c r="Q926" s="5">
        <f>INDEX(products!$A$1:$G$49,MATCH(orders!$D926,products!$A$1:$A$49,0),MATCH(orders!Q$1,products!$A$1:$G$1,0))</f>
        <v>2.6806499999999995</v>
      </c>
      <c r="R926" s="12">
        <f t="shared" si="29"/>
        <v>89.35499999999999</v>
      </c>
      <c r="S926" s="12">
        <f t="shared" si="28"/>
        <v>8.0419499999999982</v>
      </c>
      <c r="T926" t="str">
        <f>_xlfn.XLOOKUP(C926,customers!A925:A1925,customers!I925:I1925,FALSE)</f>
        <v>No</v>
      </c>
    </row>
    <row r="927" spans="1:20" x14ac:dyDescent="0.2">
      <c r="A927" s="2" t="s">
        <v>5720</v>
      </c>
      <c r="B927" s="3">
        <v>44770</v>
      </c>
      <c r="C927" s="2" t="s">
        <v>5554</v>
      </c>
      <c r="D927" t="s">
        <v>6157</v>
      </c>
      <c r="E927" s="2">
        <v>3</v>
      </c>
      <c r="F927" s="2" t="str">
        <f>_xlfn.XLOOKUP(C927,customers!$A$1:$A$1001,customers!$B$1:$B$1001,0)</f>
        <v>Derick Snow</v>
      </c>
      <c r="G927" s="2" t="str">
        <f>IF(_xlfn.XLOOKUP(C927,customers!$A$1:$A$1001,customers!$C$1:$C$1001,0) = 0, "NONE", _xlfn.XLOOKUP(C927,customers!$A$1:$A$1001,customers!$C$1:$C$1001,0) )</f>
        <v>NONE</v>
      </c>
      <c r="H927" s="2" t="str">
        <f>_xlfn.XLOOKUP(C927,customers!$A$1:$A$1001,customers!$G$1:$G$1001,0)</f>
        <v>United States</v>
      </c>
      <c r="I927" s="2" t="b">
        <v>0</v>
      </c>
      <c r="J927" s="2" t="b">
        <f>_xlfn.XLOOKUP(Table1[[#This Row],[Customer ID]],customers!A926:A1926,customers!F926:F1926,FALSE)</f>
        <v>0</v>
      </c>
      <c r="K927" s="2" t="str">
        <f>VLOOKUP(M927,'coffee (more)'!$A$1:$B$5,2,FALSE)</f>
        <v>Arbica</v>
      </c>
      <c r="L927" s="2" t="str">
        <f>VLOOKUP(N927,'coffee (more)'!$A$7:$B$10,2,FALSE)</f>
        <v>Medium</v>
      </c>
      <c r="M927" t="str">
        <f>INDEX(products!$A$1:$G$49,MATCH(orders!$D927,products!$A$1:$A$49,0),MATCH(orders!M$1,products!$A$1:$G$1,0))</f>
        <v>Ara</v>
      </c>
      <c r="N927" t="str">
        <f>INDEX(products!$A$1:$G$49,MATCH(orders!$D927,products!$A$1:$A$49,0),MATCH(orders!N$1,products!$A$1:$G$1,0))</f>
        <v>M</v>
      </c>
      <c r="O927" s="10">
        <f>INDEX(products!$A$1:$G$49,MATCH(orders!$D927,products!$A$1:$A$49,0),MATCH(orders!O$1,products!$A$1:$G$1,0))</f>
        <v>0.5</v>
      </c>
      <c r="P927" s="5">
        <f>INDEX(products!$A$1:$G$49,MATCH(orders!$D927,products!$A$1:$A$49,0),MATCH(orders!P$1,products!$A$1:$G$1,0))</f>
        <v>6.75</v>
      </c>
      <c r="Q927" s="5">
        <f>INDEX(products!$A$1:$G$49,MATCH(orders!$D927,products!$A$1:$A$49,0),MATCH(orders!Q$1,products!$A$1:$G$1,0))</f>
        <v>0.60749999999999993</v>
      </c>
      <c r="R927" s="12">
        <f t="shared" si="29"/>
        <v>20.25</v>
      </c>
      <c r="S927" s="12">
        <f t="shared" si="28"/>
        <v>1.8224999999999998</v>
      </c>
      <c r="T927" t="b">
        <f>_xlfn.XLOOKUP(C927,customers!A926:A1926,customers!I926:I1926,FALSE)</f>
        <v>0</v>
      </c>
    </row>
    <row r="928" spans="1:20" x14ac:dyDescent="0.2">
      <c r="A928" s="2" t="s">
        <v>5725</v>
      </c>
      <c r="B928" s="3">
        <v>44012</v>
      </c>
      <c r="C928" s="2" t="s">
        <v>5726</v>
      </c>
      <c r="D928" t="s">
        <v>6157</v>
      </c>
      <c r="E928" s="2">
        <v>5</v>
      </c>
      <c r="F928" s="2" t="str">
        <f>_xlfn.XLOOKUP(C928,customers!$A$1:$A$1001,customers!$B$1:$B$1001,0)</f>
        <v>Evy Wilsone</v>
      </c>
      <c r="G928" s="2" t="str">
        <f>IF(_xlfn.XLOOKUP(C928,customers!$A$1:$A$1001,customers!$C$1:$C$1001,0) = 0, "NONE", _xlfn.XLOOKUP(C928,customers!$A$1:$A$1001,customers!$C$1:$C$1001,0) )</f>
        <v>ewilsonepq@eepurl.com</v>
      </c>
      <c r="H928" s="2" t="str">
        <f>_xlfn.XLOOKUP(C928,customers!$A$1:$A$1001,customers!$G$1:$G$1001,0)</f>
        <v>United States</v>
      </c>
      <c r="I928" s="2" t="e" vm="39">
        <v>#VALUE!</v>
      </c>
      <c r="J928" s="2" t="str">
        <f>_xlfn.XLOOKUP(Table1[[#This Row],[Customer ID]],customers!A927:A1927,customers!F927:F1927,FALSE)</f>
        <v>Washington</v>
      </c>
      <c r="K928" s="2" t="str">
        <f>VLOOKUP(M928,'coffee (more)'!$A$1:$B$5,2,FALSE)</f>
        <v>Arbica</v>
      </c>
      <c r="L928" s="2" t="str">
        <f>VLOOKUP(N928,'coffee (more)'!$A$7:$B$10,2,FALSE)</f>
        <v>Medium</v>
      </c>
      <c r="M928" t="str">
        <f>INDEX(products!$A$1:$G$49,MATCH(orders!$D928,products!$A$1:$A$49,0),MATCH(orders!M$1,products!$A$1:$G$1,0))</f>
        <v>Ara</v>
      </c>
      <c r="N928" t="str">
        <f>INDEX(products!$A$1:$G$49,MATCH(orders!$D928,products!$A$1:$A$49,0),MATCH(orders!N$1,products!$A$1:$G$1,0))</f>
        <v>M</v>
      </c>
      <c r="O928" s="10">
        <f>INDEX(products!$A$1:$G$49,MATCH(orders!$D928,products!$A$1:$A$49,0),MATCH(orders!O$1,products!$A$1:$G$1,0))</f>
        <v>0.5</v>
      </c>
      <c r="P928" s="5">
        <f>INDEX(products!$A$1:$G$49,MATCH(orders!$D928,products!$A$1:$A$49,0),MATCH(orders!P$1,products!$A$1:$G$1,0))</f>
        <v>6.75</v>
      </c>
      <c r="Q928" s="5">
        <f>INDEX(products!$A$1:$G$49,MATCH(orders!$D928,products!$A$1:$A$49,0),MATCH(orders!Q$1,products!$A$1:$G$1,0))</f>
        <v>0.60749999999999993</v>
      </c>
      <c r="R928" s="12">
        <f t="shared" si="29"/>
        <v>33.75</v>
      </c>
      <c r="S928" s="12">
        <f t="shared" si="28"/>
        <v>3.0374999999999996</v>
      </c>
      <c r="T928" t="str">
        <f>_xlfn.XLOOKUP(C928,customers!A927:A1927,customers!I927:I1927,FALSE)</f>
        <v>Yes</v>
      </c>
    </row>
    <row r="929" spans="1:20" x14ac:dyDescent="0.2">
      <c r="A929" s="2" t="s">
        <v>5731</v>
      </c>
      <c r="B929" s="3">
        <v>43474</v>
      </c>
      <c r="C929" s="2" t="s">
        <v>5732</v>
      </c>
      <c r="D929" t="s">
        <v>6185</v>
      </c>
      <c r="E929" s="2">
        <v>4</v>
      </c>
      <c r="F929" s="2" t="str">
        <f>_xlfn.XLOOKUP(C929,customers!$A$1:$A$1001,customers!$B$1:$B$1001,0)</f>
        <v>Dolores Duffie</v>
      </c>
      <c r="G929" s="2" t="str">
        <f>IF(_xlfn.XLOOKUP(C929,customers!$A$1:$A$1001,customers!$C$1:$C$1001,0) = 0, "NONE", _xlfn.XLOOKUP(C929,customers!$A$1:$A$1001,customers!$C$1:$C$1001,0) )</f>
        <v>dduffiepr@time.com</v>
      </c>
      <c r="H929" s="2" t="str">
        <f>_xlfn.XLOOKUP(C929,customers!$A$1:$A$1001,customers!$G$1:$G$1001,0)</f>
        <v>United States</v>
      </c>
      <c r="I929" s="2" t="e" vm="12">
        <v>#VALUE!</v>
      </c>
      <c r="J929" s="2" t="str">
        <f>_xlfn.XLOOKUP(Table1[[#This Row],[Customer ID]],customers!A928:A1928,customers!F928:F1928,FALSE)</f>
        <v>Portland</v>
      </c>
      <c r="K929" s="2" t="str">
        <f>VLOOKUP(M929,'coffee (more)'!$A$1:$B$5,2,FALSE)</f>
        <v>Excelsa</v>
      </c>
      <c r="L929" s="2" t="str">
        <f>VLOOKUP(N929,'coffee (more)'!$A$7:$B$10,2,FALSE)</f>
        <v>Dark</v>
      </c>
      <c r="M929" t="str">
        <f>INDEX(products!$A$1:$G$49,MATCH(orders!$D929,products!$A$1:$A$49,0),MATCH(orders!M$1,products!$A$1:$G$1,0))</f>
        <v>Exc</v>
      </c>
      <c r="N929" t="str">
        <f>INDEX(products!$A$1:$G$49,MATCH(orders!$D929,products!$A$1:$A$49,0),MATCH(orders!N$1,products!$A$1:$G$1,0))</f>
        <v>D</v>
      </c>
      <c r="O929" s="10">
        <f>INDEX(products!$A$1:$G$49,MATCH(orders!$D929,products!$A$1:$A$49,0),MATCH(orders!O$1,products!$A$1:$G$1,0))</f>
        <v>2.5</v>
      </c>
      <c r="P929" s="5">
        <f>INDEX(products!$A$1:$G$49,MATCH(orders!$D929,products!$A$1:$A$49,0),MATCH(orders!P$1,products!$A$1:$G$1,0))</f>
        <v>27.945</v>
      </c>
      <c r="Q929" s="5">
        <f>INDEX(products!$A$1:$G$49,MATCH(orders!$D929,products!$A$1:$A$49,0),MATCH(orders!Q$1,products!$A$1:$G$1,0))</f>
        <v>3.07395</v>
      </c>
      <c r="R929" s="12">
        <f t="shared" si="29"/>
        <v>111.78</v>
      </c>
      <c r="S929" s="12">
        <f t="shared" si="28"/>
        <v>12.2958</v>
      </c>
      <c r="T929" t="str">
        <f>_xlfn.XLOOKUP(C929,customers!A928:A1928,customers!I928:I1928,FALSE)</f>
        <v>No</v>
      </c>
    </row>
    <row r="930" spans="1:20"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 = 0, "NONE", _xlfn.XLOOKUP(C930,customers!$A$1:$A$1001,customers!$C$1:$C$1001,0) )</f>
        <v>mmatiasekps@ucoz.ru</v>
      </c>
      <c r="H930" s="2" t="str">
        <f>_xlfn.XLOOKUP(C930,customers!$A$1:$A$1001,customers!$G$1:$G$1001,0)</f>
        <v>United States</v>
      </c>
      <c r="I930" s="2" t="e" vm="15">
        <v>#VALUE!</v>
      </c>
      <c r="J930" s="2" t="str">
        <f>_xlfn.XLOOKUP(Table1[[#This Row],[Customer ID]],customers!A929:A1929,customers!F929:F1929,FALSE)</f>
        <v>New York City</v>
      </c>
      <c r="K930" s="2" t="str">
        <f>VLOOKUP(M930,'coffee (more)'!$A$1:$B$5,2,FALSE)</f>
        <v>Excelsa</v>
      </c>
      <c r="L930" s="2" t="str">
        <f>VLOOKUP(N930,'coffee (more)'!$A$7:$B$10,2,FALSE)</f>
        <v>Medium</v>
      </c>
      <c r="M930" t="str">
        <f>INDEX(products!$A$1:$G$49,MATCH(orders!$D930,products!$A$1:$A$49,0),MATCH(orders!M$1,products!$A$1:$G$1,0))</f>
        <v>Exc</v>
      </c>
      <c r="N930" t="str">
        <f>INDEX(products!$A$1:$G$49,MATCH(orders!$D930,products!$A$1:$A$49,0),MATCH(orders!N$1,products!$A$1:$G$1,0))</f>
        <v>M</v>
      </c>
      <c r="O930" s="10">
        <f>INDEX(products!$A$1:$G$49,MATCH(orders!$D930,products!$A$1:$A$49,0),MATCH(orders!O$1,products!$A$1:$G$1,0))</f>
        <v>2.5</v>
      </c>
      <c r="P930" s="5">
        <f>INDEX(products!$A$1:$G$49,MATCH(orders!$D930,products!$A$1:$A$49,0),MATCH(orders!P$1,products!$A$1:$G$1,0))</f>
        <v>31.624999999999996</v>
      </c>
      <c r="Q930" s="5">
        <f>INDEX(products!$A$1:$G$49,MATCH(orders!$D930,products!$A$1:$A$49,0),MATCH(orders!Q$1,products!$A$1:$G$1,0))</f>
        <v>3.4787499999999998</v>
      </c>
      <c r="R930" s="12">
        <f t="shared" si="29"/>
        <v>63.249999999999993</v>
      </c>
      <c r="S930" s="12">
        <f t="shared" si="28"/>
        <v>6.9574999999999996</v>
      </c>
      <c r="T930" t="str">
        <f>_xlfn.XLOOKUP(C930,customers!A929:A1929,customers!I929:I1929,FALSE)</f>
        <v>Yes</v>
      </c>
    </row>
    <row r="931" spans="1:20" x14ac:dyDescent="0.2">
      <c r="A931" s="2" t="s">
        <v>5742</v>
      </c>
      <c r="B931" s="3">
        <v>44165</v>
      </c>
      <c r="C931" s="2" t="s">
        <v>5743</v>
      </c>
      <c r="D931" t="s">
        <v>6184</v>
      </c>
      <c r="E931" s="2">
        <v>2</v>
      </c>
      <c r="F931" s="2" t="str">
        <f>_xlfn.XLOOKUP(C931,customers!$A$1:$A$1001,customers!$B$1:$B$1001,0)</f>
        <v>Jarred Camillo</v>
      </c>
      <c r="G931" s="2" t="str">
        <f>IF(_xlfn.XLOOKUP(C931,customers!$A$1:$A$1001,customers!$C$1:$C$1001,0) = 0, "NONE", _xlfn.XLOOKUP(C931,customers!$A$1:$A$1001,customers!$C$1:$C$1001,0) )</f>
        <v>jcamillopt@shinystat.com</v>
      </c>
      <c r="H931" s="2" t="str">
        <f>_xlfn.XLOOKUP(C931,customers!$A$1:$A$1001,customers!$G$1:$G$1001,0)</f>
        <v>United States</v>
      </c>
      <c r="I931" s="2" t="e" vm="39">
        <v>#VALUE!</v>
      </c>
      <c r="J931" s="2" t="str">
        <f>_xlfn.XLOOKUP(Table1[[#This Row],[Customer ID]],customers!A930:A1930,customers!F930:F1930,FALSE)</f>
        <v>Washington</v>
      </c>
      <c r="K931" s="2" t="str">
        <f>VLOOKUP(M931,'coffee (more)'!$A$1:$B$5,2,FALSE)</f>
        <v>Excelsa</v>
      </c>
      <c r="L931" s="2" t="str">
        <f>VLOOKUP(N931,'coffee (more)'!$A$7:$B$10,2,FALSE)</f>
        <v>Light</v>
      </c>
      <c r="M931" t="str">
        <f>INDEX(products!$A$1:$G$49,MATCH(orders!$D931,products!$A$1:$A$49,0),MATCH(orders!M$1,products!$A$1:$G$1,0))</f>
        <v>Exc</v>
      </c>
      <c r="N931" t="str">
        <f>INDEX(products!$A$1:$G$49,MATCH(orders!$D931,products!$A$1:$A$49,0),MATCH(orders!N$1,products!$A$1:$G$1,0))</f>
        <v>L</v>
      </c>
      <c r="O931" s="10">
        <f>INDEX(products!$A$1:$G$49,MATCH(orders!$D931,products!$A$1:$A$49,0),MATCH(orders!O$1,products!$A$1:$G$1,0))</f>
        <v>0.2</v>
      </c>
      <c r="P931" s="5">
        <f>INDEX(products!$A$1:$G$49,MATCH(orders!$D931,products!$A$1:$A$49,0),MATCH(orders!P$1,products!$A$1:$G$1,0))</f>
        <v>4.4550000000000001</v>
      </c>
      <c r="Q931" s="5">
        <f>INDEX(products!$A$1:$G$49,MATCH(orders!$D931,products!$A$1:$A$49,0),MATCH(orders!Q$1,products!$A$1:$G$1,0))</f>
        <v>0.49004999999999999</v>
      </c>
      <c r="R931" s="12">
        <f t="shared" si="29"/>
        <v>8.91</v>
      </c>
      <c r="S931" s="12">
        <f t="shared" si="28"/>
        <v>0.98009999999999997</v>
      </c>
      <c r="T931" t="str">
        <f>_xlfn.XLOOKUP(C931,customers!A930:A1930,customers!I930:I1930,FALSE)</f>
        <v>Yes</v>
      </c>
    </row>
    <row r="932" spans="1:20" x14ac:dyDescent="0.2">
      <c r="A932" s="2" t="s">
        <v>5748</v>
      </c>
      <c r="B932" s="3">
        <v>43546</v>
      </c>
      <c r="C932" s="2" t="s">
        <v>5749</v>
      </c>
      <c r="D932" t="s">
        <v>6183</v>
      </c>
      <c r="E932" s="2">
        <v>1</v>
      </c>
      <c r="F932" s="2" t="str">
        <f>_xlfn.XLOOKUP(C932,customers!$A$1:$A$1001,customers!$B$1:$B$1001,0)</f>
        <v>Kameko Philbrick</v>
      </c>
      <c r="G932" s="2" t="str">
        <f>IF(_xlfn.XLOOKUP(C932,customers!$A$1:$A$1001,customers!$C$1:$C$1001,0) = 0, "NONE", _xlfn.XLOOKUP(C932,customers!$A$1:$A$1001,customers!$C$1:$C$1001,0) )</f>
        <v>kphilbrickpu@cdc.gov</v>
      </c>
      <c r="H932" s="2" t="str">
        <f>_xlfn.XLOOKUP(C932,customers!$A$1:$A$1001,customers!$G$1:$G$1001,0)</f>
        <v>United States</v>
      </c>
      <c r="I932" s="2" t="e" vm="39">
        <v>#VALUE!</v>
      </c>
      <c r="J932" s="2" t="str">
        <f>_xlfn.XLOOKUP(Table1[[#This Row],[Customer ID]],customers!A931:A1931,customers!F931:F1931,FALSE)</f>
        <v>Washington</v>
      </c>
      <c r="K932" s="2" t="str">
        <f>VLOOKUP(M932,'coffee (more)'!$A$1:$B$5,2,FALSE)</f>
        <v>Excelsa</v>
      </c>
      <c r="L932" s="2" t="str">
        <f>VLOOKUP(N932,'coffee (more)'!$A$7:$B$10,2,FALSE)</f>
        <v>Dark</v>
      </c>
      <c r="M932" t="str">
        <f>INDEX(products!$A$1:$G$49,MATCH(orders!$D932,products!$A$1:$A$49,0),MATCH(orders!M$1,products!$A$1:$G$1,0))</f>
        <v>Exc</v>
      </c>
      <c r="N932" t="str">
        <f>INDEX(products!$A$1:$G$49,MATCH(orders!$D932,products!$A$1:$A$49,0),MATCH(orders!N$1,products!$A$1:$G$1,0))</f>
        <v>D</v>
      </c>
      <c r="O932" s="10">
        <f>INDEX(products!$A$1:$G$49,MATCH(orders!$D932,products!$A$1:$A$49,0),MATCH(orders!O$1,products!$A$1:$G$1,0))</f>
        <v>1</v>
      </c>
      <c r="P932" s="5">
        <f>INDEX(products!$A$1:$G$49,MATCH(orders!$D932,products!$A$1:$A$49,0),MATCH(orders!P$1,products!$A$1:$G$1,0))</f>
        <v>12.15</v>
      </c>
      <c r="Q932" s="5">
        <f>INDEX(products!$A$1:$G$49,MATCH(orders!$D932,products!$A$1:$A$49,0),MATCH(orders!Q$1,products!$A$1:$G$1,0))</f>
        <v>1.3365</v>
      </c>
      <c r="R932" s="12">
        <f t="shared" si="29"/>
        <v>12.15</v>
      </c>
      <c r="S932" s="12">
        <f t="shared" si="28"/>
        <v>1.3365</v>
      </c>
      <c r="T932" t="str">
        <f>_xlfn.XLOOKUP(C932,customers!A931:A1931,customers!I931:I1931,FALSE)</f>
        <v>Yes</v>
      </c>
    </row>
    <row r="933" spans="1:20"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 = 0, "NONE", _xlfn.XLOOKUP(C933,customers!$A$1:$A$1001,customers!$C$1:$C$1001,0) )</f>
        <v>NONE</v>
      </c>
      <c r="H933" s="2" t="str">
        <f>_xlfn.XLOOKUP(C933,customers!$A$1:$A$1001,customers!$G$1:$G$1001,0)</f>
        <v>United States</v>
      </c>
      <c r="I933" s="2" t="e" vm="287">
        <v>#VALUE!</v>
      </c>
      <c r="J933" s="2" t="str">
        <f>_xlfn.XLOOKUP(Table1[[#This Row],[Customer ID]],customers!A932:A1932,customers!F932:F1932,FALSE)</f>
        <v>Allentown</v>
      </c>
      <c r="K933" s="2" t="str">
        <f>VLOOKUP(M933,'coffee (more)'!$A$1:$B$5,2,FALSE)</f>
        <v>Arbica</v>
      </c>
      <c r="L933" s="2" t="str">
        <f>VLOOKUP(N933,'coffee (more)'!$A$7:$B$10,2,FALSE)</f>
        <v>Dark</v>
      </c>
      <c r="M933" t="str">
        <f>INDEX(products!$A$1:$G$49,MATCH(orders!$D933,products!$A$1:$A$49,0),MATCH(orders!M$1,products!$A$1:$G$1,0))</f>
        <v>Ara</v>
      </c>
      <c r="N933" t="str">
        <f>INDEX(products!$A$1:$G$49,MATCH(orders!$D933,products!$A$1:$A$49,0),MATCH(orders!N$1,products!$A$1:$G$1,0))</f>
        <v>D</v>
      </c>
      <c r="O933" s="10">
        <f>INDEX(products!$A$1:$G$49,MATCH(orders!$D933,products!$A$1:$A$49,0),MATCH(orders!O$1,products!$A$1:$G$1,0))</f>
        <v>0.5</v>
      </c>
      <c r="P933" s="5">
        <f>INDEX(products!$A$1:$G$49,MATCH(orders!$D933,products!$A$1:$A$49,0),MATCH(orders!P$1,products!$A$1:$G$1,0))</f>
        <v>5.97</v>
      </c>
      <c r="Q933" s="5">
        <f>INDEX(products!$A$1:$G$49,MATCH(orders!$D933,products!$A$1:$A$49,0),MATCH(orders!Q$1,products!$A$1:$G$1,0))</f>
        <v>0.5373</v>
      </c>
      <c r="R933" s="12">
        <f t="shared" si="29"/>
        <v>23.88</v>
      </c>
      <c r="S933" s="12">
        <f t="shared" si="28"/>
        <v>2.1492</v>
      </c>
      <c r="T933" t="str">
        <f>_xlfn.XLOOKUP(C933,customers!A932:A1932,customers!I932:I1932,FALSE)</f>
        <v>Yes</v>
      </c>
    </row>
    <row r="934" spans="1:20" x14ac:dyDescent="0.2">
      <c r="A934" s="2" t="s">
        <v>5757</v>
      </c>
      <c r="B934" s="3">
        <v>44117</v>
      </c>
      <c r="C934" s="2" t="s">
        <v>5758</v>
      </c>
      <c r="D934" t="s">
        <v>6141</v>
      </c>
      <c r="E934" s="2">
        <v>4</v>
      </c>
      <c r="F934" s="2" t="str">
        <f>_xlfn.XLOOKUP(C934,customers!$A$1:$A$1001,customers!$B$1:$B$1001,0)</f>
        <v>Barnett Sillis</v>
      </c>
      <c r="G934" s="2" t="str">
        <f>IF(_xlfn.XLOOKUP(C934,customers!$A$1:$A$1001,customers!$C$1:$C$1001,0) = 0, "NONE", _xlfn.XLOOKUP(C934,customers!$A$1:$A$1001,customers!$C$1:$C$1001,0) )</f>
        <v>bsillispw@istockphoto.com</v>
      </c>
      <c r="H934" s="2" t="str">
        <f>_xlfn.XLOOKUP(C934,customers!$A$1:$A$1001,customers!$G$1:$G$1001,0)</f>
        <v>United States</v>
      </c>
      <c r="I934" s="2" t="e" vm="206">
        <v>#VALUE!</v>
      </c>
      <c r="J934" s="2" t="str">
        <f>_xlfn.XLOOKUP(Table1[[#This Row],[Customer ID]],customers!A933:A1933,customers!F933:F1933,FALSE)</f>
        <v>Miami</v>
      </c>
      <c r="K934" s="2" t="str">
        <f>VLOOKUP(M934,'coffee (more)'!$A$1:$B$5,2,FALSE)</f>
        <v>Excelsa</v>
      </c>
      <c r="L934" s="2" t="str">
        <f>VLOOKUP(N934,'coffee (more)'!$A$7:$B$10,2,FALSE)</f>
        <v>Medium</v>
      </c>
      <c r="M934" t="str">
        <f>INDEX(products!$A$1:$G$49,MATCH(orders!$D934,products!$A$1:$A$49,0),MATCH(orders!M$1,products!$A$1:$G$1,0))</f>
        <v>Exc</v>
      </c>
      <c r="N934" t="str">
        <f>INDEX(products!$A$1:$G$49,MATCH(orders!$D934,products!$A$1:$A$49,0),MATCH(orders!N$1,products!$A$1:$G$1,0))</f>
        <v>M</v>
      </c>
      <c r="O934" s="10">
        <f>INDEX(products!$A$1:$G$49,MATCH(orders!$D934,products!$A$1:$A$49,0),MATCH(orders!O$1,products!$A$1:$G$1,0))</f>
        <v>1</v>
      </c>
      <c r="P934" s="5">
        <f>INDEX(products!$A$1:$G$49,MATCH(orders!$D934,products!$A$1:$A$49,0),MATCH(orders!P$1,products!$A$1:$G$1,0))</f>
        <v>13.75</v>
      </c>
      <c r="Q934" s="5">
        <f>INDEX(products!$A$1:$G$49,MATCH(orders!$D934,products!$A$1:$A$49,0),MATCH(orders!Q$1,products!$A$1:$G$1,0))</f>
        <v>1.5125</v>
      </c>
      <c r="R934" s="12">
        <f t="shared" si="29"/>
        <v>55</v>
      </c>
      <c r="S934" s="12">
        <f t="shared" si="28"/>
        <v>6.05</v>
      </c>
      <c r="T934" t="str">
        <f>_xlfn.XLOOKUP(C934,customers!A933:A1933,customers!I933:I1933,FALSE)</f>
        <v>No</v>
      </c>
    </row>
    <row r="935" spans="1:20" x14ac:dyDescent="0.2">
      <c r="A935" s="2" t="s">
        <v>5763</v>
      </c>
      <c r="B935" s="3">
        <v>44557</v>
      </c>
      <c r="C935" s="2" t="s">
        <v>5764</v>
      </c>
      <c r="D935" t="s">
        <v>6177</v>
      </c>
      <c r="E935" s="2">
        <v>3</v>
      </c>
      <c r="F935" s="2" t="str">
        <f>_xlfn.XLOOKUP(C935,customers!$A$1:$A$1001,customers!$B$1:$B$1001,0)</f>
        <v>Brenn Dundredge</v>
      </c>
      <c r="G935" s="2" t="str">
        <f>IF(_xlfn.XLOOKUP(C935,customers!$A$1:$A$1001,customers!$C$1:$C$1001,0) = 0, "NONE", _xlfn.XLOOKUP(C935,customers!$A$1:$A$1001,customers!$C$1:$C$1001,0) )</f>
        <v>NONE</v>
      </c>
      <c r="H935" s="2" t="str">
        <f>_xlfn.XLOOKUP(C935,customers!$A$1:$A$1001,customers!$G$1:$G$1001,0)</f>
        <v>United States</v>
      </c>
      <c r="I935" s="2" t="e" vm="111">
        <v>#VALUE!</v>
      </c>
      <c r="J935" s="2" t="str">
        <f>_xlfn.XLOOKUP(Table1[[#This Row],[Customer ID]],customers!A934:A1934,customers!F934:F1934,FALSE)</f>
        <v>Oklahoma City</v>
      </c>
      <c r="K935" s="2" t="str">
        <f>VLOOKUP(M935,'coffee (more)'!$A$1:$B$5,2,FALSE)</f>
        <v>Robusta</v>
      </c>
      <c r="L935" s="2" t="str">
        <f>VLOOKUP(N935,'coffee (more)'!$A$7:$B$10,2,FALSE)</f>
        <v>Dark</v>
      </c>
      <c r="M935" t="str">
        <f>INDEX(products!$A$1:$G$49,MATCH(orders!$D935,products!$A$1:$A$49,0),MATCH(orders!M$1,products!$A$1:$G$1,0))</f>
        <v>Rob</v>
      </c>
      <c r="N935" t="str">
        <f>INDEX(products!$A$1:$G$49,MATCH(orders!$D935,products!$A$1:$A$49,0),MATCH(orders!N$1,products!$A$1:$G$1,0))</f>
        <v>D</v>
      </c>
      <c r="O935" s="10">
        <f>INDEX(products!$A$1:$G$49,MATCH(orders!$D935,products!$A$1:$A$49,0),MATCH(orders!O$1,products!$A$1:$G$1,0))</f>
        <v>1</v>
      </c>
      <c r="P935" s="5">
        <f>INDEX(products!$A$1:$G$49,MATCH(orders!$D935,products!$A$1:$A$49,0),MATCH(orders!P$1,products!$A$1:$G$1,0))</f>
        <v>8.9499999999999993</v>
      </c>
      <c r="Q935" s="5">
        <f>INDEX(products!$A$1:$G$49,MATCH(orders!$D935,products!$A$1:$A$49,0),MATCH(orders!Q$1,products!$A$1:$G$1,0))</f>
        <v>0.53699999999999992</v>
      </c>
      <c r="R935" s="12">
        <f t="shared" si="29"/>
        <v>26.849999999999998</v>
      </c>
      <c r="S935" s="12">
        <f t="shared" si="28"/>
        <v>1.6109999999999998</v>
      </c>
      <c r="T935" t="str">
        <f>_xlfn.XLOOKUP(C935,customers!A934:A1934,customers!I934:I1934,FALSE)</f>
        <v>Yes</v>
      </c>
    </row>
    <row r="936" spans="1:20" x14ac:dyDescent="0.2">
      <c r="A936" s="2" t="s">
        <v>5768</v>
      </c>
      <c r="B936" s="3">
        <v>44409</v>
      </c>
      <c r="C936" s="2" t="s">
        <v>5769</v>
      </c>
      <c r="D936" t="s">
        <v>6151</v>
      </c>
      <c r="E936" s="2">
        <v>5</v>
      </c>
      <c r="F936" s="2" t="str">
        <f>_xlfn.XLOOKUP(C936,customers!$A$1:$A$1001,customers!$B$1:$B$1001,0)</f>
        <v>Read Cutts</v>
      </c>
      <c r="G936" s="2" t="str">
        <f>IF(_xlfn.XLOOKUP(C936,customers!$A$1:$A$1001,customers!$C$1:$C$1001,0) = 0, "NONE", _xlfn.XLOOKUP(C936,customers!$A$1:$A$1001,customers!$C$1:$C$1001,0) )</f>
        <v>rcuttspy@techcrunch.com</v>
      </c>
      <c r="H936" s="2" t="str">
        <f>_xlfn.XLOOKUP(C936,customers!$A$1:$A$1001,customers!$G$1:$G$1001,0)</f>
        <v>United States</v>
      </c>
      <c r="I936" s="2" t="e" vm="329">
        <v>#VALUE!</v>
      </c>
      <c r="J936" s="2" t="str">
        <f>_xlfn.XLOOKUP(Table1[[#This Row],[Customer ID]],customers!A935:A1935,customers!F935:F1935,FALSE)</f>
        <v>Rockford</v>
      </c>
      <c r="K936" s="2" t="str">
        <f>VLOOKUP(M936,'coffee (more)'!$A$1:$B$5,2,FALSE)</f>
        <v>Robusta</v>
      </c>
      <c r="L936" s="2" t="str">
        <f>VLOOKUP(N936,'coffee (more)'!$A$7:$B$10,2,FALSE)</f>
        <v>Medium</v>
      </c>
      <c r="M936" t="str">
        <f>INDEX(products!$A$1:$G$49,MATCH(orders!$D936,products!$A$1:$A$49,0),MATCH(orders!M$1,products!$A$1:$G$1,0))</f>
        <v>Rob</v>
      </c>
      <c r="N936" t="str">
        <f>INDEX(products!$A$1:$G$49,MATCH(orders!$D936,products!$A$1:$A$49,0),MATCH(orders!N$1,products!$A$1:$G$1,0))</f>
        <v>M</v>
      </c>
      <c r="O936" s="10">
        <f>INDEX(products!$A$1:$G$49,MATCH(orders!$D936,products!$A$1:$A$49,0),MATCH(orders!O$1,products!$A$1:$G$1,0))</f>
        <v>2.5</v>
      </c>
      <c r="P936" s="5">
        <f>INDEX(products!$A$1:$G$49,MATCH(orders!$D936,products!$A$1:$A$49,0),MATCH(orders!P$1,products!$A$1:$G$1,0))</f>
        <v>22.884999999999998</v>
      </c>
      <c r="Q936" s="5">
        <f>INDEX(products!$A$1:$G$49,MATCH(orders!$D936,products!$A$1:$A$49,0),MATCH(orders!Q$1,products!$A$1:$G$1,0))</f>
        <v>1.3730999999999998</v>
      </c>
      <c r="R936" s="12">
        <f t="shared" si="29"/>
        <v>114.42499999999998</v>
      </c>
      <c r="S936" s="12">
        <f t="shared" si="28"/>
        <v>6.865499999999999</v>
      </c>
      <c r="T936" t="str">
        <f>_xlfn.XLOOKUP(C936,customers!A935:A1935,customers!I935:I1935,FALSE)</f>
        <v>No</v>
      </c>
    </row>
    <row r="937" spans="1:20" x14ac:dyDescent="0.2">
      <c r="A937" s="2" t="s">
        <v>5774</v>
      </c>
      <c r="B937" s="3">
        <v>44153</v>
      </c>
      <c r="C937" s="2" t="s">
        <v>5775</v>
      </c>
      <c r="D937" t="s">
        <v>6175</v>
      </c>
      <c r="E937" s="2">
        <v>6</v>
      </c>
      <c r="F937" s="2" t="str">
        <f>_xlfn.XLOOKUP(C937,customers!$A$1:$A$1001,customers!$B$1:$B$1001,0)</f>
        <v>Michale Delves</v>
      </c>
      <c r="G937" s="2" t="str">
        <f>IF(_xlfn.XLOOKUP(C937,customers!$A$1:$A$1001,customers!$C$1:$C$1001,0) = 0, "NONE", _xlfn.XLOOKUP(C937,customers!$A$1:$A$1001,customers!$C$1:$C$1001,0) )</f>
        <v>mdelvespz@nature.com</v>
      </c>
      <c r="H937" s="2" t="str">
        <f>_xlfn.XLOOKUP(C937,customers!$A$1:$A$1001,customers!$G$1:$G$1001,0)</f>
        <v>United States</v>
      </c>
      <c r="I937" s="2" t="e" vm="120">
        <v>#VALUE!</v>
      </c>
      <c r="J937" s="2" t="str">
        <f>_xlfn.XLOOKUP(Table1[[#This Row],[Customer ID]],customers!A936:A1936,customers!F936:F1936,FALSE)</f>
        <v>Montgomery</v>
      </c>
      <c r="K937" s="2" t="str">
        <f>VLOOKUP(M937,'coffee (more)'!$A$1:$B$5,2,FALSE)</f>
        <v>Arbica</v>
      </c>
      <c r="L937" s="2" t="str">
        <f>VLOOKUP(N937,'coffee (more)'!$A$7:$B$10,2,FALSE)</f>
        <v>Medium</v>
      </c>
      <c r="M937" t="str">
        <f>INDEX(products!$A$1:$G$49,MATCH(orders!$D937,products!$A$1:$A$49,0),MATCH(orders!M$1,products!$A$1:$G$1,0))</f>
        <v>Ara</v>
      </c>
      <c r="N937" t="str">
        <f>INDEX(products!$A$1:$G$49,MATCH(orders!$D937,products!$A$1:$A$49,0),MATCH(orders!N$1,products!$A$1:$G$1,0))</f>
        <v>M</v>
      </c>
      <c r="O937" s="10">
        <f>INDEX(products!$A$1:$G$49,MATCH(orders!$D937,products!$A$1:$A$49,0),MATCH(orders!O$1,products!$A$1:$G$1,0))</f>
        <v>2.5</v>
      </c>
      <c r="P937" s="5">
        <f>INDEX(products!$A$1:$G$49,MATCH(orders!$D937,products!$A$1:$A$49,0),MATCH(orders!P$1,products!$A$1:$G$1,0))</f>
        <v>25.874999999999996</v>
      </c>
      <c r="Q937" s="5">
        <f>INDEX(products!$A$1:$G$49,MATCH(orders!$D937,products!$A$1:$A$49,0),MATCH(orders!Q$1,products!$A$1:$G$1,0))</f>
        <v>2.3287499999999994</v>
      </c>
      <c r="R937" s="12">
        <f t="shared" si="29"/>
        <v>155.24999999999997</v>
      </c>
      <c r="S937" s="12">
        <f t="shared" si="28"/>
        <v>13.972499999999997</v>
      </c>
      <c r="T937" t="str">
        <f>_xlfn.XLOOKUP(C937,customers!A936:A1936,customers!I936:I1936,FALSE)</f>
        <v>Yes</v>
      </c>
    </row>
    <row r="938" spans="1:20" x14ac:dyDescent="0.2">
      <c r="A938" s="2" t="s">
        <v>5780</v>
      </c>
      <c r="B938" s="3">
        <v>44493</v>
      </c>
      <c r="C938" s="2" t="s">
        <v>5781</v>
      </c>
      <c r="D938" t="s">
        <v>6169</v>
      </c>
      <c r="E938" s="2">
        <v>3</v>
      </c>
      <c r="F938" s="2" t="str">
        <f>_xlfn.XLOOKUP(C938,customers!$A$1:$A$1001,customers!$B$1:$B$1001,0)</f>
        <v>Devland Gritton</v>
      </c>
      <c r="G938" s="2" t="str">
        <f>IF(_xlfn.XLOOKUP(C938,customers!$A$1:$A$1001,customers!$C$1:$C$1001,0) = 0, "NONE", _xlfn.XLOOKUP(C938,customers!$A$1:$A$1001,customers!$C$1:$C$1001,0) )</f>
        <v>dgrittonq0@nydailynews.com</v>
      </c>
      <c r="H938" s="2" t="str">
        <f>_xlfn.XLOOKUP(C938,customers!$A$1:$A$1001,customers!$G$1:$G$1001,0)</f>
        <v>United States</v>
      </c>
      <c r="I938" s="2" t="e" vm="143">
        <v>#VALUE!</v>
      </c>
      <c r="J938" s="2" t="str">
        <f>_xlfn.XLOOKUP(Table1[[#This Row],[Customer ID]],customers!A937:A1937,customers!F937:F1937,FALSE)</f>
        <v>Pasadena</v>
      </c>
      <c r="K938" s="2" t="str">
        <f>VLOOKUP(M938,'coffee (more)'!$A$1:$B$5,2,FALSE)</f>
        <v>Liberica</v>
      </c>
      <c r="L938" s="2" t="str">
        <f>VLOOKUP(N938,'coffee (more)'!$A$7:$B$10,2,FALSE)</f>
        <v>Dark</v>
      </c>
      <c r="M938" t="str">
        <f>INDEX(products!$A$1:$G$49,MATCH(orders!$D938,products!$A$1:$A$49,0),MATCH(orders!M$1,products!$A$1:$G$1,0))</f>
        <v>Lib</v>
      </c>
      <c r="N938" t="str">
        <f>INDEX(products!$A$1:$G$49,MATCH(orders!$D938,products!$A$1:$A$49,0),MATCH(orders!N$1,products!$A$1:$G$1,0))</f>
        <v>D</v>
      </c>
      <c r="O938" s="10">
        <f>INDEX(products!$A$1:$G$49,MATCH(orders!$D938,products!$A$1:$A$49,0),MATCH(orders!O$1,products!$A$1:$G$1,0))</f>
        <v>0.5</v>
      </c>
      <c r="P938" s="5">
        <f>INDEX(products!$A$1:$G$49,MATCH(orders!$D938,products!$A$1:$A$49,0),MATCH(orders!P$1,products!$A$1:$G$1,0))</f>
        <v>7.77</v>
      </c>
      <c r="Q938" s="5">
        <f>INDEX(products!$A$1:$G$49,MATCH(orders!$D938,products!$A$1:$A$49,0),MATCH(orders!Q$1,products!$A$1:$G$1,0))</f>
        <v>1.0101</v>
      </c>
      <c r="R938" s="12">
        <f t="shared" si="29"/>
        <v>23.31</v>
      </c>
      <c r="S938" s="12">
        <f t="shared" si="28"/>
        <v>3.0303</v>
      </c>
      <c r="T938" t="str">
        <f>_xlfn.XLOOKUP(C938,customers!A937:A1937,customers!I937:I1937,FALSE)</f>
        <v>Yes</v>
      </c>
    </row>
    <row r="939" spans="1:20" x14ac:dyDescent="0.2">
      <c r="A939" s="2" t="s">
        <v>5780</v>
      </c>
      <c r="B939" s="3">
        <v>44493</v>
      </c>
      <c r="C939" s="2" t="s">
        <v>5781</v>
      </c>
      <c r="D939" t="s">
        <v>6151</v>
      </c>
      <c r="E939" s="2">
        <v>4</v>
      </c>
      <c r="F939" s="2" t="str">
        <f>_xlfn.XLOOKUP(C939,customers!$A$1:$A$1001,customers!$B$1:$B$1001,0)</f>
        <v>Devland Gritton</v>
      </c>
      <c r="G939" s="2" t="str">
        <f>IF(_xlfn.XLOOKUP(C939,customers!$A$1:$A$1001,customers!$C$1:$C$1001,0) = 0, "NONE", _xlfn.XLOOKUP(C939,customers!$A$1:$A$1001,customers!$C$1:$C$1001,0) )</f>
        <v>dgrittonq0@nydailynews.com</v>
      </c>
      <c r="H939" s="2" t="str">
        <f>_xlfn.XLOOKUP(C939,customers!$A$1:$A$1001,customers!$G$1:$G$1001,0)</f>
        <v>United States</v>
      </c>
      <c r="I939" s="2" t="e" vm="143">
        <v>#VALUE!</v>
      </c>
      <c r="J939" s="2" t="str">
        <f>_xlfn.XLOOKUP(Table1[[#This Row],[Customer ID]],customers!A938:A1938,customers!F938:F1938,FALSE)</f>
        <v>Pasadena</v>
      </c>
      <c r="K939" s="2" t="str">
        <f>VLOOKUP(M939,'coffee (more)'!$A$1:$B$5,2,FALSE)</f>
        <v>Robusta</v>
      </c>
      <c r="L939" s="2" t="str">
        <f>VLOOKUP(N939,'coffee (more)'!$A$7:$B$10,2,FALSE)</f>
        <v>Medium</v>
      </c>
      <c r="M939" t="str">
        <f>INDEX(products!$A$1:$G$49,MATCH(orders!$D939,products!$A$1:$A$49,0),MATCH(orders!M$1,products!$A$1:$G$1,0))</f>
        <v>Rob</v>
      </c>
      <c r="N939" t="str">
        <f>INDEX(products!$A$1:$G$49,MATCH(orders!$D939,products!$A$1:$A$49,0),MATCH(orders!N$1,products!$A$1:$G$1,0))</f>
        <v>M</v>
      </c>
      <c r="O939" s="10">
        <f>INDEX(products!$A$1:$G$49,MATCH(orders!$D939,products!$A$1:$A$49,0),MATCH(orders!O$1,products!$A$1:$G$1,0))</f>
        <v>2.5</v>
      </c>
      <c r="P939" s="5">
        <f>INDEX(products!$A$1:$G$49,MATCH(orders!$D939,products!$A$1:$A$49,0),MATCH(orders!P$1,products!$A$1:$G$1,0))</f>
        <v>22.884999999999998</v>
      </c>
      <c r="Q939" s="5">
        <f>INDEX(products!$A$1:$G$49,MATCH(orders!$D939,products!$A$1:$A$49,0),MATCH(orders!Q$1,products!$A$1:$G$1,0))</f>
        <v>1.3730999999999998</v>
      </c>
      <c r="R939" s="12">
        <f t="shared" si="29"/>
        <v>91.539999999999992</v>
      </c>
      <c r="S939" s="12">
        <f t="shared" si="28"/>
        <v>5.4923999999999991</v>
      </c>
      <c r="T939" t="str">
        <f>_xlfn.XLOOKUP(C939,customers!A938:A1938,customers!I938:I1938,FALSE)</f>
        <v>Yes</v>
      </c>
    </row>
    <row r="940" spans="1:20" x14ac:dyDescent="0.2">
      <c r="A940" s="2" t="s">
        <v>5791</v>
      </c>
      <c r="B940" s="3">
        <v>43829</v>
      </c>
      <c r="C940" s="2" t="s">
        <v>5792</v>
      </c>
      <c r="D940" t="s">
        <v>6171</v>
      </c>
      <c r="E940" s="2">
        <v>5</v>
      </c>
      <c r="F940" s="2" t="str">
        <f>_xlfn.XLOOKUP(C940,customers!$A$1:$A$1001,customers!$B$1:$B$1001,0)</f>
        <v>Dell Gut</v>
      </c>
      <c r="G940" s="2" t="str">
        <f>IF(_xlfn.XLOOKUP(C940,customers!$A$1:$A$1001,customers!$C$1:$C$1001,0) = 0, "NONE", _xlfn.XLOOKUP(C940,customers!$A$1:$A$1001,customers!$C$1:$C$1001,0) )</f>
        <v>dgutq2@umich.edu</v>
      </c>
      <c r="H940" s="2" t="str">
        <f>_xlfn.XLOOKUP(C940,customers!$A$1:$A$1001,customers!$G$1:$G$1001,0)</f>
        <v>United States</v>
      </c>
      <c r="I940" s="2" t="e" vm="13">
        <v>#VALUE!</v>
      </c>
      <c r="J940" s="2" t="str">
        <f>_xlfn.XLOOKUP(Table1[[#This Row],[Customer ID]],customers!A939:A1939,customers!F939:F1939,FALSE)</f>
        <v>Houston</v>
      </c>
      <c r="K940" s="2" t="str">
        <f>VLOOKUP(M940,'coffee (more)'!$A$1:$B$5,2,FALSE)</f>
        <v>Excelsa</v>
      </c>
      <c r="L940" s="2" t="str">
        <f>VLOOKUP(N940,'coffee (more)'!$A$7:$B$10,2,FALSE)</f>
        <v>Light</v>
      </c>
      <c r="M940" t="str">
        <f>INDEX(products!$A$1:$G$49,MATCH(orders!$D940,products!$A$1:$A$49,0),MATCH(orders!M$1,products!$A$1:$G$1,0))</f>
        <v>Exc</v>
      </c>
      <c r="N940" t="str">
        <f>INDEX(products!$A$1:$G$49,MATCH(orders!$D940,products!$A$1:$A$49,0),MATCH(orders!N$1,products!$A$1:$G$1,0))</f>
        <v>L</v>
      </c>
      <c r="O940" s="10">
        <f>INDEX(products!$A$1:$G$49,MATCH(orders!$D940,products!$A$1:$A$49,0),MATCH(orders!O$1,products!$A$1:$G$1,0))</f>
        <v>1</v>
      </c>
      <c r="P940" s="5">
        <f>INDEX(products!$A$1:$G$49,MATCH(orders!$D940,products!$A$1:$A$49,0),MATCH(orders!P$1,products!$A$1:$G$1,0))</f>
        <v>14.85</v>
      </c>
      <c r="Q940" s="5">
        <f>INDEX(products!$A$1:$G$49,MATCH(orders!$D940,products!$A$1:$A$49,0),MATCH(orders!Q$1,products!$A$1:$G$1,0))</f>
        <v>1.6335</v>
      </c>
      <c r="R940" s="12">
        <f t="shared" si="29"/>
        <v>74.25</v>
      </c>
      <c r="S940" s="12">
        <f t="shared" si="28"/>
        <v>8.1675000000000004</v>
      </c>
      <c r="T940" t="str">
        <f>_xlfn.XLOOKUP(C940,customers!A939:A1939,customers!I939:I1939,FALSE)</f>
        <v>Yes</v>
      </c>
    </row>
    <row r="941" spans="1:20" x14ac:dyDescent="0.2">
      <c r="A941" s="2" t="s">
        <v>5797</v>
      </c>
      <c r="B941" s="3">
        <v>44229</v>
      </c>
      <c r="C941" s="2" t="s">
        <v>5798</v>
      </c>
      <c r="D941" t="s">
        <v>6145</v>
      </c>
      <c r="E941" s="2">
        <v>6</v>
      </c>
      <c r="F941" s="2" t="str">
        <f>_xlfn.XLOOKUP(C941,customers!$A$1:$A$1001,customers!$B$1:$B$1001,0)</f>
        <v>Willy Pummery</v>
      </c>
      <c r="G941" s="2" t="str">
        <f>IF(_xlfn.XLOOKUP(C941,customers!$A$1:$A$1001,customers!$C$1:$C$1001,0) = 0, "NONE", _xlfn.XLOOKUP(C941,customers!$A$1:$A$1001,customers!$C$1:$C$1001,0) )</f>
        <v>wpummeryq3@topsy.com</v>
      </c>
      <c r="H941" s="2" t="str">
        <f>_xlfn.XLOOKUP(C941,customers!$A$1:$A$1001,customers!$G$1:$G$1001,0)</f>
        <v>United States</v>
      </c>
      <c r="I941" s="2" t="e" vm="335">
        <v>#VALUE!</v>
      </c>
      <c r="J941" s="2" t="str">
        <f>_xlfn.XLOOKUP(Table1[[#This Row],[Customer ID]],customers!A940:A1940,customers!F940:F1940,FALSE)</f>
        <v>Muskegon</v>
      </c>
      <c r="K941" s="2" t="str">
        <f>VLOOKUP(M941,'coffee (more)'!$A$1:$B$5,2,FALSE)</f>
        <v>Liberica</v>
      </c>
      <c r="L941" s="2" t="str">
        <f>VLOOKUP(N941,'coffee (more)'!$A$7:$B$10,2,FALSE)</f>
        <v>Light</v>
      </c>
      <c r="M941" t="str">
        <f>INDEX(products!$A$1:$G$49,MATCH(orders!$D941,products!$A$1:$A$49,0),MATCH(orders!M$1,products!$A$1:$G$1,0))</f>
        <v>Lib</v>
      </c>
      <c r="N941" t="str">
        <f>INDEX(products!$A$1:$G$49,MATCH(orders!$D941,products!$A$1:$A$49,0),MATCH(orders!N$1,products!$A$1:$G$1,0))</f>
        <v>L</v>
      </c>
      <c r="O941" s="10">
        <f>INDEX(products!$A$1:$G$49,MATCH(orders!$D941,products!$A$1:$A$49,0),MATCH(orders!O$1,products!$A$1:$G$1,0))</f>
        <v>0.2</v>
      </c>
      <c r="P941" s="5">
        <f>INDEX(products!$A$1:$G$49,MATCH(orders!$D941,products!$A$1:$A$49,0),MATCH(orders!P$1,products!$A$1:$G$1,0))</f>
        <v>4.7549999999999999</v>
      </c>
      <c r="Q941" s="5">
        <f>INDEX(products!$A$1:$G$49,MATCH(orders!$D941,products!$A$1:$A$49,0),MATCH(orders!Q$1,products!$A$1:$G$1,0))</f>
        <v>0.61814999999999998</v>
      </c>
      <c r="R941" s="12">
        <f t="shared" si="29"/>
        <v>28.53</v>
      </c>
      <c r="S941" s="12">
        <f t="shared" si="28"/>
        <v>3.7088999999999999</v>
      </c>
      <c r="T941" t="str">
        <f>_xlfn.XLOOKUP(C941,customers!A940:A1940,customers!I940:I1940,FALSE)</f>
        <v>No</v>
      </c>
    </row>
    <row r="942" spans="1:20" x14ac:dyDescent="0.2">
      <c r="A942" s="2" t="s">
        <v>5803</v>
      </c>
      <c r="B942" s="3">
        <v>44332</v>
      </c>
      <c r="C942" s="2" t="s">
        <v>5804</v>
      </c>
      <c r="D942" t="s">
        <v>6173</v>
      </c>
      <c r="E942" s="2">
        <v>2</v>
      </c>
      <c r="F942" s="2" t="str">
        <f>_xlfn.XLOOKUP(C942,customers!$A$1:$A$1001,customers!$B$1:$B$1001,0)</f>
        <v>Geoffrey Siuda</v>
      </c>
      <c r="G942" s="2" t="str">
        <f>IF(_xlfn.XLOOKUP(C942,customers!$A$1:$A$1001,customers!$C$1:$C$1001,0) = 0, "NONE", _xlfn.XLOOKUP(C942,customers!$A$1:$A$1001,customers!$C$1:$C$1001,0) )</f>
        <v>gsiudaq4@nytimes.com</v>
      </c>
      <c r="H942" s="2" t="str">
        <f>_xlfn.XLOOKUP(C942,customers!$A$1:$A$1001,customers!$G$1:$G$1001,0)</f>
        <v>United States</v>
      </c>
      <c r="I942" s="2" t="e" vm="39">
        <v>#VALUE!</v>
      </c>
      <c r="J942" s="2" t="str">
        <f>_xlfn.XLOOKUP(Table1[[#This Row],[Customer ID]],customers!A941:A1941,customers!F941:F1941,FALSE)</f>
        <v>Washington</v>
      </c>
      <c r="K942" s="2" t="str">
        <f>VLOOKUP(M942,'coffee (more)'!$A$1:$B$5,2,FALSE)</f>
        <v>Robusta</v>
      </c>
      <c r="L942" s="2" t="str">
        <f>VLOOKUP(N942,'coffee (more)'!$A$7:$B$10,2,FALSE)</f>
        <v>Light</v>
      </c>
      <c r="M942" t="str">
        <f>INDEX(products!$A$1:$G$49,MATCH(orders!$D942,products!$A$1:$A$49,0),MATCH(orders!M$1,products!$A$1:$G$1,0))</f>
        <v>Rob</v>
      </c>
      <c r="N942" t="str">
        <f>INDEX(products!$A$1:$G$49,MATCH(orders!$D942,products!$A$1:$A$49,0),MATCH(orders!N$1,products!$A$1:$G$1,0))</f>
        <v>L</v>
      </c>
      <c r="O942" s="10">
        <f>INDEX(products!$A$1:$G$49,MATCH(orders!$D942,products!$A$1:$A$49,0),MATCH(orders!O$1,products!$A$1:$G$1,0))</f>
        <v>0.5</v>
      </c>
      <c r="P942" s="5">
        <f>INDEX(products!$A$1:$G$49,MATCH(orders!$D942,products!$A$1:$A$49,0),MATCH(orders!P$1,products!$A$1:$G$1,0))</f>
        <v>7.169999999999999</v>
      </c>
      <c r="Q942" s="5">
        <f>INDEX(products!$A$1:$G$49,MATCH(orders!$D942,products!$A$1:$A$49,0),MATCH(orders!Q$1,products!$A$1:$G$1,0))</f>
        <v>0.43019999999999992</v>
      </c>
      <c r="R942" s="12">
        <f t="shared" si="29"/>
        <v>14.339999999999998</v>
      </c>
      <c r="S942" s="12">
        <f t="shared" si="28"/>
        <v>0.86039999999999983</v>
      </c>
      <c r="T942" t="str">
        <f>_xlfn.XLOOKUP(C942,customers!A941:A1941,customers!I941:I1941,FALSE)</f>
        <v>Yes</v>
      </c>
    </row>
    <row r="943" spans="1:20" x14ac:dyDescent="0.2">
      <c r="A943" s="2" t="s">
        <v>5809</v>
      </c>
      <c r="B943" s="3">
        <v>44674</v>
      </c>
      <c r="C943" s="2" t="s">
        <v>5810</v>
      </c>
      <c r="D943" t="s">
        <v>6180</v>
      </c>
      <c r="E943" s="2">
        <v>2</v>
      </c>
      <c r="F943" s="2" t="str">
        <f>_xlfn.XLOOKUP(C943,customers!$A$1:$A$1001,customers!$B$1:$B$1001,0)</f>
        <v>Henderson Crowne</v>
      </c>
      <c r="G943" s="2" t="str">
        <f>IF(_xlfn.XLOOKUP(C943,customers!$A$1:$A$1001,customers!$C$1:$C$1001,0) = 0, "NONE", _xlfn.XLOOKUP(C943,customers!$A$1:$A$1001,customers!$C$1:$C$1001,0) )</f>
        <v>hcrowneq5@wufoo.com</v>
      </c>
      <c r="H943" s="2" t="str">
        <f>_xlfn.XLOOKUP(C943,customers!$A$1:$A$1001,customers!$G$1:$G$1001,0)</f>
        <v>Ireland</v>
      </c>
      <c r="I943" s="2" t="e" vm="336">
        <v>#VALUE!</v>
      </c>
      <c r="J943" s="2" t="str">
        <f>_xlfn.XLOOKUP(Table1[[#This Row],[Customer ID]],customers!A942:A1942,customers!F942:F1942,FALSE)</f>
        <v>Sallins</v>
      </c>
      <c r="K943" s="2" t="str">
        <f>VLOOKUP(M943,'coffee (more)'!$A$1:$B$5,2,FALSE)</f>
        <v>Arbica</v>
      </c>
      <c r="L943" s="2" t="str">
        <f>VLOOKUP(N943,'coffee (more)'!$A$7:$B$10,2,FALSE)</f>
        <v>Light</v>
      </c>
      <c r="M943" t="str">
        <f>INDEX(products!$A$1:$G$49,MATCH(orders!$D943,products!$A$1:$A$49,0),MATCH(orders!M$1,products!$A$1:$G$1,0))</f>
        <v>Ara</v>
      </c>
      <c r="N943" t="str">
        <f>INDEX(products!$A$1:$G$49,MATCH(orders!$D943,products!$A$1:$A$49,0),MATCH(orders!N$1,products!$A$1:$G$1,0))</f>
        <v>L</v>
      </c>
      <c r="O943" s="10">
        <f>INDEX(products!$A$1:$G$49,MATCH(orders!$D943,products!$A$1:$A$49,0),MATCH(orders!O$1,products!$A$1:$G$1,0))</f>
        <v>0.5</v>
      </c>
      <c r="P943" s="5">
        <f>INDEX(products!$A$1:$G$49,MATCH(orders!$D943,products!$A$1:$A$49,0),MATCH(orders!P$1,products!$A$1:$G$1,0))</f>
        <v>7.77</v>
      </c>
      <c r="Q943" s="5">
        <f>INDEX(products!$A$1:$G$49,MATCH(orders!$D943,products!$A$1:$A$49,0),MATCH(orders!Q$1,products!$A$1:$G$1,0))</f>
        <v>0.69929999999999992</v>
      </c>
      <c r="R943" s="12">
        <f t="shared" si="29"/>
        <v>15.54</v>
      </c>
      <c r="S943" s="12">
        <f t="shared" si="28"/>
        <v>1.3985999999999998</v>
      </c>
      <c r="T943" t="str">
        <f>_xlfn.XLOOKUP(C943,customers!A942:A1942,customers!I942:I1942,FALSE)</f>
        <v>Yes</v>
      </c>
    </row>
    <row r="944" spans="1:20" x14ac:dyDescent="0.2">
      <c r="A944" s="2" t="s">
        <v>5816</v>
      </c>
      <c r="B944" s="3">
        <v>44464</v>
      </c>
      <c r="C944" s="2" t="s">
        <v>5817</v>
      </c>
      <c r="D944" t="s">
        <v>6179</v>
      </c>
      <c r="E944" s="2">
        <v>3</v>
      </c>
      <c r="F944" s="2" t="str">
        <f>_xlfn.XLOOKUP(C944,customers!$A$1:$A$1001,customers!$B$1:$B$1001,0)</f>
        <v>Vernor Pawsey</v>
      </c>
      <c r="G944" s="2" t="str">
        <f>IF(_xlfn.XLOOKUP(C944,customers!$A$1:$A$1001,customers!$C$1:$C$1001,0) = 0, "NONE", _xlfn.XLOOKUP(C944,customers!$A$1:$A$1001,customers!$C$1:$C$1001,0) )</f>
        <v>vpawseyq6@tiny.cc</v>
      </c>
      <c r="H944" s="2" t="str">
        <f>_xlfn.XLOOKUP(C944,customers!$A$1:$A$1001,customers!$G$1:$G$1001,0)</f>
        <v>United States</v>
      </c>
      <c r="I944" s="2" t="e" vm="122">
        <v>#VALUE!</v>
      </c>
      <c r="J944" s="2" t="str">
        <f>_xlfn.XLOOKUP(Table1[[#This Row],[Customer ID]],customers!A943:A1943,customers!F943:F1943,FALSE)</f>
        <v>Macon</v>
      </c>
      <c r="K944" s="2" t="str">
        <f>VLOOKUP(M944,'coffee (more)'!$A$1:$B$5,2,FALSE)</f>
        <v>Robusta</v>
      </c>
      <c r="L944" s="2" t="str">
        <f>VLOOKUP(N944,'coffee (more)'!$A$7:$B$10,2,FALSE)</f>
        <v>Light</v>
      </c>
      <c r="M944" t="str">
        <f>INDEX(products!$A$1:$G$49,MATCH(orders!$D944,products!$A$1:$A$49,0),MATCH(orders!M$1,products!$A$1:$G$1,0))</f>
        <v>Rob</v>
      </c>
      <c r="N944" t="str">
        <f>INDEX(products!$A$1:$G$49,MATCH(orders!$D944,products!$A$1:$A$49,0),MATCH(orders!N$1,products!$A$1:$G$1,0))</f>
        <v>L</v>
      </c>
      <c r="O944" s="10">
        <f>INDEX(products!$A$1:$G$49,MATCH(orders!$D944,products!$A$1:$A$49,0),MATCH(orders!O$1,products!$A$1:$G$1,0))</f>
        <v>1</v>
      </c>
      <c r="P944" s="5">
        <f>INDEX(products!$A$1:$G$49,MATCH(orders!$D944,products!$A$1:$A$49,0),MATCH(orders!P$1,products!$A$1:$G$1,0))</f>
        <v>11.95</v>
      </c>
      <c r="Q944" s="5">
        <f>INDEX(products!$A$1:$G$49,MATCH(orders!$D944,products!$A$1:$A$49,0),MATCH(orders!Q$1,products!$A$1:$G$1,0))</f>
        <v>0.71699999999999997</v>
      </c>
      <c r="R944" s="12">
        <f t="shared" si="29"/>
        <v>35.849999999999994</v>
      </c>
      <c r="S944" s="12">
        <f t="shared" si="28"/>
        <v>2.1509999999999998</v>
      </c>
      <c r="T944" t="str">
        <f>_xlfn.XLOOKUP(C944,customers!A943:A1943,customers!I943:I1943,FALSE)</f>
        <v>No</v>
      </c>
    </row>
    <row r="945" spans="1:20"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 = 0, "NONE", _xlfn.XLOOKUP(C945,customers!$A$1:$A$1001,customers!$C$1:$C$1001,0) )</f>
        <v>awaterhouseq7@istockphoto.com</v>
      </c>
      <c r="H945" s="2" t="str">
        <f>_xlfn.XLOOKUP(C945,customers!$A$1:$A$1001,customers!$G$1:$G$1001,0)</f>
        <v>United States</v>
      </c>
      <c r="I945" s="2" t="e" vm="201">
        <v>#VALUE!</v>
      </c>
      <c r="J945" s="2" t="str">
        <f>_xlfn.XLOOKUP(Table1[[#This Row],[Customer ID]],customers!A944:A1944,customers!F944:F1944,FALSE)</f>
        <v>Shreveport</v>
      </c>
      <c r="K945" s="2" t="str">
        <f>VLOOKUP(M945,'coffee (more)'!$A$1:$B$5,2,FALSE)</f>
        <v>Arbica</v>
      </c>
      <c r="L945" s="2" t="str">
        <f>VLOOKUP(N945,'coffee (more)'!$A$7:$B$10,2,FALSE)</f>
        <v>Light</v>
      </c>
      <c r="M945" t="str">
        <f>INDEX(products!$A$1:$G$49,MATCH(orders!$D945,products!$A$1:$A$49,0),MATCH(orders!M$1,products!$A$1:$G$1,0))</f>
        <v>Ara</v>
      </c>
      <c r="N945" t="str">
        <f>INDEX(products!$A$1:$G$49,MATCH(orders!$D945,products!$A$1:$A$49,0),MATCH(orders!N$1,products!$A$1:$G$1,0))</f>
        <v>L</v>
      </c>
      <c r="O945" s="10">
        <f>INDEX(products!$A$1:$G$49,MATCH(orders!$D945,products!$A$1:$A$49,0),MATCH(orders!O$1,products!$A$1:$G$1,0))</f>
        <v>0.5</v>
      </c>
      <c r="P945" s="5">
        <f>INDEX(products!$A$1:$G$49,MATCH(orders!$D945,products!$A$1:$A$49,0),MATCH(orders!P$1,products!$A$1:$G$1,0))</f>
        <v>7.77</v>
      </c>
      <c r="Q945" s="5">
        <f>INDEX(products!$A$1:$G$49,MATCH(orders!$D945,products!$A$1:$A$49,0),MATCH(orders!Q$1,products!$A$1:$G$1,0))</f>
        <v>0.69929999999999992</v>
      </c>
      <c r="R945" s="12">
        <f t="shared" si="29"/>
        <v>46.62</v>
      </c>
      <c r="S945" s="12">
        <f t="shared" si="28"/>
        <v>4.1957999999999993</v>
      </c>
      <c r="T945" t="str">
        <f>_xlfn.XLOOKUP(C945,customers!A944:A1944,customers!I944:I1944,FALSE)</f>
        <v>No</v>
      </c>
    </row>
    <row r="946" spans="1:20" x14ac:dyDescent="0.2">
      <c r="A946" s="2" t="s">
        <v>5828</v>
      </c>
      <c r="B946" s="3">
        <v>44054</v>
      </c>
      <c r="C946" s="2" t="s">
        <v>5829</v>
      </c>
      <c r="D946" t="s">
        <v>6173</v>
      </c>
      <c r="E946" s="2">
        <v>5</v>
      </c>
      <c r="F946" s="2" t="str">
        <f>_xlfn.XLOOKUP(C946,customers!$A$1:$A$1001,customers!$B$1:$B$1001,0)</f>
        <v>Fanchon Haughian</v>
      </c>
      <c r="G946" s="2" t="str">
        <f>IF(_xlfn.XLOOKUP(C946,customers!$A$1:$A$1001,customers!$C$1:$C$1001,0) = 0, "NONE", _xlfn.XLOOKUP(C946,customers!$A$1:$A$1001,customers!$C$1:$C$1001,0) )</f>
        <v>fhaughianq8@1688.com</v>
      </c>
      <c r="H946" s="2" t="str">
        <f>_xlfn.XLOOKUP(C946,customers!$A$1:$A$1001,customers!$G$1:$G$1001,0)</f>
        <v>United States</v>
      </c>
      <c r="I946" s="2" t="e" vm="167">
        <v>#VALUE!</v>
      </c>
      <c r="J946" s="2" t="str">
        <f>_xlfn.XLOOKUP(Table1[[#This Row],[Customer ID]],customers!A945:A1945,customers!F945:F1945,FALSE)</f>
        <v>Tacoma</v>
      </c>
      <c r="K946" s="2" t="str">
        <f>VLOOKUP(M946,'coffee (more)'!$A$1:$B$5,2,FALSE)</f>
        <v>Robusta</v>
      </c>
      <c r="L946" s="2" t="str">
        <f>VLOOKUP(N946,'coffee (more)'!$A$7:$B$10,2,FALSE)</f>
        <v>Light</v>
      </c>
      <c r="M946" t="str">
        <f>INDEX(products!$A$1:$G$49,MATCH(orders!$D946,products!$A$1:$A$49,0),MATCH(orders!M$1,products!$A$1:$G$1,0))</f>
        <v>Rob</v>
      </c>
      <c r="N946" t="str">
        <f>INDEX(products!$A$1:$G$49,MATCH(orders!$D946,products!$A$1:$A$49,0),MATCH(orders!N$1,products!$A$1:$G$1,0))</f>
        <v>L</v>
      </c>
      <c r="O946" s="10">
        <f>INDEX(products!$A$1:$G$49,MATCH(orders!$D946,products!$A$1:$A$49,0),MATCH(orders!O$1,products!$A$1:$G$1,0))</f>
        <v>0.5</v>
      </c>
      <c r="P946" s="5">
        <f>INDEX(products!$A$1:$G$49,MATCH(orders!$D946,products!$A$1:$A$49,0),MATCH(orders!P$1,products!$A$1:$G$1,0))</f>
        <v>7.169999999999999</v>
      </c>
      <c r="Q946" s="5">
        <f>INDEX(products!$A$1:$G$49,MATCH(orders!$D946,products!$A$1:$A$49,0),MATCH(orders!Q$1,products!$A$1:$G$1,0))</f>
        <v>0.43019999999999992</v>
      </c>
      <c r="R946" s="12">
        <f t="shared" si="29"/>
        <v>35.849999999999994</v>
      </c>
      <c r="S946" s="12">
        <f t="shared" si="28"/>
        <v>2.1509999999999998</v>
      </c>
      <c r="T946" t="str">
        <f>_xlfn.XLOOKUP(C946,customers!A945:A1945,customers!I945:I1945,FALSE)</f>
        <v>No</v>
      </c>
    </row>
    <row r="947" spans="1:20" x14ac:dyDescent="0.2">
      <c r="A947" s="2" t="s">
        <v>5834</v>
      </c>
      <c r="B947" s="3">
        <v>43524</v>
      </c>
      <c r="C947" s="2" t="s">
        <v>5835</v>
      </c>
      <c r="D947" t="s">
        <v>6165</v>
      </c>
      <c r="E947" s="2">
        <v>4</v>
      </c>
      <c r="F947" s="2" t="str">
        <f>_xlfn.XLOOKUP(C947,customers!$A$1:$A$1001,customers!$B$1:$B$1001,0)</f>
        <v>Jaimie Hatz</v>
      </c>
      <c r="G947" s="2" t="str">
        <f>IF(_xlfn.XLOOKUP(C947,customers!$A$1:$A$1001,customers!$C$1:$C$1001,0) = 0, "NONE", _xlfn.XLOOKUP(C947,customers!$A$1:$A$1001,customers!$C$1:$C$1001,0) )</f>
        <v>NONE</v>
      </c>
      <c r="H947" s="2" t="str">
        <f>_xlfn.XLOOKUP(C947,customers!$A$1:$A$1001,customers!$G$1:$G$1001,0)</f>
        <v>United States</v>
      </c>
      <c r="I947" s="2" t="e" vm="82">
        <v>#VALUE!</v>
      </c>
      <c r="J947" s="2" t="str">
        <f>_xlfn.XLOOKUP(Table1[[#This Row],[Customer ID]],customers!A946:A1946,customers!F946:F1946,FALSE)</f>
        <v>El Paso</v>
      </c>
      <c r="K947" s="2" t="str">
        <f>VLOOKUP(M947,'coffee (more)'!$A$1:$B$5,2,FALSE)</f>
        <v>Liberica</v>
      </c>
      <c r="L947" s="2" t="str">
        <f>VLOOKUP(N947,'coffee (more)'!$A$7:$B$10,2,FALSE)</f>
        <v>Dark</v>
      </c>
      <c r="M947" t="str">
        <f>INDEX(products!$A$1:$G$49,MATCH(orders!$D947,products!$A$1:$A$49,0),MATCH(orders!M$1,products!$A$1:$G$1,0))</f>
        <v>Lib</v>
      </c>
      <c r="N947" t="str">
        <f>INDEX(products!$A$1:$G$49,MATCH(orders!$D947,products!$A$1:$A$49,0),MATCH(orders!N$1,products!$A$1:$G$1,0))</f>
        <v>D</v>
      </c>
      <c r="O947" s="10">
        <f>INDEX(products!$A$1:$G$49,MATCH(orders!$D947,products!$A$1:$A$49,0),MATCH(orders!O$1,products!$A$1:$G$1,0))</f>
        <v>2.5</v>
      </c>
      <c r="P947" s="5">
        <f>INDEX(products!$A$1:$G$49,MATCH(orders!$D947,products!$A$1:$A$49,0),MATCH(orders!P$1,products!$A$1:$G$1,0))</f>
        <v>29.784999999999997</v>
      </c>
      <c r="Q947" s="5">
        <f>INDEX(products!$A$1:$G$49,MATCH(orders!$D947,products!$A$1:$A$49,0),MATCH(orders!Q$1,products!$A$1:$G$1,0))</f>
        <v>3.8720499999999998</v>
      </c>
      <c r="R947" s="12">
        <f t="shared" si="29"/>
        <v>119.13999999999999</v>
      </c>
      <c r="S947" s="12">
        <f t="shared" si="28"/>
        <v>15.488199999999999</v>
      </c>
      <c r="T947" t="str">
        <f>_xlfn.XLOOKUP(C947,customers!A946:A1946,customers!I946:I1946,FALSE)</f>
        <v>No</v>
      </c>
    </row>
    <row r="948" spans="1:20" x14ac:dyDescent="0.2">
      <c r="A948" s="2" t="s">
        <v>5839</v>
      </c>
      <c r="B948" s="3">
        <v>43719</v>
      </c>
      <c r="C948" s="2" t="s">
        <v>5840</v>
      </c>
      <c r="D948" t="s">
        <v>6169</v>
      </c>
      <c r="E948" s="2">
        <v>3</v>
      </c>
      <c r="F948" s="2" t="str">
        <f>_xlfn.XLOOKUP(C948,customers!$A$1:$A$1001,customers!$B$1:$B$1001,0)</f>
        <v>Edeline Edney</v>
      </c>
      <c r="G948" s="2" t="str">
        <f>IF(_xlfn.XLOOKUP(C948,customers!$A$1:$A$1001,customers!$C$1:$C$1001,0) = 0, "NONE", _xlfn.XLOOKUP(C948,customers!$A$1:$A$1001,customers!$C$1:$C$1001,0) )</f>
        <v>NONE</v>
      </c>
      <c r="H948" s="2" t="str">
        <f>_xlfn.XLOOKUP(C948,customers!$A$1:$A$1001,customers!$G$1:$G$1001,0)</f>
        <v>United States</v>
      </c>
      <c r="I948" s="2" t="e" vm="36">
        <v>#VALUE!</v>
      </c>
      <c r="J948" s="2" t="str">
        <f>_xlfn.XLOOKUP(Table1[[#This Row],[Customer ID]],customers!A947:A1947,customers!F947:F1947,FALSE)</f>
        <v>Birmingham</v>
      </c>
      <c r="K948" s="2" t="str">
        <f>VLOOKUP(M948,'coffee (more)'!$A$1:$B$5,2,FALSE)</f>
        <v>Liberica</v>
      </c>
      <c r="L948" s="2" t="str">
        <f>VLOOKUP(N948,'coffee (more)'!$A$7:$B$10,2,FALSE)</f>
        <v>Dark</v>
      </c>
      <c r="M948" t="str">
        <f>INDEX(products!$A$1:$G$49,MATCH(orders!$D948,products!$A$1:$A$49,0),MATCH(orders!M$1,products!$A$1:$G$1,0))</f>
        <v>Lib</v>
      </c>
      <c r="N948" t="str">
        <f>INDEX(products!$A$1:$G$49,MATCH(orders!$D948,products!$A$1:$A$49,0),MATCH(orders!N$1,products!$A$1:$G$1,0))</f>
        <v>D</v>
      </c>
      <c r="O948" s="10">
        <f>INDEX(products!$A$1:$G$49,MATCH(orders!$D948,products!$A$1:$A$49,0),MATCH(orders!O$1,products!$A$1:$G$1,0))</f>
        <v>0.5</v>
      </c>
      <c r="P948" s="5">
        <f>INDEX(products!$A$1:$G$49,MATCH(orders!$D948,products!$A$1:$A$49,0),MATCH(orders!P$1,products!$A$1:$G$1,0))</f>
        <v>7.77</v>
      </c>
      <c r="Q948" s="5">
        <f>INDEX(products!$A$1:$G$49,MATCH(orders!$D948,products!$A$1:$A$49,0),MATCH(orders!Q$1,products!$A$1:$G$1,0))</f>
        <v>1.0101</v>
      </c>
      <c r="R948" s="12">
        <f t="shared" si="29"/>
        <v>23.31</v>
      </c>
      <c r="S948" s="12">
        <f t="shared" si="28"/>
        <v>3.0303</v>
      </c>
      <c r="T948" t="str">
        <f>_xlfn.XLOOKUP(C948,customers!A947:A1947,customers!I947:I1947,FALSE)</f>
        <v>No</v>
      </c>
    </row>
    <row r="949" spans="1:20" x14ac:dyDescent="0.2">
      <c r="A949" s="2" t="s">
        <v>5844</v>
      </c>
      <c r="B949" s="3">
        <v>44294</v>
      </c>
      <c r="C949" s="2" t="s">
        <v>5845</v>
      </c>
      <c r="D949" t="s">
        <v>6155</v>
      </c>
      <c r="E949" s="2">
        <v>1</v>
      </c>
      <c r="F949" s="2" t="str">
        <f>_xlfn.XLOOKUP(C949,customers!$A$1:$A$1001,customers!$B$1:$B$1001,0)</f>
        <v>Rickie Faltin</v>
      </c>
      <c r="G949" s="2" t="str">
        <f>IF(_xlfn.XLOOKUP(C949,customers!$A$1:$A$1001,customers!$C$1:$C$1001,0) = 0, "NONE", _xlfn.XLOOKUP(C949,customers!$A$1:$A$1001,customers!$C$1:$C$1001,0) )</f>
        <v>rfaltinqb@topsy.com</v>
      </c>
      <c r="H949" s="2" t="str">
        <f>_xlfn.XLOOKUP(C949,customers!$A$1:$A$1001,customers!$G$1:$G$1001,0)</f>
        <v>Ireland</v>
      </c>
      <c r="I949" s="2" t="e" vm="100">
        <v>#VALUE!</v>
      </c>
      <c r="J949" s="2" t="str">
        <f>_xlfn.XLOOKUP(Table1[[#This Row],[Customer ID]],customers!A948:A1948,customers!F948:F1948,FALSE)</f>
        <v>Portumna</v>
      </c>
      <c r="K949" s="2" t="str">
        <f>VLOOKUP(M949,'coffee (more)'!$A$1:$B$5,2,FALSE)</f>
        <v>Arbica</v>
      </c>
      <c r="L949" s="2" t="str">
        <f>VLOOKUP(N949,'coffee (more)'!$A$7:$B$10,2,FALSE)</f>
        <v>Medium</v>
      </c>
      <c r="M949" t="str">
        <f>INDEX(products!$A$1:$G$49,MATCH(orders!$D949,products!$A$1:$A$49,0),MATCH(orders!M$1,products!$A$1:$G$1,0))</f>
        <v>Ara</v>
      </c>
      <c r="N949" t="str">
        <f>INDEX(products!$A$1:$G$49,MATCH(orders!$D949,products!$A$1:$A$49,0),MATCH(orders!N$1,products!$A$1:$G$1,0))</f>
        <v>M</v>
      </c>
      <c r="O949" s="10">
        <f>INDEX(products!$A$1:$G$49,MATCH(orders!$D949,products!$A$1:$A$49,0),MATCH(orders!O$1,products!$A$1:$G$1,0))</f>
        <v>1</v>
      </c>
      <c r="P949" s="5">
        <f>INDEX(products!$A$1:$G$49,MATCH(orders!$D949,products!$A$1:$A$49,0),MATCH(orders!P$1,products!$A$1:$G$1,0))</f>
        <v>11.25</v>
      </c>
      <c r="Q949" s="5">
        <f>INDEX(products!$A$1:$G$49,MATCH(orders!$D949,products!$A$1:$A$49,0),MATCH(orders!Q$1,products!$A$1:$G$1,0))</f>
        <v>1.0125</v>
      </c>
      <c r="R949" s="12">
        <f t="shared" si="29"/>
        <v>11.25</v>
      </c>
      <c r="S949" s="12">
        <f t="shared" si="28"/>
        <v>1.0125</v>
      </c>
      <c r="T949" t="str">
        <f>_xlfn.XLOOKUP(C949,customers!A948:A1948,customers!I948:I1948,FALSE)</f>
        <v>No</v>
      </c>
    </row>
    <row r="950" spans="1:20" x14ac:dyDescent="0.2">
      <c r="A950" s="2" t="s">
        <v>5849</v>
      </c>
      <c r="B950" s="3">
        <v>44445</v>
      </c>
      <c r="C950" s="2" t="s">
        <v>5850</v>
      </c>
      <c r="D950" t="s">
        <v>6185</v>
      </c>
      <c r="E950" s="2">
        <v>3</v>
      </c>
      <c r="F950" s="2" t="str">
        <f>_xlfn.XLOOKUP(C950,customers!$A$1:$A$1001,customers!$B$1:$B$1001,0)</f>
        <v>Gnni Cheeke</v>
      </c>
      <c r="G950" s="2" t="str">
        <f>IF(_xlfn.XLOOKUP(C950,customers!$A$1:$A$1001,customers!$C$1:$C$1001,0) = 0, "NONE", _xlfn.XLOOKUP(C950,customers!$A$1:$A$1001,customers!$C$1:$C$1001,0) )</f>
        <v>gcheekeqc@sitemeter.com</v>
      </c>
      <c r="H950" s="2" t="str">
        <f>_xlfn.XLOOKUP(C950,customers!$A$1:$A$1001,customers!$G$1:$G$1001,0)</f>
        <v>United Kingdom</v>
      </c>
      <c r="I950" s="2" t="e" vm="263">
        <v>#VALUE!</v>
      </c>
      <c r="J950" s="2" t="str">
        <f>_xlfn.XLOOKUP(Table1[[#This Row],[Customer ID]],customers!A949:A1949,customers!F949:F1949,FALSE)</f>
        <v>London</v>
      </c>
      <c r="K950" s="2" t="str">
        <f>VLOOKUP(M950,'coffee (more)'!$A$1:$B$5,2,FALSE)</f>
        <v>Excelsa</v>
      </c>
      <c r="L950" s="2" t="str">
        <f>VLOOKUP(N950,'coffee (more)'!$A$7:$B$10,2,FALSE)</f>
        <v>Dark</v>
      </c>
      <c r="M950" t="str">
        <f>INDEX(products!$A$1:$G$49,MATCH(orders!$D950,products!$A$1:$A$49,0),MATCH(orders!M$1,products!$A$1:$G$1,0))</f>
        <v>Exc</v>
      </c>
      <c r="N950" t="str">
        <f>INDEX(products!$A$1:$G$49,MATCH(orders!$D950,products!$A$1:$A$49,0),MATCH(orders!N$1,products!$A$1:$G$1,0))</f>
        <v>D</v>
      </c>
      <c r="O950" s="10">
        <f>INDEX(products!$A$1:$G$49,MATCH(orders!$D950,products!$A$1:$A$49,0),MATCH(orders!O$1,products!$A$1:$G$1,0))</f>
        <v>2.5</v>
      </c>
      <c r="P950" s="5">
        <f>INDEX(products!$A$1:$G$49,MATCH(orders!$D950,products!$A$1:$A$49,0),MATCH(orders!P$1,products!$A$1:$G$1,0))</f>
        <v>27.945</v>
      </c>
      <c r="Q950" s="5">
        <f>INDEX(products!$A$1:$G$49,MATCH(orders!$D950,products!$A$1:$A$49,0),MATCH(orders!Q$1,products!$A$1:$G$1,0))</f>
        <v>3.07395</v>
      </c>
      <c r="R950" s="12">
        <f t="shared" si="29"/>
        <v>83.835000000000008</v>
      </c>
      <c r="S950" s="12">
        <f t="shared" si="28"/>
        <v>9.2218499999999999</v>
      </c>
      <c r="T950" t="str">
        <f>_xlfn.XLOOKUP(C950,customers!A949:A1949,customers!I949:I1949,FALSE)</f>
        <v>Yes</v>
      </c>
    </row>
    <row r="951" spans="1:20" x14ac:dyDescent="0.2">
      <c r="A951" s="2" t="s">
        <v>5855</v>
      </c>
      <c r="B951" s="3">
        <v>44449</v>
      </c>
      <c r="C951" s="2" t="s">
        <v>5856</v>
      </c>
      <c r="D951" t="s">
        <v>6142</v>
      </c>
      <c r="E951" s="2">
        <v>4</v>
      </c>
      <c r="F951" s="2" t="str">
        <f>_xlfn.XLOOKUP(C951,customers!$A$1:$A$1001,customers!$B$1:$B$1001,0)</f>
        <v>Gwenni Ratt</v>
      </c>
      <c r="G951" s="2" t="str">
        <f>IF(_xlfn.XLOOKUP(C951,customers!$A$1:$A$1001,customers!$C$1:$C$1001,0) = 0, "NONE", _xlfn.XLOOKUP(C951,customers!$A$1:$A$1001,customers!$C$1:$C$1001,0) )</f>
        <v>grattqd@phpbb.com</v>
      </c>
      <c r="H951" s="2" t="str">
        <f>_xlfn.XLOOKUP(C951,customers!$A$1:$A$1001,customers!$G$1:$G$1001,0)</f>
        <v>Ireland</v>
      </c>
      <c r="I951" s="2" t="e" vm="337">
        <v>#VALUE!</v>
      </c>
      <c r="J951" s="2" t="str">
        <f>_xlfn.XLOOKUP(Table1[[#This Row],[Customer ID]],customers!A950:A1950,customers!F950:F1950,FALSE)</f>
        <v>Castlemartyr</v>
      </c>
      <c r="K951" s="2" t="str">
        <f>VLOOKUP(M951,'coffee (more)'!$A$1:$B$5,2,FALSE)</f>
        <v>Robusta</v>
      </c>
      <c r="L951" s="2" t="str">
        <f>VLOOKUP(N951,'coffee (more)'!$A$7:$B$10,2,FALSE)</f>
        <v>Light</v>
      </c>
      <c r="M951" t="str">
        <f>INDEX(products!$A$1:$G$49,MATCH(orders!$D951,products!$A$1:$A$49,0),MATCH(orders!M$1,products!$A$1:$G$1,0))</f>
        <v>Rob</v>
      </c>
      <c r="N951" t="str">
        <f>INDEX(products!$A$1:$G$49,MATCH(orders!$D951,products!$A$1:$A$49,0),MATCH(orders!N$1,products!$A$1:$G$1,0))</f>
        <v>L</v>
      </c>
      <c r="O951" s="10">
        <f>INDEX(products!$A$1:$G$49,MATCH(orders!$D951,products!$A$1:$A$49,0),MATCH(orders!O$1,products!$A$1:$G$1,0))</f>
        <v>2.5</v>
      </c>
      <c r="P951" s="5">
        <f>INDEX(products!$A$1:$G$49,MATCH(orders!$D951,products!$A$1:$A$49,0),MATCH(orders!P$1,products!$A$1:$G$1,0))</f>
        <v>27.484999999999996</v>
      </c>
      <c r="Q951" s="5">
        <f>INDEX(products!$A$1:$G$49,MATCH(orders!$D951,products!$A$1:$A$49,0),MATCH(orders!Q$1,products!$A$1:$G$1,0))</f>
        <v>1.6490999999999998</v>
      </c>
      <c r="R951" s="12">
        <f t="shared" si="29"/>
        <v>109.93999999999998</v>
      </c>
      <c r="S951" s="12">
        <f t="shared" si="28"/>
        <v>6.5963999999999992</v>
      </c>
      <c r="T951" t="str">
        <f>_xlfn.XLOOKUP(C951,customers!A950:A1950,customers!I950:I1950,FALSE)</f>
        <v>No</v>
      </c>
    </row>
    <row r="952" spans="1:20"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 = 0, "NONE", _xlfn.XLOOKUP(C952,customers!$A$1:$A$1001,customers!$C$1:$C$1001,0) )</f>
        <v>NONE</v>
      </c>
      <c r="H952" s="2" t="str">
        <f>_xlfn.XLOOKUP(C952,customers!$A$1:$A$1001,customers!$G$1:$G$1001,0)</f>
        <v>United States</v>
      </c>
      <c r="I952" s="2" t="e" vm="301">
        <v>#VALUE!</v>
      </c>
      <c r="J952" s="2" t="str">
        <f>_xlfn.XLOOKUP(Table1[[#This Row],[Customer ID]],customers!A951:A1951,customers!F951:F1951,FALSE)</f>
        <v>Wilmington</v>
      </c>
      <c r="K952" s="2" t="str">
        <f>VLOOKUP(M952,'coffee (more)'!$A$1:$B$5,2,FALSE)</f>
        <v>Robusta</v>
      </c>
      <c r="L952" s="2" t="str">
        <f>VLOOKUP(N952,'coffee (more)'!$A$7:$B$10,2,FALSE)</f>
        <v>Light</v>
      </c>
      <c r="M952" t="str">
        <f>INDEX(products!$A$1:$G$49,MATCH(orders!$D952,products!$A$1:$A$49,0),MATCH(orders!M$1,products!$A$1:$G$1,0))</f>
        <v>Rob</v>
      </c>
      <c r="N952" t="str">
        <f>INDEX(products!$A$1:$G$49,MATCH(orders!$D952,products!$A$1:$A$49,0),MATCH(orders!N$1,products!$A$1:$G$1,0))</f>
        <v>L</v>
      </c>
      <c r="O952" s="10">
        <f>INDEX(products!$A$1:$G$49,MATCH(orders!$D952,products!$A$1:$A$49,0),MATCH(orders!O$1,products!$A$1:$G$1,0))</f>
        <v>0.2</v>
      </c>
      <c r="P952" s="5">
        <f>INDEX(products!$A$1:$G$49,MATCH(orders!$D952,products!$A$1:$A$49,0),MATCH(orders!P$1,products!$A$1:$G$1,0))</f>
        <v>3.5849999999999995</v>
      </c>
      <c r="Q952" s="5">
        <f>INDEX(products!$A$1:$G$49,MATCH(orders!$D952,products!$A$1:$A$49,0),MATCH(orders!Q$1,products!$A$1:$G$1,0))</f>
        <v>0.21509999999999996</v>
      </c>
      <c r="R952" s="12">
        <f t="shared" si="29"/>
        <v>14.339999999999998</v>
      </c>
      <c r="S952" s="12">
        <f t="shared" si="28"/>
        <v>0.86039999999999983</v>
      </c>
      <c r="T952" t="str">
        <f>_xlfn.XLOOKUP(C952,customers!A951:A1951,customers!I951:I1951,FALSE)</f>
        <v>Yes</v>
      </c>
    </row>
    <row r="953" spans="1:20" x14ac:dyDescent="0.2">
      <c r="A953" s="2" t="s">
        <v>5866</v>
      </c>
      <c r="B953" s="3">
        <v>44092</v>
      </c>
      <c r="C953" s="2" t="s">
        <v>5867</v>
      </c>
      <c r="D953" t="s">
        <v>6178</v>
      </c>
      <c r="E953" s="2">
        <v>6</v>
      </c>
      <c r="F953" s="2" t="str">
        <f>_xlfn.XLOOKUP(C953,customers!$A$1:$A$1001,customers!$B$1:$B$1001,0)</f>
        <v>Ingamar Eberlein</v>
      </c>
      <c r="G953" s="2" t="str">
        <f>IF(_xlfn.XLOOKUP(C953,customers!$A$1:$A$1001,customers!$C$1:$C$1001,0) = 0, "NONE", _xlfn.XLOOKUP(C953,customers!$A$1:$A$1001,customers!$C$1:$C$1001,0) )</f>
        <v>ieberleinqf@hc360.com</v>
      </c>
      <c r="H953" s="2" t="str">
        <f>_xlfn.XLOOKUP(C953,customers!$A$1:$A$1001,customers!$G$1:$G$1001,0)</f>
        <v>United States</v>
      </c>
      <c r="I953" s="2" t="e" vm="212">
        <v>#VALUE!</v>
      </c>
      <c r="J953" s="2" t="str">
        <f>_xlfn.XLOOKUP(Table1[[#This Row],[Customer ID]],customers!A952:A1952,customers!F952:F1952,FALSE)</f>
        <v>Harrisburg</v>
      </c>
      <c r="K953" s="2" t="str">
        <f>VLOOKUP(M953,'coffee (more)'!$A$1:$B$5,2,FALSE)</f>
        <v>Robusta</v>
      </c>
      <c r="L953" s="2" t="str">
        <f>VLOOKUP(N953,'coffee (more)'!$A$7:$B$10,2,FALSE)</f>
        <v>Light</v>
      </c>
      <c r="M953" t="str">
        <f>INDEX(products!$A$1:$G$49,MATCH(orders!$D953,products!$A$1:$A$49,0),MATCH(orders!M$1,products!$A$1:$G$1,0))</f>
        <v>Rob</v>
      </c>
      <c r="N953" t="str">
        <f>INDEX(products!$A$1:$G$49,MATCH(orders!$D953,products!$A$1:$A$49,0),MATCH(orders!N$1,products!$A$1:$G$1,0))</f>
        <v>L</v>
      </c>
      <c r="O953" s="10">
        <f>INDEX(products!$A$1:$G$49,MATCH(orders!$D953,products!$A$1:$A$49,0),MATCH(orders!O$1,products!$A$1:$G$1,0))</f>
        <v>0.2</v>
      </c>
      <c r="P953" s="5">
        <f>INDEX(products!$A$1:$G$49,MATCH(orders!$D953,products!$A$1:$A$49,0),MATCH(orders!P$1,products!$A$1:$G$1,0))</f>
        <v>3.5849999999999995</v>
      </c>
      <c r="Q953" s="5">
        <f>INDEX(products!$A$1:$G$49,MATCH(orders!$D953,products!$A$1:$A$49,0),MATCH(orders!Q$1,products!$A$1:$G$1,0))</f>
        <v>0.21509999999999996</v>
      </c>
      <c r="R953" s="12">
        <f t="shared" si="29"/>
        <v>21.509999999999998</v>
      </c>
      <c r="S953" s="12">
        <f t="shared" si="28"/>
        <v>1.2905999999999997</v>
      </c>
      <c r="T953" t="str">
        <f>_xlfn.XLOOKUP(C953,customers!A952:A1952,customers!I952:I1952,FALSE)</f>
        <v>No</v>
      </c>
    </row>
    <row r="954" spans="1:20" x14ac:dyDescent="0.2">
      <c r="A954" s="2" t="s">
        <v>5872</v>
      </c>
      <c r="B954" s="3">
        <v>44439</v>
      </c>
      <c r="C954" s="2" t="s">
        <v>5873</v>
      </c>
      <c r="D954" t="s">
        <v>6155</v>
      </c>
      <c r="E954" s="2">
        <v>2</v>
      </c>
      <c r="F954" s="2" t="str">
        <f>_xlfn.XLOOKUP(C954,customers!$A$1:$A$1001,customers!$B$1:$B$1001,0)</f>
        <v>Jilly Dreng</v>
      </c>
      <c r="G954" s="2" t="str">
        <f>IF(_xlfn.XLOOKUP(C954,customers!$A$1:$A$1001,customers!$C$1:$C$1001,0) = 0, "NONE", _xlfn.XLOOKUP(C954,customers!$A$1:$A$1001,customers!$C$1:$C$1001,0) )</f>
        <v>jdrengqg@uiuc.edu</v>
      </c>
      <c r="H954" s="2" t="str">
        <f>_xlfn.XLOOKUP(C954,customers!$A$1:$A$1001,customers!$G$1:$G$1001,0)</f>
        <v>Ireland</v>
      </c>
      <c r="I954" s="2" t="e" vm="336">
        <v>#VALUE!</v>
      </c>
      <c r="J954" s="2" t="str">
        <f>_xlfn.XLOOKUP(Table1[[#This Row],[Customer ID]],customers!A953:A1953,customers!F953:F1953,FALSE)</f>
        <v>Sallins</v>
      </c>
      <c r="K954" s="2" t="str">
        <f>VLOOKUP(M954,'coffee (more)'!$A$1:$B$5,2,FALSE)</f>
        <v>Arbica</v>
      </c>
      <c r="L954" s="2" t="str">
        <f>VLOOKUP(N954,'coffee (more)'!$A$7:$B$10,2,FALSE)</f>
        <v>Medium</v>
      </c>
      <c r="M954" t="str">
        <f>INDEX(products!$A$1:$G$49,MATCH(orders!$D954,products!$A$1:$A$49,0),MATCH(orders!M$1,products!$A$1:$G$1,0))</f>
        <v>Ara</v>
      </c>
      <c r="N954" t="str">
        <f>INDEX(products!$A$1:$G$49,MATCH(orders!$D954,products!$A$1:$A$49,0),MATCH(orders!N$1,products!$A$1:$G$1,0))</f>
        <v>M</v>
      </c>
      <c r="O954" s="10">
        <f>INDEX(products!$A$1:$G$49,MATCH(orders!$D954,products!$A$1:$A$49,0),MATCH(orders!O$1,products!$A$1:$G$1,0))</f>
        <v>1</v>
      </c>
      <c r="P954" s="5">
        <f>INDEX(products!$A$1:$G$49,MATCH(orders!$D954,products!$A$1:$A$49,0),MATCH(orders!P$1,products!$A$1:$G$1,0))</f>
        <v>11.25</v>
      </c>
      <c r="Q954" s="5">
        <f>INDEX(products!$A$1:$G$49,MATCH(orders!$D954,products!$A$1:$A$49,0),MATCH(orders!Q$1,products!$A$1:$G$1,0))</f>
        <v>1.0125</v>
      </c>
      <c r="R954" s="12">
        <f t="shared" si="29"/>
        <v>22.5</v>
      </c>
      <c r="S954" s="12">
        <f t="shared" si="28"/>
        <v>2.0249999999999999</v>
      </c>
      <c r="T954" t="str">
        <f>_xlfn.XLOOKUP(C954,customers!A953:A1953,customers!I953:I1953,FALSE)</f>
        <v>Yes</v>
      </c>
    </row>
    <row r="955" spans="1:20" x14ac:dyDescent="0.2">
      <c r="A955" s="2" t="s">
        <v>5878</v>
      </c>
      <c r="B955" s="3">
        <v>44582</v>
      </c>
      <c r="C955" s="2" t="s">
        <v>5764</v>
      </c>
      <c r="D955" t="s">
        <v>6167</v>
      </c>
      <c r="E955" s="2">
        <v>1</v>
      </c>
      <c r="F955" s="2" t="str">
        <f>_xlfn.XLOOKUP(C955,customers!$A$1:$A$1001,customers!$B$1:$B$1001,0)</f>
        <v>Brenn Dundredge</v>
      </c>
      <c r="G955" s="2" t="str">
        <f>IF(_xlfn.XLOOKUP(C955,customers!$A$1:$A$1001,customers!$C$1:$C$1001,0) = 0, "NONE", _xlfn.XLOOKUP(C955,customers!$A$1:$A$1001,customers!$C$1:$C$1001,0) )</f>
        <v>NONE</v>
      </c>
      <c r="H955" s="2" t="str">
        <f>_xlfn.XLOOKUP(C955,customers!$A$1:$A$1001,customers!$G$1:$G$1001,0)</f>
        <v>United States</v>
      </c>
      <c r="I955" s="2" t="b">
        <v>0</v>
      </c>
      <c r="J955" s="2" t="b">
        <f>_xlfn.XLOOKUP(Table1[[#This Row],[Customer ID]],customers!A954:A1954,customers!F954:F1954,FALSE)</f>
        <v>0</v>
      </c>
      <c r="K955" s="2" t="str">
        <f>VLOOKUP(M955,'coffee (more)'!$A$1:$B$5,2,FALSE)</f>
        <v>Arbica</v>
      </c>
      <c r="L955" s="2" t="str">
        <f>VLOOKUP(N955,'coffee (more)'!$A$7:$B$10,2,FALSE)</f>
        <v>Light</v>
      </c>
      <c r="M955" t="str">
        <f>INDEX(products!$A$1:$G$49,MATCH(orders!$D955,products!$A$1:$A$49,0),MATCH(orders!M$1,products!$A$1:$G$1,0))</f>
        <v>Ara</v>
      </c>
      <c r="N955" t="str">
        <f>INDEX(products!$A$1:$G$49,MATCH(orders!$D955,products!$A$1:$A$49,0),MATCH(orders!N$1,products!$A$1:$G$1,0))</f>
        <v>L</v>
      </c>
      <c r="O955" s="10">
        <f>INDEX(products!$A$1:$G$49,MATCH(orders!$D955,products!$A$1:$A$49,0),MATCH(orders!O$1,products!$A$1:$G$1,0))</f>
        <v>0.2</v>
      </c>
      <c r="P955" s="5">
        <f>INDEX(products!$A$1:$G$49,MATCH(orders!$D955,products!$A$1:$A$49,0),MATCH(orders!P$1,products!$A$1:$G$1,0))</f>
        <v>3.8849999999999998</v>
      </c>
      <c r="Q955" s="5">
        <f>INDEX(products!$A$1:$G$49,MATCH(orders!$D955,products!$A$1:$A$49,0),MATCH(orders!Q$1,products!$A$1:$G$1,0))</f>
        <v>0.34964999999999996</v>
      </c>
      <c r="R955" s="12">
        <f t="shared" si="29"/>
        <v>3.8849999999999998</v>
      </c>
      <c r="S955" s="12">
        <f t="shared" si="28"/>
        <v>0.34964999999999996</v>
      </c>
      <c r="T955" t="b">
        <f>_xlfn.XLOOKUP(C955,customers!A954:A1954,customers!I954:I1954,FALSE)</f>
        <v>0</v>
      </c>
    </row>
    <row r="956" spans="1:20" x14ac:dyDescent="0.2">
      <c r="A956" s="2" t="s">
        <v>5884</v>
      </c>
      <c r="B956" s="3">
        <v>44722</v>
      </c>
      <c r="C956" s="2" t="s">
        <v>5764</v>
      </c>
      <c r="D956" t="s">
        <v>6185</v>
      </c>
      <c r="E956" s="2">
        <v>1</v>
      </c>
      <c r="F956" s="2" t="str">
        <f>_xlfn.XLOOKUP(C956,customers!$A$1:$A$1001,customers!$B$1:$B$1001,0)</f>
        <v>Brenn Dundredge</v>
      </c>
      <c r="G956" s="2" t="str">
        <f>IF(_xlfn.XLOOKUP(C956,customers!$A$1:$A$1001,customers!$C$1:$C$1001,0) = 0, "NONE", _xlfn.XLOOKUP(C956,customers!$A$1:$A$1001,customers!$C$1:$C$1001,0) )</f>
        <v>NONE</v>
      </c>
      <c r="H956" s="2" t="str">
        <f>_xlfn.XLOOKUP(C956,customers!$A$1:$A$1001,customers!$G$1:$G$1001,0)</f>
        <v>United States</v>
      </c>
      <c r="I956" s="2" t="b">
        <v>0</v>
      </c>
      <c r="J956" s="2" t="b">
        <f>_xlfn.XLOOKUP(Table1[[#This Row],[Customer ID]],customers!A955:A1955,customers!F955:F1955,FALSE)</f>
        <v>0</v>
      </c>
      <c r="K956" s="2" t="str">
        <f>VLOOKUP(M956,'coffee (more)'!$A$1:$B$5,2,FALSE)</f>
        <v>Excelsa</v>
      </c>
      <c r="L956" s="2" t="str">
        <f>VLOOKUP(N956,'coffee (more)'!$A$7:$B$10,2,FALSE)</f>
        <v>Dark</v>
      </c>
      <c r="M956" t="str">
        <f>INDEX(products!$A$1:$G$49,MATCH(orders!$D956,products!$A$1:$A$49,0),MATCH(orders!M$1,products!$A$1:$G$1,0))</f>
        <v>Exc</v>
      </c>
      <c r="N956" t="str">
        <f>INDEX(products!$A$1:$G$49,MATCH(orders!$D956,products!$A$1:$A$49,0),MATCH(orders!N$1,products!$A$1:$G$1,0))</f>
        <v>D</v>
      </c>
      <c r="O956" s="10">
        <f>INDEX(products!$A$1:$G$49,MATCH(orders!$D956,products!$A$1:$A$49,0),MATCH(orders!O$1,products!$A$1:$G$1,0))</f>
        <v>2.5</v>
      </c>
      <c r="P956" s="5">
        <f>INDEX(products!$A$1:$G$49,MATCH(orders!$D956,products!$A$1:$A$49,0),MATCH(orders!P$1,products!$A$1:$G$1,0))</f>
        <v>27.945</v>
      </c>
      <c r="Q956" s="5">
        <f>INDEX(products!$A$1:$G$49,MATCH(orders!$D956,products!$A$1:$A$49,0),MATCH(orders!Q$1,products!$A$1:$G$1,0))</f>
        <v>3.07395</v>
      </c>
      <c r="R956" s="12">
        <f t="shared" si="29"/>
        <v>27.945</v>
      </c>
      <c r="S956" s="12">
        <f t="shared" si="28"/>
        <v>3.07395</v>
      </c>
      <c r="T956" t="b">
        <f>_xlfn.XLOOKUP(C956,customers!A955:A1955,customers!I955:I1955,FALSE)</f>
        <v>0</v>
      </c>
    </row>
    <row r="957" spans="1:20" x14ac:dyDescent="0.2">
      <c r="A957" s="2" t="s">
        <v>5890</v>
      </c>
      <c r="B957" s="3">
        <v>43582</v>
      </c>
      <c r="C957" s="2" t="s">
        <v>5764</v>
      </c>
      <c r="D957" t="s">
        <v>6148</v>
      </c>
      <c r="E957" s="2">
        <v>5</v>
      </c>
      <c r="F957" s="2" t="str">
        <f>_xlfn.XLOOKUP(C957,customers!$A$1:$A$1001,customers!$B$1:$B$1001,0)</f>
        <v>Brenn Dundredge</v>
      </c>
      <c r="G957" s="2" t="str">
        <f>IF(_xlfn.XLOOKUP(C957,customers!$A$1:$A$1001,customers!$C$1:$C$1001,0) = 0, "NONE", _xlfn.XLOOKUP(C957,customers!$A$1:$A$1001,customers!$C$1:$C$1001,0) )</f>
        <v>NONE</v>
      </c>
      <c r="H957" s="2" t="str">
        <f>_xlfn.XLOOKUP(C957,customers!$A$1:$A$1001,customers!$G$1:$G$1001,0)</f>
        <v>United States</v>
      </c>
      <c r="I957" s="2" t="b">
        <v>0</v>
      </c>
      <c r="J957" s="2" t="b">
        <f>_xlfn.XLOOKUP(Table1[[#This Row],[Customer ID]],customers!A956:A1956,customers!F956:F1956,FALSE)</f>
        <v>0</v>
      </c>
      <c r="K957" s="2" t="str">
        <f>VLOOKUP(M957,'coffee (more)'!$A$1:$B$5,2,FALSE)</f>
        <v>Excelsa</v>
      </c>
      <c r="L957" s="2" t="str">
        <f>VLOOKUP(N957,'coffee (more)'!$A$7:$B$10,2,FALSE)</f>
        <v>Light</v>
      </c>
      <c r="M957" t="str">
        <f>INDEX(products!$A$1:$G$49,MATCH(orders!$D957,products!$A$1:$A$49,0),MATCH(orders!M$1,products!$A$1:$G$1,0))</f>
        <v>Exc</v>
      </c>
      <c r="N957" t="str">
        <f>INDEX(products!$A$1:$G$49,MATCH(orders!$D957,products!$A$1:$A$49,0),MATCH(orders!N$1,products!$A$1:$G$1,0))</f>
        <v>L</v>
      </c>
      <c r="O957" s="10">
        <f>INDEX(products!$A$1:$G$49,MATCH(orders!$D957,products!$A$1:$A$49,0),MATCH(orders!O$1,products!$A$1:$G$1,0))</f>
        <v>2.5</v>
      </c>
      <c r="P957" s="5">
        <f>INDEX(products!$A$1:$G$49,MATCH(orders!$D957,products!$A$1:$A$49,0),MATCH(orders!P$1,products!$A$1:$G$1,0))</f>
        <v>34.154999999999994</v>
      </c>
      <c r="Q957" s="5">
        <f>INDEX(products!$A$1:$G$49,MATCH(orders!$D957,products!$A$1:$A$49,0),MATCH(orders!Q$1,products!$A$1:$G$1,0))</f>
        <v>3.7570499999999996</v>
      </c>
      <c r="R957" s="12">
        <f t="shared" si="29"/>
        <v>170.77499999999998</v>
      </c>
      <c r="S957" s="12">
        <f t="shared" si="28"/>
        <v>18.785249999999998</v>
      </c>
      <c r="T957" t="b">
        <f>_xlfn.XLOOKUP(C957,customers!A956:A1956,customers!I956:I1956,FALSE)</f>
        <v>0</v>
      </c>
    </row>
    <row r="958" spans="1:20" x14ac:dyDescent="0.2">
      <c r="A958" s="2" t="s">
        <v>5890</v>
      </c>
      <c r="B958" s="3">
        <v>43582</v>
      </c>
      <c r="C958" s="2" t="s">
        <v>5764</v>
      </c>
      <c r="D958" t="s">
        <v>6142</v>
      </c>
      <c r="E958" s="2">
        <v>2</v>
      </c>
      <c r="F958" s="2" t="str">
        <f>_xlfn.XLOOKUP(C958,customers!$A$1:$A$1001,customers!$B$1:$B$1001,0)</f>
        <v>Brenn Dundredge</v>
      </c>
      <c r="G958" s="2" t="str">
        <f>IF(_xlfn.XLOOKUP(C958,customers!$A$1:$A$1001,customers!$C$1:$C$1001,0) = 0, "NONE", _xlfn.XLOOKUP(C958,customers!$A$1:$A$1001,customers!$C$1:$C$1001,0) )</f>
        <v>NONE</v>
      </c>
      <c r="H958" s="2" t="str">
        <f>_xlfn.XLOOKUP(C958,customers!$A$1:$A$1001,customers!$G$1:$G$1001,0)</f>
        <v>United States</v>
      </c>
      <c r="I958" s="2" t="b">
        <v>0</v>
      </c>
      <c r="J958" s="2" t="b">
        <f>_xlfn.XLOOKUP(Table1[[#This Row],[Customer ID]],customers!A957:A1957,customers!F957:F1957,FALSE)</f>
        <v>0</v>
      </c>
      <c r="K958" s="2" t="str">
        <f>VLOOKUP(M958,'coffee (more)'!$A$1:$B$5,2,FALSE)</f>
        <v>Robusta</v>
      </c>
      <c r="L958" s="2" t="str">
        <f>VLOOKUP(N958,'coffee (more)'!$A$7:$B$10,2,FALSE)</f>
        <v>Light</v>
      </c>
      <c r="M958" t="str">
        <f>INDEX(products!$A$1:$G$49,MATCH(orders!$D958,products!$A$1:$A$49,0),MATCH(orders!M$1,products!$A$1:$G$1,0))</f>
        <v>Rob</v>
      </c>
      <c r="N958" t="str">
        <f>INDEX(products!$A$1:$G$49,MATCH(orders!$D958,products!$A$1:$A$49,0),MATCH(orders!N$1,products!$A$1:$G$1,0))</f>
        <v>L</v>
      </c>
      <c r="O958" s="10">
        <f>INDEX(products!$A$1:$G$49,MATCH(orders!$D958,products!$A$1:$A$49,0),MATCH(orders!O$1,products!$A$1:$G$1,0))</f>
        <v>2.5</v>
      </c>
      <c r="P958" s="5">
        <f>INDEX(products!$A$1:$G$49,MATCH(orders!$D958,products!$A$1:$A$49,0),MATCH(orders!P$1,products!$A$1:$G$1,0))</f>
        <v>27.484999999999996</v>
      </c>
      <c r="Q958" s="5">
        <f>INDEX(products!$A$1:$G$49,MATCH(orders!$D958,products!$A$1:$A$49,0),MATCH(orders!Q$1,products!$A$1:$G$1,0))</f>
        <v>1.6490999999999998</v>
      </c>
      <c r="R958" s="12">
        <f t="shared" si="29"/>
        <v>54.969999999999992</v>
      </c>
      <c r="S958" s="12">
        <f t="shared" si="28"/>
        <v>3.2981999999999996</v>
      </c>
      <c r="T958" t="b">
        <f>_xlfn.XLOOKUP(C958,customers!A957:A1957,customers!I957:I1957,FALSE)</f>
        <v>0</v>
      </c>
    </row>
    <row r="959" spans="1:20" x14ac:dyDescent="0.2">
      <c r="A959" s="2" t="s">
        <v>5890</v>
      </c>
      <c r="B959" s="3">
        <v>43582</v>
      </c>
      <c r="C959" s="2" t="s">
        <v>5764</v>
      </c>
      <c r="D959" t="s">
        <v>6171</v>
      </c>
      <c r="E959" s="2">
        <v>1</v>
      </c>
      <c r="F959" s="2" t="str">
        <f>_xlfn.XLOOKUP(C959,customers!$A$1:$A$1001,customers!$B$1:$B$1001,0)</f>
        <v>Brenn Dundredge</v>
      </c>
      <c r="G959" s="2" t="str">
        <f>IF(_xlfn.XLOOKUP(C959,customers!$A$1:$A$1001,customers!$C$1:$C$1001,0) = 0, "NONE", _xlfn.XLOOKUP(C959,customers!$A$1:$A$1001,customers!$C$1:$C$1001,0) )</f>
        <v>NONE</v>
      </c>
      <c r="H959" s="2" t="str">
        <f>_xlfn.XLOOKUP(C959,customers!$A$1:$A$1001,customers!$G$1:$G$1001,0)</f>
        <v>United States</v>
      </c>
      <c r="I959" s="2" t="b">
        <v>0</v>
      </c>
      <c r="J959" s="2" t="b">
        <f>_xlfn.XLOOKUP(Table1[[#This Row],[Customer ID]],customers!A958:A1958,customers!F958:F1958,FALSE)</f>
        <v>0</v>
      </c>
      <c r="K959" s="2" t="str">
        <f>VLOOKUP(M959,'coffee (more)'!$A$1:$B$5,2,FALSE)</f>
        <v>Excelsa</v>
      </c>
      <c r="L959" s="2" t="str">
        <f>VLOOKUP(N959,'coffee (more)'!$A$7:$B$10,2,FALSE)</f>
        <v>Light</v>
      </c>
      <c r="M959" t="str">
        <f>INDEX(products!$A$1:$G$49,MATCH(orders!$D959,products!$A$1:$A$49,0),MATCH(orders!M$1,products!$A$1:$G$1,0))</f>
        <v>Exc</v>
      </c>
      <c r="N959" t="str">
        <f>INDEX(products!$A$1:$G$49,MATCH(orders!$D959,products!$A$1:$A$49,0),MATCH(orders!N$1,products!$A$1:$G$1,0))</f>
        <v>L</v>
      </c>
      <c r="O959" s="10">
        <f>INDEX(products!$A$1:$G$49,MATCH(orders!$D959,products!$A$1:$A$49,0),MATCH(orders!O$1,products!$A$1:$G$1,0))</f>
        <v>1</v>
      </c>
      <c r="P959" s="5">
        <f>INDEX(products!$A$1:$G$49,MATCH(orders!$D959,products!$A$1:$A$49,0),MATCH(orders!P$1,products!$A$1:$G$1,0))</f>
        <v>14.85</v>
      </c>
      <c r="Q959" s="5">
        <f>INDEX(products!$A$1:$G$49,MATCH(orders!$D959,products!$A$1:$A$49,0),MATCH(orders!Q$1,products!$A$1:$G$1,0))</f>
        <v>1.6335</v>
      </c>
      <c r="R959" s="12">
        <f t="shared" si="29"/>
        <v>14.85</v>
      </c>
      <c r="S959" s="12">
        <f t="shared" si="28"/>
        <v>1.6335</v>
      </c>
      <c r="T959" t="b">
        <f>_xlfn.XLOOKUP(C959,customers!A958:A1958,customers!I958:I1958,FALSE)</f>
        <v>0</v>
      </c>
    </row>
    <row r="960" spans="1:20" x14ac:dyDescent="0.2">
      <c r="A960" s="2" t="s">
        <v>5890</v>
      </c>
      <c r="B960" s="3">
        <v>43582</v>
      </c>
      <c r="C960" s="2" t="s">
        <v>5764</v>
      </c>
      <c r="D960" t="s">
        <v>6167</v>
      </c>
      <c r="E960" s="2">
        <v>2</v>
      </c>
      <c r="F960" s="2" t="str">
        <f>_xlfn.XLOOKUP(C960,customers!$A$1:$A$1001,customers!$B$1:$B$1001,0)</f>
        <v>Brenn Dundredge</v>
      </c>
      <c r="G960" s="2" t="str">
        <f>IF(_xlfn.XLOOKUP(C960,customers!$A$1:$A$1001,customers!$C$1:$C$1001,0) = 0, "NONE", _xlfn.XLOOKUP(C960,customers!$A$1:$A$1001,customers!$C$1:$C$1001,0) )</f>
        <v>NONE</v>
      </c>
      <c r="H960" s="2" t="str">
        <f>_xlfn.XLOOKUP(C960,customers!$A$1:$A$1001,customers!$G$1:$G$1001,0)</f>
        <v>United States</v>
      </c>
      <c r="I960" s="2" t="b">
        <v>0</v>
      </c>
      <c r="J960" s="2" t="b">
        <f>_xlfn.XLOOKUP(Table1[[#This Row],[Customer ID]],customers!A959:A1959,customers!F959:F1959,FALSE)</f>
        <v>0</v>
      </c>
      <c r="K960" s="2" t="str">
        <f>VLOOKUP(M960,'coffee (more)'!$A$1:$B$5,2,FALSE)</f>
        <v>Arbica</v>
      </c>
      <c r="L960" s="2" t="str">
        <f>VLOOKUP(N960,'coffee (more)'!$A$7:$B$10,2,FALSE)</f>
        <v>Light</v>
      </c>
      <c r="M960" t="str">
        <f>INDEX(products!$A$1:$G$49,MATCH(orders!$D960,products!$A$1:$A$49,0),MATCH(orders!M$1,products!$A$1:$G$1,0))</f>
        <v>Ara</v>
      </c>
      <c r="N960" t="str">
        <f>INDEX(products!$A$1:$G$49,MATCH(orders!$D960,products!$A$1:$A$49,0),MATCH(orders!N$1,products!$A$1:$G$1,0))</f>
        <v>L</v>
      </c>
      <c r="O960" s="10">
        <f>INDEX(products!$A$1:$G$49,MATCH(orders!$D960,products!$A$1:$A$49,0),MATCH(orders!O$1,products!$A$1:$G$1,0))</f>
        <v>0.2</v>
      </c>
      <c r="P960" s="5">
        <f>INDEX(products!$A$1:$G$49,MATCH(orders!$D960,products!$A$1:$A$49,0),MATCH(orders!P$1,products!$A$1:$G$1,0))</f>
        <v>3.8849999999999998</v>
      </c>
      <c r="Q960" s="5">
        <f>INDEX(products!$A$1:$G$49,MATCH(orders!$D960,products!$A$1:$A$49,0),MATCH(orders!Q$1,products!$A$1:$G$1,0))</f>
        <v>0.34964999999999996</v>
      </c>
      <c r="R960" s="12">
        <f t="shared" si="29"/>
        <v>7.77</v>
      </c>
      <c r="S960" s="12">
        <f t="shared" si="28"/>
        <v>0.69929999999999992</v>
      </c>
      <c r="T960" t="b">
        <f>_xlfn.XLOOKUP(C960,customers!A959:A1959,customers!I959:I1959,FALSE)</f>
        <v>0</v>
      </c>
    </row>
    <row r="961" spans="1:20" x14ac:dyDescent="0.2">
      <c r="A961" s="2" t="s">
        <v>5910</v>
      </c>
      <c r="B961" s="3">
        <v>44598</v>
      </c>
      <c r="C961" s="2" t="s">
        <v>5911</v>
      </c>
      <c r="D961" t="s">
        <v>6145</v>
      </c>
      <c r="E961" s="2">
        <v>5</v>
      </c>
      <c r="F961" s="2" t="str">
        <f>_xlfn.XLOOKUP(C961,customers!$A$1:$A$1001,customers!$B$1:$B$1001,0)</f>
        <v>Rhodie Strathern</v>
      </c>
      <c r="G961" s="2" t="str">
        <f>IF(_xlfn.XLOOKUP(C961,customers!$A$1:$A$1001,customers!$C$1:$C$1001,0) = 0, "NONE", _xlfn.XLOOKUP(C961,customers!$A$1:$A$1001,customers!$C$1:$C$1001,0) )</f>
        <v>rstrathernqn@devhub.com</v>
      </c>
      <c r="H961" s="2" t="str">
        <f>_xlfn.XLOOKUP(C961,customers!$A$1:$A$1001,customers!$G$1:$G$1001,0)</f>
        <v>United States</v>
      </c>
      <c r="I961" s="2" t="e" vm="26">
        <v>#VALUE!</v>
      </c>
      <c r="J961" s="2" t="str">
        <f>_xlfn.XLOOKUP(Table1[[#This Row],[Customer ID]],customers!A960:A1960,customers!F960:F1960,FALSE)</f>
        <v>Little Rock</v>
      </c>
      <c r="K961" s="2" t="str">
        <f>VLOOKUP(M961,'coffee (more)'!$A$1:$B$5,2,FALSE)</f>
        <v>Liberica</v>
      </c>
      <c r="L961" s="2" t="str">
        <f>VLOOKUP(N961,'coffee (more)'!$A$7:$B$10,2,FALSE)</f>
        <v>Light</v>
      </c>
      <c r="M961" t="str">
        <f>INDEX(products!$A$1:$G$49,MATCH(orders!$D961,products!$A$1:$A$49,0),MATCH(orders!M$1,products!$A$1:$G$1,0))</f>
        <v>Lib</v>
      </c>
      <c r="N961" t="str">
        <f>INDEX(products!$A$1:$G$49,MATCH(orders!$D961,products!$A$1:$A$49,0),MATCH(orders!N$1,products!$A$1:$G$1,0))</f>
        <v>L</v>
      </c>
      <c r="O961" s="10">
        <f>INDEX(products!$A$1:$G$49,MATCH(orders!$D961,products!$A$1:$A$49,0),MATCH(orders!O$1,products!$A$1:$G$1,0))</f>
        <v>0.2</v>
      </c>
      <c r="P961" s="5">
        <f>INDEX(products!$A$1:$G$49,MATCH(orders!$D961,products!$A$1:$A$49,0),MATCH(orders!P$1,products!$A$1:$G$1,0))</f>
        <v>4.7549999999999999</v>
      </c>
      <c r="Q961" s="5">
        <f>INDEX(products!$A$1:$G$49,MATCH(orders!$D961,products!$A$1:$A$49,0),MATCH(orders!Q$1,products!$A$1:$G$1,0))</f>
        <v>0.61814999999999998</v>
      </c>
      <c r="R961" s="12">
        <f t="shared" si="29"/>
        <v>23.774999999999999</v>
      </c>
      <c r="S961" s="12">
        <f t="shared" si="28"/>
        <v>3.0907499999999999</v>
      </c>
      <c r="T961" t="str">
        <f>_xlfn.XLOOKUP(C961,customers!A960:A1960,customers!I960:I1960,FALSE)</f>
        <v>Yes</v>
      </c>
    </row>
    <row r="962" spans="1:20" x14ac:dyDescent="0.2">
      <c r="A962" s="2" t="s">
        <v>5915</v>
      </c>
      <c r="B962" s="3">
        <v>44591</v>
      </c>
      <c r="C962" s="2" t="s">
        <v>5916</v>
      </c>
      <c r="D962" t="s">
        <v>6170</v>
      </c>
      <c r="E962" s="2">
        <v>5</v>
      </c>
      <c r="F962" s="2" t="str">
        <f>_xlfn.XLOOKUP(C962,customers!$A$1:$A$1001,customers!$B$1:$B$1001,0)</f>
        <v>Chad Miguel</v>
      </c>
      <c r="G962" s="2" t="str">
        <f>IF(_xlfn.XLOOKUP(C962,customers!$A$1:$A$1001,customers!$C$1:$C$1001,0) = 0, "NONE", _xlfn.XLOOKUP(C962,customers!$A$1:$A$1001,customers!$C$1:$C$1001,0) )</f>
        <v>cmiguelqo@exblog.jp</v>
      </c>
      <c r="H962" s="2" t="str">
        <f>_xlfn.XLOOKUP(C962,customers!$A$1:$A$1001,customers!$G$1:$G$1001,0)</f>
        <v>United States</v>
      </c>
      <c r="I962" s="2" t="e" vm="338">
        <v>#VALUE!</v>
      </c>
      <c r="J962" s="2" t="str">
        <f>_xlfn.XLOOKUP(Table1[[#This Row],[Customer ID]],customers!A961:A1961,customers!F961:F1961,FALSE)</f>
        <v>Hagerstown</v>
      </c>
      <c r="K962" s="2" t="str">
        <f>VLOOKUP(M962,'coffee (more)'!$A$1:$B$5,2,FALSE)</f>
        <v>Liberica</v>
      </c>
      <c r="L962" s="2" t="str">
        <f>VLOOKUP(N962,'coffee (more)'!$A$7:$B$10,2,FALSE)</f>
        <v>Light</v>
      </c>
      <c r="M962" t="str">
        <f>INDEX(products!$A$1:$G$49,MATCH(orders!$D962,products!$A$1:$A$49,0),MATCH(orders!M$1,products!$A$1:$G$1,0))</f>
        <v>Lib</v>
      </c>
      <c r="N962" t="str">
        <f>INDEX(products!$A$1:$G$49,MATCH(orders!$D962,products!$A$1:$A$49,0),MATCH(orders!N$1,products!$A$1:$G$1,0))</f>
        <v>L</v>
      </c>
      <c r="O962" s="10">
        <f>INDEX(products!$A$1:$G$49,MATCH(orders!$D962,products!$A$1:$A$49,0),MATCH(orders!O$1,products!$A$1:$G$1,0))</f>
        <v>1</v>
      </c>
      <c r="P962" s="5">
        <f>INDEX(products!$A$1:$G$49,MATCH(orders!$D962,products!$A$1:$A$49,0),MATCH(orders!P$1,products!$A$1:$G$1,0))</f>
        <v>15.85</v>
      </c>
      <c r="Q962" s="5">
        <f>INDEX(products!$A$1:$G$49,MATCH(orders!$D962,products!$A$1:$A$49,0),MATCH(orders!Q$1,products!$A$1:$G$1,0))</f>
        <v>2.0605000000000002</v>
      </c>
      <c r="R962" s="12">
        <f t="shared" si="29"/>
        <v>79.25</v>
      </c>
      <c r="S962" s="12">
        <f t="shared" ref="S962:S1001" si="30" xml:space="preserve"> Q962*E962</f>
        <v>10.302500000000002</v>
      </c>
      <c r="T962" t="str">
        <f>_xlfn.XLOOKUP(C962,customers!A961:A1961,customers!I961:I1961,FALSE)</f>
        <v>Yes</v>
      </c>
    </row>
    <row r="963" spans="1:20"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 = 0, "NONE", _xlfn.XLOOKUP(C963,customers!$A$1:$A$1001,customers!$C$1:$C$1001,0) )</f>
        <v>NONE</v>
      </c>
      <c r="H963" s="2" t="str">
        <f>_xlfn.XLOOKUP(C963,customers!$A$1:$A$1001,customers!$G$1:$G$1001,0)</f>
        <v>United States</v>
      </c>
      <c r="I963" s="2" t="e" vm="135">
        <v>#VALUE!</v>
      </c>
      <c r="J963" s="2" t="str">
        <f>_xlfn.XLOOKUP(Table1[[#This Row],[Customer ID]],customers!A962:A1962,customers!F962:F1962,FALSE)</f>
        <v>Albany</v>
      </c>
      <c r="K963" s="2" t="str">
        <f>VLOOKUP(M963,'coffee (more)'!$A$1:$B$5,2,FALSE)</f>
        <v>Arbica</v>
      </c>
      <c r="L963" s="2" t="str">
        <f>VLOOKUP(N963,'coffee (more)'!$A$7:$B$10,2,FALSE)</f>
        <v>Dark</v>
      </c>
      <c r="M963" t="str">
        <f>INDEX(products!$A$1:$G$49,MATCH(orders!$D963,products!$A$1:$A$49,0),MATCH(orders!M$1,products!$A$1:$G$1,0))</f>
        <v>Ara</v>
      </c>
      <c r="N963" t="str">
        <f>INDEX(products!$A$1:$G$49,MATCH(orders!$D963,products!$A$1:$A$49,0),MATCH(orders!N$1,products!$A$1:$G$1,0))</f>
        <v>D</v>
      </c>
      <c r="O963" s="10">
        <f>INDEX(products!$A$1:$G$49,MATCH(orders!$D963,products!$A$1:$A$49,0),MATCH(orders!O$1,products!$A$1:$G$1,0))</f>
        <v>2.5</v>
      </c>
      <c r="P963" s="5">
        <f>INDEX(products!$A$1:$G$49,MATCH(orders!$D963,products!$A$1:$A$49,0),MATCH(orders!P$1,products!$A$1:$G$1,0))</f>
        <v>22.884999999999998</v>
      </c>
      <c r="Q963" s="5">
        <f>INDEX(products!$A$1:$G$49,MATCH(orders!$D963,products!$A$1:$A$49,0),MATCH(orders!Q$1,products!$A$1:$G$1,0))</f>
        <v>2.0596499999999995</v>
      </c>
      <c r="R963" s="12">
        <f t="shared" ref="R963:R1001" si="31">E963*P963</f>
        <v>45.769999999999996</v>
      </c>
      <c r="S963" s="12">
        <f t="shared" si="30"/>
        <v>4.1192999999999991</v>
      </c>
      <c r="T963" t="str">
        <f>_xlfn.XLOOKUP(C963,customers!A962:A1962,customers!I962:I1962,FALSE)</f>
        <v>Yes</v>
      </c>
    </row>
    <row r="964" spans="1:20" x14ac:dyDescent="0.2">
      <c r="A964" s="2" t="s">
        <v>5926</v>
      </c>
      <c r="B964" s="3">
        <v>44664</v>
      </c>
      <c r="C964" s="2" t="s">
        <v>5927</v>
      </c>
      <c r="D964" t="s">
        <v>6177</v>
      </c>
      <c r="E964" s="2">
        <v>1</v>
      </c>
      <c r="F964" s="2" t="str">
        <f>_xlfn.XLOOKUP(C964,customers!$A$1:$A$1001,customers!$B$1:$B$1001,0)</f>
        <v>Morly Rocks</v>
      </c>
      <c r="G964" s="2" t="str">
        <f>IF(_xlfn.XLOOKUP(C964,customers!$A$1:$A$1001,customers!$C$1:$C$1001,0) = 0, "NONE", _xlfn.XLOOKUP(C964,customers!$A$1:$A$1001,customers!$C$1:$C$1001,0) )</f>
        <v>mrocksqq@exblog.jp</v>
      </c>
      <c r="H964" s="2" t="str">
        <f>_xlfn.XLOOKUP(C964,customers!$A$1:$A$1001,customers!$G$1:$G$1001,0)</f>
        <v>Ireland</v>
      </c>
      <c r="I964" s="2" t="e" vm="339">
        <v>#VALUE!</v>
      </c>
      <c r="J964" s="2" t="str">
        <f>_xlfn.XLOOKUP(Table1[[#This Row],[Customer ID]],customers!A963:A1963,customers!F963:F1963,FALSE)</f>
        <v>Crossmolina</v>
      </c>
      <c r="K964" s="2" t="str">
        <f>VLOOKUP(M964,'coffee (more)'!$A$1:$B$5,2,FALSE)</f>
        <v>Robusta</v>
      </c>
      <c r="L964" s="2" t="str">
        <f>VLOOKUP(N964,'coffee (more)'!$A$7:$B$10,2,FALSE)</f>
        <v>Dark</v>
      </c>
      <c r="M964" t="str">
        <f>INDEX(products!$A$1:$G$49,MATCH(orders!$D964,products!$A$1:$A$49,0),MATCH(orders!M$1,products!$A$1:$G$1,0))</f>
        <v>Rob</v>
      </c>
      <c r="N964" t="str">
        <f>INDEX(products!$A$1:$G$49,MATCH(orders!$D964,products!$A$1:$A$49,0),MATCH(orders!N$1,products!$A$1:$G$1,0))</f>
        <v>D</v>
      </c>
      <c r="O964" s="10">
        <f>INDEX(products!$A$1:$G$49,MATCH(orders!$D964,products!$A$1:$A$49,0),MATCH(orders!O$1,products!$A$1:$G$1,0))</f>
        <v>1</v>
      </c>
      <c r="P964" s="5">
        <f>INDEX(products!$A$1:$G$49,MATCH(orders!$D964,products!$A$1:$A$49,0),MATCH(orders!P$1,products!$A$1:$G$1,0))</f>
        <v>8.9499999999999993</v>
      </c>
      <c r="Q964" s="5">
        <f>INDEX(products!$A$1:$G$49,MATCH(orders!$D964,products!$A$1:$A$49,0),MATCH(orders!Q$1,products!$A$1:$G$1,0))</f>
        <v>0.53699999999999992</v>
      </c>
      <c r="R964" s="12">
        <f t="shared" si="31"/>
        <v>8.9499999999999993</v>
      </c>
      <c r="S964" s="12">
        <f t="shared" si="30"/>
        <v>0.53699999999999992</v>
      </c>
      <c r="T964" t="str">
        <f>_xlfn.XLOOKUP(C964,customers!A963:A1963,customers!I963:I1963,FALSE)</f>
        <v>Yes</v>
      </c>
    </row>
    <row r="965" spans="1:20" x14ac:dyDescent="0.2">
      <c r="A965" s="2" t="s">
        <v>5932</v>
      </c>
      <c r="B965" s="3">
        <v>44203</v>
      </c>
      <c r="C965" s="2" t="s">
        <v>5933</v>
      </c>
      <c r="D965" t="s">
        <v>6146</v>
      </c>
      <c r="E965" s="2">
        <v>4</v>
      </c>
      <c r="F965" s="2" t="str">
        <f>_xlfn.XLOOKUP(C965,customers!$A$1:$A$1001,customers!$B$1:$B$1001,0)</f>
        <v>Yuri Burrells</v>
      </c>
      <c r="G965" s="2" t="str">
        <f>IF(_xlfn.XLOOKUP(C965,customers!$A$1:$A$1001,customers!$C$1:$C$1001,0) = 0, "NONE", _xlfn.XLOOKUP(C965,customers!$A$1:$A$1001,customers!$C$1:$C$1001,0) )</f>
        <v>yburrellsqr@vinaora.com</v>
      </c>
      <c r="H965" s="2" t="str">
        <f>_xlfn.XLOOKUP(C965,customers!$A$1:$A$1001,customers!$G$1:$G$1001,0)</f>
        <v>United States</v>
      </c>
      <c r="I965" s="2" t="e" vm="183">
        <v>#VALUE!</v>
      </c>
      <c r="J965" s="2" t="str">
        <f>_xlfn.XLOOKUP(Table1[[#This Row],[Customer ID]],customers!A964:A1964,customers!F964:F1964,FALSE)</f>
        <v>Lexington</v>
      </c>
      <c r="K965" s="2" t="str">
        <f>VLOOKUP(M965,'coffee (more)'!$A$1:$B$5,2,FALSE)</f>
        <v>Robusta</v>
      </c>
      <c r="L965" s="2" t="str">
        <f>VLOOKUP(N965,'coffee (more)'!$A$7:$B$10,2,FALSE)</f>
        <v>Medium</v>
      </c>
      <c r="M965" t="str">
        <f>INDEX(products!$A$1:$G$49,MATCH(orders!$D965,products!$A$1:$A$49,0),MATCH(orders!M$1,products!$A$1:$G$1,0))</f>
        <v>Rob</v>
      </c>
      <c r="N965" t="str">
        <f>INDEX(products!$A$1:$G$49,MATCH(orders!$D965,products!$A$1:$A$49,0),MATCH(orders!N$1,products!$A$1:$G$1,0))</f>
        <v>M</v>
      </c>
      <c r="O965" s="10">
        <f>INDEX(products!$A$1:$G$49,MATCH(orders!$D965,products!$A$1:$A$49,0),MATCH(orders!O$1,products!$A$1:$G$1,0))</f>
        <v>0.5</v>
      </c>
      <c r="P965" s="5">
        <f>INDEX(products!$A$1:$G$49,MATCH(orders!$D965,products!$A$1:$A$49,0),MATCH(orders!P$1,products!$A$1:$G$1,0))</f>
        <v>5.97</v>
      </c>
      <c r="Q965" s="5">
        <f>INDEX(products!$A$1:$G$49,MATCH(orders!$D965,products!$A$1:$A$49,0),MATCH(orders!Q$1,products!$A$1:$G$1,0))</f>
        <v>0.35819999999999996</v>
      </c>
      <c r="R965" s="12">
        <f t="shared" si="31"/>
        <v>23.88</v>
      </c>
      <c r="S965" s="12">
        <f t="shared" si="30"/>
        <v>1.4327999999999999</v>
      </c>
      <c r="T965" t="str">
        <f>_xlfn.XLOOKUP(C965,customers!A964:A1964,customers!I964:I1964,FALSE)</f>
        <v>Yes</v>
      </c>
    </row>
    <row r="966" spans="1:20"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 = 0, "NONE", _xlfn.XLOOKUP(C966,customers!$A$1:$A$1001,customers!$C$1:$C$1001,0) )</f>
        <v>cgoodrumqs@goodreads.com</v>
      </c>
      <c r="H966" s="2" t="str">
        <f>_xlfn.XLOOKUP(C966,customers!$A$1:$A$1001,customers!$G$1:$G$1001,0)</f>
        <v>United States</v>
      </c>
      <c r="I966" s="2" t="e" vm="223">
        <v>#VALUE!</v>
      </c>
      <c r="J966" s="2" t="str">
        <f>_xlfn.XLOOKUP(Table1[[#This Row],[Customer ID]],customers!A965:A1965,customers!F965:F1965,FALSE)</f>
        <v>San Diego</v>
      </c>
      <c r="K966" s="2" t="str">
        <f>VLOOKUP(M966,'coffee (more)'!$A$1:$B$5,2,FALSE)</f>
        <v>Excelsa</v>
      </c>
      <c r="L966" s="2" t="str">
        <f>VLOOKUP(N966,'coffee (more)'!$A$7:$B$10,2,FALSE)</f>
        <v>Light</v>
      </c>
      <c r="M966" t="str">
        <f>INDEX(products!$A$1:$G$49,MATCH(orders!$D966,products!$A$1:$A$49,0),MATCH(orders!M$1,products!$A$1:$G$1,0))</f>
        <v>Exc</v>
      </c>
      <c r="N966" t="str">
        <f>INDEX(products!$A$1:$G$49,MATCH(orders!$D966,products!$A$1:$A$49,0),MATCH(orders!N$1,products!$A$1:$G$1,0))</f>
        <v>L</v>
      </c>
      <c r="O966" s="10">
        <f>INDEX(products!$A$1:$G$49,MATCH(orders!$D966,products!$A$1:$A$49,0),MATCH(orders!O$1,products!$A$1:$G$1,0))</f>
        <v>0.2</v>
      </c>
      <c r="P966" s="5">
        <f>INDEX(products!$A$1:$G$49,MATCH(orders!$D966,products!$A$1:$A$49,0),MATCH(orders!P$1,products!$A$1:$G$1,0))</f>
        <v>4.4550000000000001</v>
      </c>
      <c r="Q966" s="5">
        <f>INDEX(products!$A$1:$G$49,MATCH(orders!$D966,products!$A$1:$A$49,0),MATCH(orders!Q$1,products!$A$1:$G$1,0))</f>
        <v>0.49004999999999999</v>
      </c>
      <c r="R966" s="12">
        <f t="shared" si="31"/>
        <v>22.274999999999999</v>
      </c>
      <c r="S966" s="12">
        <f t="shared" si="30"/>
        <v>2.45025</v>
      </c>
      <c r="T966" t="str">
        <f>_xlfn.XLOOKUP(C966,customers!A965:A1965,customers!I965:I1965,FALSE)</f>
        <v>No</v>
      </c>
    </row>
    <row r="967" spans="1:20" x14ac:dyDescent="0.2">
      <c r="A967" s="2" t="s">
        <v>5944</v>
      </c>
      <c r="B967" s="3">
        <v>43724</v>
      </c>
      <c r="C967" s="2" t="s">
        <v>5945</v>
      </c>
      <c r="D967" t="s">
        <v>6138</v>
      </c>
      <c r="E967" s="2">
        <v>3</v>
      </c>
      <c r="F967" s="2" t="str">
        <f>_xlfn.XLOOKUP(C967,customers!$A$1:$A$1001,customers!$B$1:$B$1001,0)</f>
        <v>Joey Jefferys</v>
      </c>
      <c r="G967" s="2" t="str">
        <f>IF(_xlfn.XLOOKUP(C967,customers!$A$1:$A$1001,customers!$C$1:$C$1001,0) = 0, "NONE", _xlfn.XLOOKUP(C967,customers!$A$1:$A$1001,customers!$C$1:$C$1001,0) )</f>
        <v>jjefferysqt@blog.com</v>
      </c>
      <c r="H967" s="2" t="str">
        <f>_xlfn.XLOOKUP(C967,customers!$A$1:$A$1001,customers!$G$1:$G$1001,0)</f>
        <v>United States</v>
      </c>
      <c r="I967" s="2" t="e" vm="7">
        <v>#VALUE!</v>
      </c>
      <c r="J967" s="2" t="str">
        <f>_xlfn.XLOOKUP(Table1[[#This Row],[Customer ID]],customers!A966:A1966,customers!F966:F1966,FALSE)</f>
        <v>Los Angeles</v>
      </c>
      <c r="K967" s="2" t="str">
        <f>VLOOKUP(M967,'coffee (more)'!$A$1:$B$5,2,FALSE)</f>
        <v>Robusta</v>
      </c>
      <c r="L967" s="2" t="str">
        <f>VLOOKUP(N967,'coffee (more)'!$A$7:$B$10,2,FALSE)</f>
        <v>Medium</v>
      </c>
      <c r="M967" t="str">
        <f>INDEX(products!$A$1:$G$49,MATCH(orders!$D967,products!$A$1:$A$49,0),MATCH(orders!M$1,products!$A$1:$G$1,0))</f>
        <v>Rob</v>
      </c>
      <c r="N967" t="str">
        <f>INDEX(products!$A$1:$G$49,MATCH(orders!$D967,products!$A$1:$A$49,0),MATCH(orders!N$1,products!$A$1:$G$1,0))</f>
        <v>M</v>
      </c>
      <c r="O967" s="10">
        <f>INDEX(products!$A$1:$G$49,MATCH(orders!$D967,products!$A$1:$A$49,0),MATCH(orders!O$1,products!$A$1:$G$1,0))</f>
        <v>1</v>
      </c>
      <c r="P967" s="5">
        <f>INDEX(products!$A$1:$G$49,MATCH(orders!$D967,products!$A$1:$A$49,0),MATCH(orders!P$1,products!$A$1:$G$1,0))</f>
        <v>9.9499999999999993</v>
      </c>
      <c r="Q967" s="5">
        <f>INDEX(products!$A$1:$G$49,MATCH(orders!$D967,products!$A$1:$A$49,0),MATCH(orders!Q$1,products!$A$1:$G$1,0))</f>
        <v>0.59699999999999998</v>
      </c>
      <c r="R967" s="12">
        <f t="shared" si="31"/>
        <v>29.849999999999998</v>
      </c>
      <c r="S967" s="12">
        <f t="shared" si="30"/>
        <v>1.7909999999999999</v>
      </c>
      <c r="T967" t="str">
        <f>_xlfn.XLOOKUP(C967,customers!A966:A1966,customers!I966:I1966,FALSE)</f>
        <v>Yes</v>
      </c>
    </row>
    <row r="968" spans="1:20" x14ac:dyDescent="0.2">
      <c r="A968" s="2" t="s">
        <v>5949</v>
      </c>
      <c r="B968" s="3">
        <v>43491</v>
      </c>
      <c r="C968" s="2" t="s">
        <v>5950</v>
      </c>
      <c r="D968" t="s">
        <v>6176</v>
      </c>
      <c r="E968" s="2">
        <v>6</v>
      </c>
      <c r="F968" s="2" t="str">
        <f>_xlfn.XLOOKUP(C968,customers!$A$1:$A$1001,customers!$B$1:$B$1001,0)</f>
        <v>Bearnard Wardell</v>
      </c>
      <c r="G968" s="2" t="str">
        <f>IF(_xlfn.XLOOKUP(C968,customers!$A$1:$A$1001,customers!$C$1:$C$1001,0) = 0, "NONE", _xlfn.XLOOKUP(C968,customers!$A$1:$A$1001,customers!$C$1:$C$1001,0) )</f>
        <v>bwardellqu@adobe.com</v>
      </c>
      <c r="H968" s="2" t="str">
        <f>_xlfn.XLOOKUP(C968,customers!$A$1:$A$1001,customers!$G$1:$G$1001,0)</f>
        <v>United States</v>
      </c>
      <c r="I968" s="2" t="e" vm="125">
        <v>#VALUE!</v>
      </c>
      <c r="J968" s="2" t="str">
        <f>_xlfn.XLOOKUP(Table1[[#This Row],[Customer ID]],customers!A967:A1967,customers!F967:F1967,FALSE)</f>
        <v>Brooklyn</v>
      </c>
      <c r="K968" s="2" t="str">
        <f>VLOOKUP(M968,'coffee (more)'!$A$1:$B$5,2,FALSE)</f>
        <v>Excelsa</v>
      </c>
      <c r="L968" s="2" t="str">
        <f>VLOOKUP(N968,'coffee (more)'!$A$7:$B$10,2,FALSE)</f>
        <v>Light</v>
      </c>
      <c r="M968" t="str">
        <f>INDEX(products!$A$1:$G$49,MATCH(orders!$D968,products!$A$1:$A$49,0),MATCH(orders!M$1,products!$A$1:$G$1,0))</f>
        <v>Exc</v>
      </c>
      <c r="N968" t="str">
        <f>INDEX(products!$A$1:$G$49,MATCH(orders!$D968,products!$A$1:$A$49,0),MATCH(orders!N$1,products!$A$1:$G$1,0))</f>
        <v>L</v>
      </c>
      <c r="O968" s="10">
        <f>INDEX(products!$A$1:$G$49,MATCH(orders!$D968,products!$A$1:$A$49,0),MATCH(orders!O$1,products!$A$1:$G$1,0))</f>
        <v>0.5</v>
      </c>
      <c r="P968" s="5">
        <f>INDEX(products!$A$1:$G$49,MATCH(orders!$D968,products!$A$1:$A$49,0),MATCH(orders!P$1,products!$A$1:$G$1,0))</f>
        <v>8.91</v>
      </c>
      <c r="Q968" s="5">
        <f>INDEX(products!$A$1:$G$49,MATCH(orders!$D968,products!$A$1:$A$49,0),MATCH(orders!Q$1,products!$A$1:$G$1,0))</f>
        <v>0.98009999999999997</v>
      </c>
      <c r="R968" s="12">
        <f t="shared" si="31"/>
        <v>53.46</v>
      </c>
      <c r="S968" s="12">
        <f t="shared" si="30"/>
        <v>5.8805999999999994</v>
      </c>
      <c r="T968" t="str">
        <f>_xlfn.XLOOKUP(C968,customers!A967:A1967,customers!I967:I1967,FALSE)</f>
        <v>Yes</v>
      </c>
    </row>
    <row r="969" spans="1:20" x14ac:dyDescent="0.2">
      <c r="A969" s="2" t="s">
        <v>5955</v>
      </c>
      <c r="B969" s="3">
        <v>44246</v>
      </c>
      <c r="C969" s="2" t="s">
        <v>5956</v>
      </c>
      <c r="D969" t="s">
        <v>6163</v>
      </c>
      <c r="E969" s="2">
        <v>1</v>
      </c>
      <c r="F969" s="2" t="str">
        <f>_xlfn.XLOOKUP(C969,customers!$A$1:$A$1001,customers!$B$1:$B$1001,0)</f>
        <v>Zeke Walisiak</v>
      </c>
      <c r="G969" s="2" t="str">
        <f>IF(_xlfn.XLOOKUP(C969,customers!$A$1:$A$1001,customers!$C$1:$C$1001,0) = 0, "NONE", _xlfn.XLOOKUP(C969,customers!$A$1:$A$1001,customers!$C$1:$C$1001,0) )</f>
        <v>zwalisiakqv@ucsd.edu</v>
      </c>
      <c r="H969" s="2" t="str">
        <f>_xlfn.XLOOKUP(C969,customers!$A$1:$A$1001,customers!$G$1:$G$1001,0)</f>
        <v>Ireland</v>
      </c>
      <c r="I969" s="2" t="e" vm="340">
        <v>#VALUE!</v>
      </c>
      <c r="J969" s="2" t="str">
        <f>_xlfn.XLOOKUP(Table1[[#This Row],[Customer ID]],customers!A968:A1968,customers!F968:F1968,FALSE)</f>
        <v>Booterstown</v>
      </c>
      <c r="K969" s="2" t="str">
        <f>VLOOKUP(M969,'coffee (more)'!$A$1:$B$5,2,FALSE)</f>
        <v>Robusta</v>
      </c>
      <c r="L969" s="2" t="str">
        <f>VLOOKUP(N969,'coffee (more)'!$A$7:$B$10,2,FALSE)</f>
        <v>Dark</v>
      </c>
      <c r="M969" t="str">
        <f>INDEX(products!$A$1:$G$49,MATCH(orders!$D969,products!$A$1:$A$49,0),MATCH(orders!M$1,products!$A$1:$G$1,0))</f>
        <v>Rob</v>
      </c>
      <c r="N969" t="str">
        <f>INDEX(products!$A$1:$G$49,MATCH(orders!$D969,products!$A$1:$A$49,0),MATCH(orders!N$1,products!$A$1:$G$1,0))</f>
        <v>D</v>
      </c>
      <c r="O969" s="10">
        <f>INDEX(products!$A$1:$G$49,MATCH(orders!$D969,products!$A$1:$A$49,0),MATCH(orders!O$1,products!$A$1:$G$1,0))</f>
        <v>0.2</v>
      </c>
      <c r="P969" s="5">
        <f>INDEX(products!$A$1:$G$49,MATCH(orders!$D969,products!$A$1:$A$49,0),MATCH(orders!P$1,products!$A$1:$G$1,0))</f>
        <v>2.6849999999999996</v>
      </c>
      <c r="Q969" s="5">
        <f>INDEX(products!$A$1:$G$49,MATCH(orders!$D969,products!$A$1:$A$49,0),MATCH(orders!Q$1,products!$A$1:$G$1,0))</f>
        <v>0.16109999999999997</v>
      </c>
      <c r="R969" s="12">
        <f t="shared" si="31"/>
        <v>2.6849999999999996</v>
      </c>
      <c r="S969" s="12">
        <f t="shared" si="30"/>
        <v>0.16109999999999997</v>
      </c>
      <c r="T969" t="str">
        <f>_xlfn.XLOOKUP(C969,customers!A968:A1968,customers!I968:I1968,FALSE)</f>
        <v>Yes</v>
      </c>
    </row>
    <row r="970" spans="1:20" x14ac:dyDescent="0.2">
      <c r="A970" s="2" t="s">
        <v>5961</v>
      </c>
      <c r="B970" s="3">
        <v>44642</v>
      </c>
      <c r="C970" s="2" t="s">
        <v>5962</v>
      </c>
      <c r="D970" t="s">
        <v>6174</v>
      </c>
      <c r="E970" s="2">
        <v>2</v>
      </c>
      <c r="F970" s="2" t="str">
        <f>_xlfn.XLOOKUP(C970,customers!$A$1:$A$1001,customers!$B$1:$B$1001,0)</f>
        <v>Wiley Leopold</v>
      </c>
      <c r="G970" s="2" t="str">
        <f>IF(_xlfn.XLOOKUP(C970,customers!$A$1:$A$1001,customers!$C$1:$C$1001,0) = 0, "NONE", _xlfn.XLOOKUP(C970,customers!$A$1:$A$1001,customers!$C$1:$C$1001,0) )</f>
        <v>wleopoldqw@blogspot.com</v>
      </c>
      <c r="H970" s="2" t="str">
        <f>_xlfn.XLOOKUP(C970,customers!$A$1:$A$1001,customers!$G$1:$G$1001,0)</f>
        <v>United States</v>
      </c>
      <c r="I970" s="2" t="e" vm="341">
        <v>#VALUE!</v>
      </c>
      <c r="J970" s="2" t="str">
        <f>_xlfn.XLOOKUP(Table1[[#This Row],[Customer ID]],customers!A969:A1969,customers!F969:F1969,FALSE)</f>
        <v>Gainesville</v>
      </c>
      <c r="K970" s="2" t="str">
        <f>VLOOKUP(M970,'coffee (more)'!$A$1:$B$5,2,FALSE)</f>
        <v>Robusta</v>
      </c>
      <c r="L970" s="2" t="str">
        <f>VLOOKUP(N970,'coffee (more)'!$A$7:$B$10,2,FALSE)</f>
        <v>Medium</v>
      </c>
      <c r="M970" t="str">
        <f>INDEX(products!$A$1:$G$49,MATCH(orders!$D970,products!$A$1:$A$49,0),MATCH(orders!M$1,products!$A$1:$G$1,0))</f>
        <v>Rob</v>
      </c>
      <c r="N970" t="str">
        <f>INDEX(products!$A$1:$G$49,MATCH(orders!$D970,products!$A$1:$A$49,0),MATCH(orders!N$1,products!$A$1:$G$1,0))</f>
        <v>M</v>
      </c>
      <c r="O970" s="10">
        <f>INDEX(products!$A$1:$G$49,MATCH(orders!$D970,products!$A$1:$A$49,0),MATCH(orders!O$1,products!$A$1:$G$1,0))</f>
        <v>0.2</v>
      </c>
      <c r="P970" s="5">
        <f>INDEX(products!$A$1:$G$49,MATCH(orders!$D970,products!$A$1:$A$49,0),MATCH(orders!P$1,products!$A$1:$G$1,0))</f>
        <v>2.9849999999999999</v>
      </c>
      <c r="Q970" s="5">
        <f>INDEX(products!$A$1:$G$49,MATCH(orders!$D970,products!$A$1:$A$49,0),MATCH(orders!Q$1,products!$A$1:$G$1,0))</f>
        <v>0.17909999999999998</v>
      </c>
      <c r="R970" s="12">
        <f t="shared" si="31"/>
        <v>5.97</v>
      </c>
      <c r="S970" s="12">
        <f t="shared" si="30"/>
        <v>0.35819999999999996</v>
      </c>
      <c r="T970" t="str">
        <f>_xlfn.XLOOKUP(C970,customers!A969:A1969,customers!I969:I1969,FALSE)</f>
        <v>No</v>
      </c>
    </row>
    <row r="971" spans="1:20" x14ac:dyDescent="0.2">
      <c r="A971" s="2" t="s">
        <v>5967</v>
      </c>
      <c r="B971" s="3">
        <v>43649</v>
      </c>
      <c r="C971" s="2" t="s">
        <v>5968</v>
      </c>
      <c r="D971" t="s">
        <v>6143</v>
      </c>
      <c r="E971" s="2">
        <v>1</v>
      </c>
      <c r="F971" s="2" t="str">
        <f>_xlfn.XLOOKUP(C971,customers!$A$1:$A$1001,customers!$B$1:$B$1001,0)</f>
        <v>Chiarra Shalders</v>
      </c>
      <c r="G971" s="2" t="str">
        <f>IF(_xlfn.XLOOKUP(C971,customers!$A$1:$A$1001,customers!$C$1:$C$1001,0) = 0, "NONE", _xlfn.XLOOKUP(C971,customers!$A$1:$A$1001,customers!$C$1:$C$1001,0) )</f>
        <v>cshaldersqx@cisco.com</v>
      </c>
      <c r="H971" s="2" t="str">
        <f>_xlfn.XLOOKUP(C971,customers!$A$1:$A$1001,customers!$G$1:$G$1001,0)</f>
        <v>United States</v>
      </c>
      <c r="I971" s="2" t="e" vm="116">
        <v>#VALUE!</v>
      </c>
      <c r="J971" s="2" t="str">
        <f>_xlfn.XLOOKUP(Table1[[#This Row],[Customer ID]],customers!A970:A1970,customers!F970:F1970,FALSE)</f>
        <v>Clearwater</v>
      </c>
      <c r="K971" s="2" t="str">
        <f>VLOOKUP(M971,'coffee (more)'!$A$1:$B$5,2,FALSE)</f>
        <v>Liberica</v>
      </c>
      <c r="L971" s="2" t="str">
        <f>VLOOKUP(N971,'coffee (more)'!$A$7:$B$10,2,FALSE)</f>
        <v>Dark</v>
      </c>
      <c r="M971" t="str">
        <f>INDEX(products!$A$1:$G$49,MATCH(orders!$D971,products!$A$1:$A$49,0),MATCH(orders!M$1,products!$A$1:$G$1,0))</f>
        <v>Lib</v>
      </c>
      <c r="N971" t="str">
        <f>INDEX(products!$A$1:$G$49,MATCH(orders!$D971,products!$A$1:$A$49,0),MATCH(orders!N$1,products!$A$1:$G$1,0))</f>
        <v>D</v>
      </c>
      <c r="O971" s="10">
        <f>INDEX(products!$A$1:$G$49,MATCH(orders!$D971,products!$A$1:$A$49,0),MATCH(orders!O$1,products!$A$1:$G$1,0))</f>
        <v>1</v>
      </c>
      <c r="P971" s="5">
        <f>INDEX(products!$A$1:$G$49,MATCH(orders!$D971,products!$A$1:$A$49,0),MATCH(orders!P$1,products!$A$1:$G$1,0))</f>
        <v>12.95</v>
      </c>
      <c r="Q971" s="5">
        <f>INDEX(products!$A$1:$G$49,MATCH(orders!$D971,products!$A$1:$A$49,0),MATCH(orders!Q$1,products!$A$1:$G$1,0))</f>
        <v>1.6835</v>
      </c>
      <c r="R971" s="12">
        <f t="shared" si="31"/>
        <v>12.95</v>
      </c>
      <c r="S971" s="12">
        <f t="shared" si="30"/>
        <v>1.6835</v>
      </c>
      <c r="T971" t="str">
        <f>_xlfn.XLOOKUP(C971,customers!A970:A1970,customers!I970:I1970,FALSE)</f>
        <v>Yes</v>
      </c>
    </row>
    <row r="972" spans="1:20" x14ac:dyDescent="0.2">
      <c r="A972" s="2" t="s">
        <v>5973</v>
      </c>
      <c r="B972" s="3">
        <v>43729</v>
      </c>
      <c r="C972" s="2" t="s">
        <v>5974</v>
      </c>
      <c r="D972" t="s">
        <v>6139</v>
      </c>
      <c r="E972" s="2">
        <v>1</v>
      </c>
      <c r="F972" s="2" t="str">
        <f>_xlfn.XLOOKUP(C972,customers!$A$1:$A$1001,customers!$B$1:$B$1001,0)</f>
        <v>Sharl Southerill</v>
      </c>
      <c r="G972" s="2" t="str">
        <f>IF(_xlfn.XLOOKUP(C972,customers!$A$1:$A$1001,customers!$C$1:$C$1001,0) = 0, "NONE", _xlfn.XLOOKUP(C972,customers!$A$1:$A$1001,customers!$C$1:$C$1001,0) )</f>
        <v>NONE</v>
      </c>
      <c r="H972" s="2" t="str">
        <f>_xlfn.XLOOKUP(C972,customers!$A$1:$A$1001,customers!$G$1:$G$1001,0)</f>
        <v>United States</v>
      </c>
      <c r="I972" s="2" t="e" vm="261">
        <v>#VALUE!</v>
      </c>
      <c r="J972" s="2" t="str">
        <f>_xlfn.XLOOKUP(Table1[[#This Row],[Customer ID]],customers!A971:A1971,customers!F971:F1971,FALSE)</f>
        <v>Amarillo</v>
      </c>
      <c r="K972" s="2" t="str">
        <f>VLOOKUP(M972,'coffee (more)'!$A$1:$B$5,2,FALSE)</f>
        <v>Excelsa</v>
      </c>
      <c r="L972" s="2" t="str">
        <f>VLOOKUP(N972,'coffee (more)'!$A$7:$B$10,2,FALSE)</f>
        <v>Medium</v>
      </c>
      <c r="M972" t="str">
        <f>INDEX(products!$A$1:$G$49,MATCH(orders!$D972,products!$A$1:$A$49,0),MATCH(orders!M$1,products!$A$1:$G$1,0))</f>
        <v>Exc</v>
      </c>
      <c r="N972" t="str">
        <f>INDEX(products!$A$1:$G$49,MATCH(orders!$D972,products!$A$1:$A$49,0),MATCH(orders!N$1,products!$A$1:$G$1,0))</f>
        <v>M</v>
      </c>
      <c r="O972" s="10">
        <f>INDEX(products!$A$1:$G$49,MATCH(orders!$D972,products!$A$1:$A$49,0),MATCH(orders!O$1,products!$A$1:$G$1,0))</f>
        <v>0.5</v>
      </c>
      <c r="P972" s="5">
        <f>INDEX(products!$A$1:$G$49,MATCH(orders!$D972,products!$A$1:$A$49,0),MATCH(orders!P$1,products!$A$1:$G$1,0))</f>
        <v>8.25</v>
      </c>
      <c r="Q972" s="5">
        <f>INDEX(products!$A$1:$G$49,MATCH(orders!$D972,products!$A$1:$A$49,0),MATCH(orders!Q$1,products!$A$1:$G$1,0))</f>
        <v>0.90749999999999997</v>
      </c>
      <c r="R972" s="12">
        <f t="shared" si="31"/>
        <v>8.25</v>
      </c>
      <c r="S972" s="12">
        <f t="shared" si="30"/>
        <v>0.90749999999999997</v>
      </c>
      <c r="T972" t="str">
        <f>_xlfn.XLOOKUP(C972,customers!A971:A1971,customers!I971:I1971,FALSE)</f>
        <v>No</v>
      </c>
    </row>
    <row r="973" spans="1:20" x14ac:dyDescent="0.2">
      <c r="A973" s="2" t="s">
        <v>5978</v>
      </c>
      <c r="B973" s="3">
        <v>43703</v>
      </c>
      <c r="C973" s="2" t="s">
        <v>5979</v>
      </c>
      <c r="D973" t="s">
        <v>6182</v>
      </c>
      <c r="E973" s="2">
        <v>5</v>
      </c>
      <c r="F973" s="2" t="str">
        <f>_xlfn.XLOOKUP(C973,customers!$A$1:$A$1001,customers!$B$1:$B$1001,0)</f>
        <v>Noni Furber</v>
      </c>
      <c r="G973" s="2" t="str">
        <f>IF(_xlfn.XLOOKUP(C973,customers!$A$1:$A$1001,customers!$C$1:$C$1001,0) = 0, "NONE", _xlfn.XLOOKUP(C973,customers!$A$1:$A$1001,customers!$C$1:$C$1001,0) )</f>
        <v>nfurberqz@jugem.jp</v>
      </c>
      <c r="H973" s="2" t="str">
        <f>_xlfn.XLOOKUP(C973,customers!$A$1:$A$1001,customers!$G$1:$G$1001,0)</f>
        <v>United States</v>
      </c>
      <c r="I973" s="2" t="e" vm="54">
        <v>#VALUE!</v>
      </c>
      <c r="J973" s="2" t="str">
        <f>_xlfn.XLOOKUP(Table1[[#This Row],[Customer ID]],customers!A972:A1972,customers!F972:F1972,FALSE)</f>
        <v>Fort Worth</v>
      </c>
      <c r="K973" s="2" t="str">
        <f>VLOOKUP(M973,'coffee (more)'!$A$1:$B$5,2,FALSE)</f>
        <v>Arbica</v>
      </c>
      <c r="L973" s="2" t="str">
        <f>VLOOKUP(N973,'coffee (more)'!$A$7:$B$10,2,FALSE)</f>
        <v>Light</v>
      </c>
      <c r="M973" t="str">
        <f>INDEX(products!$A$1:$G$49,MATCH(orders!$D973,products!$A$1:$A$49,0),MATCH(orders!M$1,products!$A$1:$G$1,0))</f>
        <v>Ara</v>
      </c>
      <c r="N973" t="str">
        <f>INDEX(products!$A$1:$G$49,MATCH(orders!$D973,products!$A$1:$A$49,0),MATCH(orders!N$1,products!$A$1:$G$1,0))</f>
        <v>L</v>
      </c>
      <c r="O973" s="10">
        <f>INDEX(products!$A$1:$G$49,MATCH(orders!$D973,products!$A$1:$A$49,0),MATCH(orders!O$1,products!$A$1:$G$1,0))</f>
        <v>2.5</v>
      </c>
      <c r="P973" s="5">
        <f>INDEX(products!$A$1:$G$49,MATCH(orders!$D973,products!$A$1:$A$49,0),MATCH(orders!P$1,products!$A$1:$G$1,0))</f>
        <v>29.784999999999997</v>
      </c>
      <c r="Q973" s="5">
        <f>INDEX(products!$A$1:$G$49,MATCH(orders!$D973,products!$A$1:$A$49,0),MATCH(orders!Q$1,products!$A$1:$G$1,0))</f>
        <v>2.6806499999999995</v>
      </c>
      <c r="R973" s="12">
        <f t="shared" si="31"/>
        <v>148.92499999999998</v>
      </c>
      <c r="S973" s="12">
        <f t="shared" si="30"/>
        <v>13.403249999999998</v>
      </c>
      <c r="T973" t="str">
        <f>_xlfn.XLOOKUP(C973,customers!A972:A1972,customers!I972:I1972,FALSE)</f>
        <v>No</v>
      </c>
    </row>
    <row r="974" spans="1:20" x14ac:dyDescent="0.2">
      <c r="A974" s="2" t="s">
        <v>5984</v>
      </c>
      <c r="B974" s="3">
        <v>44411</v>
      </c>
      <c r="C974" s="2" t="s">
        <v>5985</v>
      </c>
      <c r="D974" t="s">
        <v>6182</v>
      </c>
      <c r="E974" s="2">
        <v>3</v>
      </c>
      <c r="F974" s="2" t="str">
        <f>_xlfn.XLOOKUP(C974,customers!$A$1:$A$1001,customers!$B$1:$B$1001,0)</f>
        <v>Dinah Crutcher</v>
      </c>
      <c r="G974" s="2" t="str">
        <f>IF(_xlfn.XLOOKUP(C974,customers!$A$1:$A$1001,customers!$C$1:$C$1001,0) = 0, "NONE", _xlfn.XLOOKUP(C974,customers!$A$1:$A$1001,customers!$C$1:$C$1001,0) )</f>
        <v>NONE</v>
      </c>
      <c r="H974" s="2" t="str">
        <f>_xlfn.XLOOKUP(C974,customers!$A$1:$A$1001,customers!$G$1:$G$1001,0)</f>
        <v>Ireland</v>
      </c>
      <c r="I974" s="2" t="e" vm="300">
        <v>#VALUE!</v>
      </c>
      <c r="J974" s="2" t="str">
        <f>_xlfn.XLOOKUP(Table1[[#This Row],[Customer ID]],customers!A973:A1973,customers!F973:F1973,FALSE)</f>
        <v>Lusk</v>
      </c>
      <c r="K974" s="2" t="str">
        <f>VLOOKUP(M974,'coffee (more)'!$A$1:$B$5,2,FALSE)</f>
        <v>Arbica</v>
      </c>
      <c r="L974" s="2" t="str">
        <f>VLOOKUP(N974,'coffee (more)'!$A$7:$B$10,2,FALSE)</f>
        <v>Light</v>
      </c>
      <c r="M974" t="str">
        <f>INDEX(products!$A$1:$G$49,MATCH(orders!$D974,products!$A$1:$A$49,0),MATCH(orders!M$1,products!$A$1:$G$1,0))</f>
        <v>Ara</v>
      </c>
      <c r="N974" t="str">
        <f>INDEX(products!$A$1:$G$49,MATCH(orders!$D974,products!$A$1:$A$49,0),MATCH(orders!N$1,products!$A$1:$G$1,0))</f>
        <v>L</v>
      </c>
      <c r="O974" s="10">
        <f>INDEX(products!$A$1:$G$49,MATCH(orders!$D974,products!$A$1:$A$49,0),MATCH(orders!O$1,products!$A$1:$G$1,0))</f>
        <v>2.5</v>
      </c>
      <c r="P974" s="5">
        <f>INDEX(products!$A$1:$G$49,MATCH(orders!$D974,products!$A$1:$A$49,0),MATCH(orders!P$1,products!$A$1:$G$1,0))</f>
        <v>29.784999999999997</v>
      </c>
      <c r="Q974" s="5">
        <f>INDEX(products!$A$1:$G$49,MATCH(orders!$D974,products!$A$1:$A$49,0),MATCH(orders!Q$1,products!$A$1:$G$1,0))</f>
        <v>2.6806499999999995</v>
      </c>
      <c r="R974" s="12">
        <f t="shared" si="31"/>
        <v>89.35499999999999</v>
      </c>
      <c r="S974" s="12">
        <f t="shared" si="30"/>
        <v>8.0419499999999982</v>
      </c>
      <c r="T974" t="str">
        <f>_xlfn.XLOOKUP(C974,customers!A973:A1973,customers!I973:I1973,FALSE)</f>
        <v>Yes</v>
      </c>
    </row>
    <row r="975" spans="1:20" x14ac:dyDescent="0.2">
      <c r="A975" s="2" t="s">
        <v>5989</v>
      </c>
      <c r="B975" s="3">
        <v>44493</v>
      </c>
      <c r="C975" s="2" t="s">
        <v>5990</v>
      </c>
      <c r="D975" t="s">
        <v>6162</v>
      </c>
      <c r="E975" s="2">
        <v>6</v>
      </c>
      <c r="F975" s="2" t="str">
        <f>_xlfn.XLOOKUP(C975,customers!$A$1:$A$1001,customers!$B$1:$B$1001,0)</f>
        <v>Charlean Keave</v>
      </c>
      <c r="G975" s="2" t="str">
        <f>IF(_xlfn.XLOOKUP(C975,customers!$A$1:$A$1001,customers!$C$1:$C$1001,0) = 0, "NONE", _xlfn.XLOOKUP(C975,customers!$A$1:$A$1001,customers!$C$1:$C$1001,0) )</f>
        <v>ckeaver1@ucoz.com</v>
      </c>
      <c r="H975" s="2" t="str">
        <f>_xlfn.XLOOKUP(C975,customers!$A$1:$A$1001,customers!$G$1:$G$1001,0)</f>
        <v>United States</v>
      </c>
      <c r="I975" s="2" t="e" vm="46">
        <v>#VALUE!</v>
      </c>
      <c r="J975" s="2" t="str">
        <f>_xlfn.XLOOKUP(Table1[[#This Row],[Customer ID]],customers!A974:A1974,customers!F974:F1974,FALSE)</f>
        <v>Pensacola</v>
      </c>
      <c r="K975" s="2" t="str">
        <f>VLOOKUP(M975,'coffee (more)'!$A$1:$B$5,2,FALSE)</f>
        <v>Liberica</v>
      </c>
      <c r="L975" s="2" t="str">
        <f>VLOOKUP(N975,'coffee (more)'!$A$7:$B$10,2,FALSE)</f>
        <v>Medium</v>
      </c>
      <c r="M975" t="str">
        <f>INDEX(products!$A$1:$G$49,MATCH(orders!$D975,products!$A$1:$A$49,0),MATCH(orders!M$1,products!$A$1:$G$1,0))</f>
        <v>Lib</v>
      </c>
      <c r="N975" t="str">
        <f>INDEX(products!$A$1:$G$49,MATCH(orders!$D975,products!$A$1:$A$49,0),MATCH(orders!N$1,products!$A$1:$G$1,0))</f>
        <v>M</v>
      </c>
      <c r="O975" s="10">
        <f>INDEX(products!$A$1:$G$49,MATCH(orders!$D975,products!$A$1:$A$49,0),MATCH(orders!O$1,products!$A$1:$G$1,0))</f>
        <v>1</v>
      </c>
      <c r="P975" s="5">
        <f>INDEX(products!$A$1:$G$49,MATCH(orders!$D975,products!$A$1:$A$49,0),MATCH(orders!P$1,products!$A$1:$G$1,0))</f>
        <v>14.55</v>
      </c>
      <c r="Q975" s="5">
        <f>INDEX(products!$A$1:$G$49,MATCH(orders!$D975,products!$A$1:$A$49,0),MATCH(orders!Q$1,products!$A$1:$G$1,0))</f>
        <v>1.8915000000000002</v>
      </c>
      <c r="R975" s="12">
        <f t="shared" si="31"/>
        <v>87.300000000000011</v>
      </c>
      <c r="S975" s="12">
        <f t="shared" si="30"/>
        <v>11.349</v>
      </c>
      <c r="T975" t="str">
        <f>_xlfn.XLOOKUP(C975,customers!A974:A1974,customers!I974:I1974,FALSE)</f>
        <v>No</v>
      </c>
    </row>
    <row r="976" spans="1:20" x14ac:dyDescent="0.2">
      <c r="A976" s="2" t="s">
        <v>5995</v>
      </c>
      <c r="B976" s="3">
        <v>43556</v>
      </c>
      <c r="C976" s="2" t="s">
        <v>5996</v>
      </c>
      <c r="D976" t="s">
        <v>6172</v>
      </c>
      <c r="E976" s="2">
        <v>1</v>
      </c>
      <c r="F976" s="2" t="str">
        <f>_xlfn.XLOOKUP(C976,customers!$A$1:$A$1001,customers!$B$1:$B$1001,0)</f>
        <v>Sada Roseborough</v>
      </c>
      <c r="G976" s="2" t="str">
        <f>IF(_xlfn.XLOOKUP(C976,customers!$A$1:$A$1001,customers!$C$1:$C$1001,0) = 0, "NONE", _xlfn.XLOOKUP(C976,customers!$A$1:$A$1001,customers!$C$1:$C$1001,0) )</f>
        <v>sroseboroughr2@virginia.edu</v>
      </c>
      <c r="H976" s="2" t="str">
        <f>_xlfn.XLOOKUP(C976,customers!$A$1:$A$1001,customers!$G$1:$G$1001,0)</f>
        <v>United States</v>
      </c>
      <c r="I976" s="2" t="e" vm="167">
        <v>#VALUE!</v>
      </c>
      <c r="J976" s="2" t="str">
        <f>_xlfn.XLOOKUP(Table1[[#This Row],[Customer ID]],customers!A975:A1975,customers!F975:F1975,FALSE)</f>
        <v>Tacoma</v>
      </c>
      <c r="K976" s="2" t="str">
        <f>VLOOKUP(M976,'coffee (more)'!$A$1:$B$5,2,FALSE)</f>
        <v>Robusta</v>
      </c>
      <c r="L976" s="2" t="str">
        <f>VLOOKUP(N976,'coffee (more)'!$A$7:$B$10,2,FALSE)</f>
        <v>Dark</v>
      </c>
      <c r="M976" t="str">
        <f>INDEX(products!$A$1:$G$49,MATCH(orders!$D976,products!$A$1:$A$49,0),MATCH(orders!M$1,products!$A$1:$G$1,0))</f>
        <v>Rob</v>
      </c>
      <c r="N976" t="str">
        <f>INDEX(products!$A$1:$G$49,MATCH(orders!$D976,products!$A$1:$A$49,0),MATCH(orders!N$1,products!$A$1:$G$1,0))</f>
        <v>D</v>
      </c>
      <c r="O976" s="10">
        <f>INDEX(products!$A$1:$G$49,MATCH(orders!$D976,products!$A$1:$A$49,0),MATCH(orders!O$1,products!$A$1:$G$1,0))</f>
        <v>0.5</v>
      </c>
      <c r="P976" s="5">
        <f>INDEX(products!$A$1:$G$49,MATCH(orders!$D976,products!$A$1:$A$49,0),MATCH(orders!P$1,products!$A$1:$G$1,0))</f>
        <v>5.3699999999999992</v>
      </c>
      <c r="Q976" s="5">
        <f>INDEX(products!$A$1:$G$49,MATCH(orders!$D976,products!$A$1:$A$49,0),MATCH(orders!Q$1,products!$A$1:$G$1,0))</f>
        <v>0.32219999999999993</v>
      </c>
      <c r="R976" s="12">
        <f t="shared" si="31"/>
        <v>5.3699999999999992</v>
      </c>
      <c r="S976" s="12">
        <f t="shared" si="30"/>
        <v>0.32219999999999993</v>
      </c>
      <c r="T976" t="str">
        <f>_xlfn.XLOOKUP(C976,customers!A975:A1975,customers!I975:I1975,FALSE)</f>
        <v>Yes</v>
      </c>
    </row>
    <row r="977" spans="1:20" x14ac:dyDescent="0.2">
      <c r="A977" s="2" t="s">
        <v>6001</v>
      </c>
      <c r="B977" s="3">
        <v>44538</v>
      </c>
      <c r="C977" s="2" t="s">
        <v>6002</v>
      </c>
      <c r="D977" t="s">
        <v>6154</v>
      </c>
      <c r="E977" s="2">
        <v>3</v>
      </c>
      <c r="F977" s="2" t="str">
        <f>_xlfn.XLOOKUP(C977,customers!$A$1:$A$1001,customers!$B$1:$B$1001,0)</f>
        <v>Clayton Kingwell</v>
      </c>
      <c r="G977" s="2" t="str">
        <f>IF(_xlfn.XLOOKUP(C977,customers!$A$1:$A$1001,customers!$C$1:$C$1001,0) = 0, "NONE", _xlfn.XLOOKUP(C977,customers!$A$1:$A$1001,customers!$C$1:$C$1001,0) )</f>
        <v>ckingwellr3@squarespace.com</v>
      </c>
      <c r="H977" s="2" t="str">
        <f>_xlfn.XLOOKUP(C977,customers!$A$1:$A$1001,customers!$G$1:$G$1001,0)</f>
        <v>Ireland</v>
      </c>
      <c r="I977" s="2" t="e" vm="342">
        <v>#VALUE!</v>
      </c>
      <c r="J977" s="2" t="str">
        <f>_xlfn.XLOOKUP(Table1[[#This Row],[Customer ID]],customers!A976:A1976,customers!F976:F1976,FALSE)</f>
        <v>Rathnew</v>
      </c>
      <c r="K977" s="2" t="str">
        <f>VLOOKUP(M977,'coffee (more)'!$A$1:$B$5,2,FALSE)</f>
        <v>Arbica</v>
      </c>
      <c r="L977" s="2" t="str">
        <f>VLOOKUP(N977,'coffee (more)'!$A$7:$B$10,2,FALSE)</f>
        <v>Dark</v>
      </c>
      <c r="M977" t="str">
        <f>INDEX(products!$A$1:$G$49,MATCH(orders!$D977,products!$A$1:$A$49,0),MATCH(orders!M$1,products!$A$1:$G$1,0))</f>
        <v>Ara</v>
      </c>
      <c r="N977" t="str">
        <f>INDEX(products!$A$1:$G$49,MATCH(orders!$D977,products!$A$1:$A$49,0),MATCH(orders!N$1,products!$A$1:$G$1,0))</f>
        <v>D</v>
      </c>
      <c r="O977" s="10">
        <f>INDEX(products!$A$1:$G$49,MATCH(orders!$D977,products!$A$1:$A$49,0),MATCH(orders!O$1,products!$A$1:$G$1,0))</f>
        <v>0.2</v>
      </c>
      <c r="P977" s="5">
        <f>INDEX(products!$A$1:$G$49,MATCH(orders!$D977,products!$A$1:$A$49,0),MATCH(orders!P$1,products!$A$1:$G$1,0))</f>
        <v>2.9849999999999999</v>
      </c>
      <c r="Q977" s="5">
        <f>INDEX(products!$A$1:$G$49,MATCH(orders!$D977,products!$A$1:$A$49,0),MATCH(orders!Q$1,products!$A$1:$G$1,0))</f>
        <v>0.26865</v>
      </c>
      <c r="R977" s="12">
        <f t="shared" si="31"/>
        <v>8.9550000000000001</v>
      </c>
      <c r="S977" s="12">
        <f t="shared" si="30"/>
        <v>0.80594999999999994</v>
      </c>
      <c r="T977" t="str">
        <f>_xlfn.XLOOKUP(C977,customers!A976:A1976,customers!I976:I1976,FALSE)</f>
        <v>Yes</v>
      </c>
    </row>
    <row r="978" spans="1:20" x14ac:dyDescent="0.2">
      <c r="A978" s="2" t="s">
        <v>6007</v>
      </c>
      <c r="B978" s="3">
        <v>43643</v>
      </c>
      <c r="C978" s="2" t="s">
        <v>6008</v>
      </c>
      <c r="D978" t="s">
        <v>6142</v>
      </c>
      <c r="E978" s="2">
        <v>5</v>
      </c>
      <c r="F978" s="2" t="str">
        <f>_xlfn.XLOOKUP(C978,customers!$A$1:$A$1001,customers!$B$1:$B$1001,0)</f>
        <v>Kacy Canto</v>
      </c>
      <c r="G978" s="2" t="str">
        <f>IF(_xlfn.XLOOKUP(C978,customers!$A$1:$A$1001,customers!$C$1:$C$1001,0) = 0, "NONE", _xlfn.XLOOKUP(C978,customers!$A$1:$A$1001,customers!$C$1:$C$1001,0) )</f>
        <v>kcantor4@gmpg.org</v>
      </c>
      <c r="H978" s="2" t="str">
        <f>_xlfn.XLOOKUP(C978,customers!$A$1:$A$1001,customers!$G$1:$G$1001,0)</f>
        <v>United States</v>
      </c>
      <c r="I978" s="2" t="e" vm="49">
        <v>#VALUE!</v>
      </c>
      <c r="J978" s="2" t="str">
        <f>_xlfn.XLOOKUP(Table1[[#This Row],[Customer ID]],customers!A977:A1977,customers!F977:F1977,FALSE)</f>
        <v>Fort Wayne</v>
      </c>
      <c r="K978" s="2" t="str">
        <f>VLOOKUP(M978,'coffee (more)'!$A$1:$B$5,2,FALSE)</f>
        <v>Robusta</v>
      </c>
      <c r="L978" s="2" t="str">
        <f>VLOOKUP(N978,'coffee (more)'!$A$7:$B$10,2,FALSE)</f>
        <v>Light</v>
      </c>
      <c r="M978" t="str">
        <f>INDEX(products!$A$1:$G$49,MATCH(orders!$D978,products!$A$1:$A$49,0),MATCH(orders!M$1,products!$A$1:$G$1,0))</f>
        <v>Rob</v>
      </c>
      <c r="N978" t="str">
        <f>INDEX(products!$A$1:$G$49,MATCH(orders!$D978,products!$A$1:$A$49,0),MATCH(orders!N$1,products!$A$1:$G$1,0))</f>
        <v>L</v>
      </c>
      <c r="O978" s="10">
        <f>INDEX(products!$A$1:$G$49,MATCH(orders!$D978,products!$A$1:$A$49,0),MATCH(orders!O$1,products!$A$1:$G$1,0))</f>
        <v>2.5</v>
      </c>
      <c r="P978" s="5">
        <f>INDEX(products!$A$1:$G$49,MATCH(orders!$D978,products!$A$1:$A$49,0),MATCH(orders!P$1,products!$A$1:$G$1,0))</f>
        <v>27.484999999999996</v>
      </c>
      <c r="Q978" s="5">
        <f>INDEX(products!$A$1:$G$49,MATCH(orders!$D978,products!$A$1:$A$49,0),MATCH(orders!Q$1,products!$A$1:$G$1,0))</f>
        <v>1.6490999999999998</v>
      </c>
      <c r="R978" s="12">
        <f t="shared" si="31"/>
        <v>137.42499999999998</v>
      </c>
      <c r="S978" s="12">
        <f t="shared" si="30"/>
        <v>8.2454999999999998</v>
      </c>
      <c r="T978" t="str">
        <f>_xlfn.XLOOKUP(C978,customers!A977:A1977,customers!I977:I1977,FALSE)</f>
        <v>Yes</v>
      </c>
    </row>
    <row r="979" spans="1:20" x14ac:dyDescent="0.2">
      <c r="A979" s="2" t="s">
        <v>6013</v>
      </c>
      <c r="B979" s="3">
        <v>44026</v>
      </c>
      <c r="C979" s="2" t="s">
        <v>6014</v>
      </c>
      <c r="D979" t="s">
        <v>6179</v>
      </c>
      <c r="E979" s="2">
        <v>5</v>
      </c>
      <c r="F979" s="2" t="str">
        <f>_xlfn.XLOOKUP(C979,customers!$A$1:$A$1001,customers!$B$1:$B$1001,0)</f>
        <v>Mab Blakemore</v>
      </c>
      <c r="G979" s="2" t="str">
        <f>IF(_xlfn.XLOOKUP(C979,customers!$A$1:$A$1001,customers!$C$1:$C$1001,0) = 0, "NONE", _xlfn.XLOOKUP(C979,customers!$A$1:$A$1001,customers!$C$1:$C$1001,0) )</f>
        <v>mblakemorer5@nsw.gov.au</v>
      </c>
      <c r="H979" s="2" t="str">
        <f>_xlfn.XLOOKUP(C979,customers!$A$1:$A$1001,customers!$G$1:$G$1001,0)</f>
        <v>United States</v>
      </c>
      <c r="I979" s="2" t="e" vm="261">
        <v>#VALUE!</v>
      </c>
      <c r="J979" s="2" t="str">
        <f>_xlfn.XLOOKUP(Table1[[#This Row],[Customer ID]],customers!A978:A1978,customers!F978:F1978,FALSE)</f>
        <v>Amarillo</v>
      </c>
      <c r="K979" s="2" t="str">
        <f>VLOOKUP(M979,'coffee (more)'!$A$1:$B$5,2,FALSE)</f>
        <v>Robusta</v>
      </c>
      <c r="L979" s="2" t="str">
        <f>VLOOKUP(N979,'coffee (more)'!$A$7:$B$10,2,FALSE)</f>
        <v>Light</v>
      </c>
      <c r="M979" t="str">
        <f>INDEX(products!$A$1:$G$49,MATCH(orders!$D979,products!$A$1:$A$49,0),MATCH(orders!M$1,products!$A$1:$G$1,0))</f>
        <v>Rob</v>
      </c>
      <c r="N979" t="str">
        <f>INDEX(products!$A$1:$G$49,MATCH(orders!$D979,products!$A$1:$A$49,0),MATCH(orders!N$1,products!$A$1:$G$1,0))</f>
        <v>L</v>
      </c>
      <c r="O979" s="10">
        <f>INDEX(products!$A$1:$G$49,MATCH(orders!$D979,products!$A$1:$A$49,0),MATCH(orders!O$1,products!$A$1:$G$1,0))</f>
        <v>1</v>
      </c>
      <c r="P979" s="5">
        <f>INDEX(products!$A$1:$G$49,MATCH(orders!$D979,products!$A$1:$A$49,0),MATCH(orders!P$1,products!$A$1:$G$1,0))</f>
        <v>11.95</v>
      </c>
      <c r="Q979" s="5">
        <f>INDEX(products!$A$1:$G$49,MATCH(orders!$D979,products!$A$1:$A$49,0),MATCH(orders!Q$1,products!$A$1:$G$1,0))</f>
        <v>0.71699999999999997</v>
      </c>
      <c r="R979" s="12">
        <f t="shared" si="31"/>
        <v>59.75</v>
      </c>
      <c r="S979" s="12">
        <f t="shared" si="30"/>
        <v>3.585</v>
      </c>
      <c r="T979" t="str">
        <f>_xlfn.XLOOKUP(C979,customers!A978:A1978,customers!I978:I1978,FALSE)</f>
        <v>No</v>
      </c>
    </row>
    <row r="980" spans="1:20" x14ac:dyDescent="0.2">
      <c r="A980" s="2" t="s">
        <v>6019</v>
      </c>
      <c r="B980" s="3">
        <v>43913</v>
      </c>
      <c r="C980" s="2" t="s">
        <v>5990</v>
      </c>
      <c r="D980" t="s">
        <v>6180</v>
      </c>
      <c r="E980" s="2">
        <v>3</v>
      </c>
      <c r="F980" s="2" t="str">
        <f>_xlfn.XLOOKUP(C980,customers!$A$1:$A$1001,customers!$B$1:$B$1001,0)</f>
        <v>Charlean Keave</v>
      </c>
      <c r="G980" s="2" t="str">
        <f>IF(_xlfn.XLOOKUP(C980,customers!$A$1:$A$1001,customers!$C$1:$C$1001,0) = 0, "NONE", _xlfn.XLOOKUP(C980,customers!$A$1:$A$1001,customers!$C$1:$C$1001,0) )</f>
        <v>ckeaver1@ucoz.com</v>
      </c>
      <c r="H980" s="2" t="str">
        <f>_xlfn.XLOOKUP(C980,customers!$A$1:$A$1001,customers!$G$1:$G$1001,0)</f>
        <v>United States</v>
      </c>
      <c r="I980" s="2" t="b">
        <v>0</v>
      </c>
      <c r="J980" s="2" t="b">
        <f>_xlfn.XLOOKUP(Table1[[#This Row],[Customer ID]],customers!A979:A1979,customers!F979:F1979,FALSE)</f>
        <v>0</v>
      </c>
      <c r="K980" s="2" t="str">
        <f>VLOOKUP(M980,'coffee (more)'!$A$1:$B$5,2,FALSE)</f>
        <v>Arbica</v>
      </c>
      <c r="L980" s="2" t="str">
        <f>VLOOKUP(N980,'coffee (more)'!$A$7:$B$10,2,FALSE)</f>
        <v>Light</v>
      </c>
      <c r="M980" t="str">
        <f>INDEX(products!$A$1:$G$49,MATCH(orders!$D980,products!$A$1:$A$49,0),MATCH(orders!M$1,products!$A$1:$G$1,0))</f>
        <v>Ara</v>
      </c>
      <c r="N980" t="str">
        <f>INDEX(products!$A$1:$G$49,MATCH(orders!$D980,products!$A$1:$A$49,0),MATCH(orders!N$1,products!$A$1:$G$1,0))</f>
        <v>L</v>
      </c>
      <c r="O980" s="10">
        <f>INDEX(products!$A$1:$G$49,MATCH(orders!$D980,products!$A$1:$A$49,0),MATCH(orders!O$1,products!$A$1:$G$1,0))</f>
        <v>0.5</v>
      </c>
      <c r="P980" s="5">
        <f>INDEX(products!$A$1:$G$49,MATCH(orders!$D980,products!$A$1:$A$49,0),MATCH(orders!P$1,products!$A$1:$G$1,0))</f>
        <v>7.77</v>
      </c>
      <c r="Q980" s="5">
        <f>INDEX(products!$A$1:$G$49,MATCH(orders!$D980,products!$A$1:$A$49,0),MATCH(orders!Q$1,products!$A$1:$G$1,0))</f>
        <v>0.69929999999999992</v>
      </c>
      <c r="R980" s="12">
        <f t="shared" si="31"/>
        <v>23.31</v>
      </c>
      <c r="S980" s="12">
        <f t="shared" si="30"/>
        <v>2.0978999999999997</v>
      </c>
      <c r="T980" t="b">
        <f>_xlfn.XLOOKUP(C980,customers!A979:A1979,customers!I979:I1979,FALSE)</f>
        <v>0</v>
      </c>
    </row>
    <row r="981" spans="1:20" x14ac:dyDescent="0.2">
      <c r="A981" s="2" t="s">
        <v>6025</v>
      </c>
      <c r="B981" s="3">
        <v>43856</v>
      </c>
      <c r="C981" s="2" t="s">
        <v>6026</v>
      </c>
      <c r="D981" t="s">
        <v>6172</v>
      </c>
      <c r="E981" s="2">
        <v>2</v>
      </c>
      <c r="F981" s="2" t="str">
        <f>_xlfn.XLOOKUP(C981,customers!$A$1:$A$1001,customers!$B$1:$B$1001,0)</f>
        <v>Javier Causnett</v>
      </c>
      <c r="G981" s="2" t="str">
        <f>IF(_xlfn.XLOOKUP(C981,customers!$A$1:$A$1001,customers!$C$1:$C$1001,0) = 0, "NONE", _xlfn.XLOOKUP(C981,customers!$A$1:$A$1001,customers!$C$1:$C$1001,0) )</f>
        <v>NONE</v>
      </c>
      <c r="H981" s="2" t="str">
        <f>_xlfn.XLOOKUP(C981,customers!$A$1:$A$1001,customers!$G$1:$G$1001,0)</f>
        <v>United States</v>
      </c>
      <c r="I981" s="2" t="e" vm="343">
        <v>#VALUE!</v>
      </c>
      <c r="J981" s="2" t="str">
        <f>_xlfn.XLOOKUP(Table1[[#This Row],[Customer ID]],customers!A980:A1980,customers!F980:F1980,FALSE)</f>
        <v>Silver Spring</v>
      </c>
      <c r="K981" s="2" t="str">
        <f>VLOOKUP(M981,'coffee (more)'!$A$1:$B$5,2,FALSE)</f>
        <v>Robusta</v>
      </c>
      <c r="L981" s="2" t="str">
        <f>VLOOKUP(N981,'coffee (more)'!$A$7:$B$10,2,FALSE)</f>
        <v>Dark</v>
      </c>
      <c r="M981" t="str">
        <f>INDEX(products!$A$1:$G$49,MATCH(orders!$D981,products!$A$1:$A$49,0),MATCH(orders!M$1,products!$A$1:$G$1,0))</f>
        <v>Rob</v>
      </c>
      <c r="N981" t="str">
        <f>INDEX(products!$A$1:$G$49,MATCH(orders!$D981,products!$A$1:$A$49,0),MATCH(orders!N$1,products!$A$1:$G$1,0))</f>
        <v>D</v>
      </c>
      <c r="O981" s="10">
        <f>INDEX(products!$A$1:$G$49,MATCH(orders!$D981,products!$A$1:$A$49,0),MATCH(orders!O$1,products!$A$1:$G$1,0))</f>
        <v>0.5</v>
      </c>
      <c r="P981" s="5">
        <f>INDEX(products!$A$1:$G$49,MATCH(orders!$D981,products!$A$1:$A$49,0),MATCH(orders!P$1,products!$A$1:$G$1,0))</f>
        <v>5.3699999999999992</v>
      </c>
      <c r="Q981" s="5">
        <f>INDEX(products!$A$1:$G$49,MATCH(orders!$D981,products!$A$1:$A$49,0),MATCH(orders!Q$1,products!$A$1:$G$1,0))</f>
        <v>0.32219999999999993</v>
      </c>
      <c r="R981" s="12">
        <f t="shared" si="31"/>
        <v>10.739999999999998</v>
      </c>
      <c r="S981" s="12">
        <f t="shared" si="30"/>
        <v>0.64439999999999986</v>
      </c>
      <c r="T981" t="str">
        <f>_xlfn.XLOOKUP(C981,customers!A980:A1980,customers!I980:I1980,FALSE)</f>
        <v>No</v>
      </c>
    </row>
    <row r="982" spans="1:20" x14ac:dyDescent="0.2">
      <c r="A982" s="2" t="s">
        <v>6030</v>
      </c>
      <c r="B982" s="3">
        <v>43982</v>
      </c>
      <c r="C982" s="2" t="s">
        <v>6031</v>
      </c>
      <c r="D982" t="s">
        <v>6185</v>
      </c>
      <c r="E982" s="2">
        <v>6</v>
      </c>
      <c r="F982" s="2" t="str">
        <f>_xlfn.XLOOKUP(C982,customers!$A$1:$A$1001,customers!$B$1:$B$1001,0)</f>
        <v>Demetris Micheli</v>
      </c>
      <c r="G982" s="2" t="str">
        <f>IF(_xlfn.XLOOKUP(C982,customers!$A$1:$A$1001,customers!$C$1:$C$1001,0) = 0, "NONE", _xlfn.XLOOKUP(C982,customers!$A$1:$A$1001,customers!$C$1:$C$1001,0) )</f>
        <v>NONE</v>
      </c>
      <c r="H982" s="2" t="str">
        <f>_xlfn.XLOOKUP(C982,customers!$A$1:$A$1001,customers!$G$1:$G$1001,0)</f>
        <v>United States</v>
      </c>
      <c r="I982" s="2" t="e" vm="225">
        <v>#VALUE!</v>
      </c>
      <c r="J982" s="2" t="str">
        <f>_xlfn.XLOOKUP(Table1[[#This Row],[Customer ID]],customers!A981:A1981,customers!F981:F1981,FALSE)</f>
        <v>Madison</v>
      </c>
      <c r="K982" s="2" t="str">
        <f>VLOOKUP(M982,'coffee (more)'!$A$1:$B$5,2,FALSE)</f>
        <v>Excelsa</v>
      </c>
      <c r="L982" s="2" t="str">
        <f>VLOOKUP(N982,'coffee (more)'!$A$7:$B$10,2,FALSE)</f>
        <v>Dark</v>
      </c>
      <c r="M982" t="str">
        <f>INDEX(products!$A$1:$G$49,MATCH(orders!$D982,products!$A$1:$A$49,0),MATCH(orders!M$1,products!$A$1:$G$1,0))</f>
        <v>Exc</v>
      </c>
      <c r="N982" t="str">
        <f>INDEX(products!$A$1:$G$49,MATCH(orders!$D982,products!$A$1:$A$49,0),MATCH(orders!N$1,products!$A$1:$G$1,0))</f>
        <v>D</v>
      </c>
      <c r="O982" s="10">
        <f>INDEX(products!$A$1:$G$49,MATCH(orders!$D982,products!$A$1:$A$49,0),MATCH(orders!O$1,products!$A$1:$G$1,0))</f>
        <v>2.5</v>
      </c>
      <c r="P982" s="5">
        <f>INDEX(products!$A$1:$G$49,MATCH(orders!$D982,products!$A$1:$A$49,0),MATCH(orders!P$1,products!$A$1:$G$1,0))</f>
        <v>27.945</v>
      </c>
      <c r="Q982" s="5">
        <f>INDEX(products!$A$1:$G$49,MATCH(orders!$D982,products!$A$1:$A$49,0),MATCH(orders!Q$1,products!$A$1:$G$1,0))</f>
        <v>3.07395</v>
      </c>
      <c r="R982" s="12">
        <f t="shared" si="31"/>
        <v>167.67000000000002</v>
      </c>
      <c r="S982" s="12">
        <f t="shared" si="30"/>
        <v>18.4437</v>
      </c>
      <c r="T982" t="str">
        <f>_xlfn.XLOOKUP(C982,customers!A981:A1981,customers!I981:I1981,FALSE)</f>
        <v>Yes</v>
      </c>
    </row>
    <row r="983" spans="1:20"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 = 0, "NONE", _xlfn.XLOOKUP(C983,customers!$A$1:$A$1001,customers!$C$1:$C$1001,0) )</f>
        <v>cbernardotr9@wix.com</v>
      </c>
      <c r="H983" s="2" t="str">
        <f>_xlfn.XLOOKUP(C983,customers!$A$1:$A$1001,customers!$G$1:$G$1001,0)</f>
        <v>United States</v>
      </c>
      <c r="I983" s="2" t="e" vm="344">
        <v>#VALUE!</v>
      </c>
      <c r="J983" s="2" t="str">
        <f>_xlfn.XLOOKUP(Table1[[#This Row],[Customer ID]],customers!A982:A1982,customers!F982:F1982,FALSE)</f>
        <v>Conroe</v>
      </c>
      <c r="K983" s="2" t="str">
        <f>VLOOKUP(M983,'coffee (more)'!$A$1:$B$5,2,FALSE)</f>
        <v>Excelsa</v>
      </c>
      <c r="L983" s="2" t="str">
        <f>VLOOKUP(N983,'coffee (more)'!$A$7:$B$10,2,FALSE)</f>
        <v>Dark</v>
      </c>
      <c r="M983" t="str">
        <f>INDEX(products!$A$1:$G$49,MATCH(orders!$D983,products!$A$1:$A$49,0),MATCH(orders!M$1,products!$A$1:$G$1,0))</f>
        <v>Exc</v>
      </c>
      <c r="N983" t="str">
        <f>INDEX(products!$A$1:$G$49,MATCH(orders!$D983,products!$A$1:$A$49,0),MATCH(orders!N$1,products!$A$1:$G$1,0))</f>
        <v>D</v>
      </c>
      <c r="O983" s="10">
        <f>INDEX(products!$A$1:$G$49,MATCH(orders!$D983,products!$A$1:$A$49,0),MATCH(orders!O$1,products!$A$1:$G$1,0))</f>
        <v>0.2</v>
      </c>
      <c r="P983" s="5">
        <f>INDEX(products!$A$1:$G$49,MATCH(orders!$D983,products!$A$1:$A$49,0),MATCH(orders!P$1,products!$A$1:$G$1,0))</f>
        <v>3.645</v>
      </c>
      <c r="Q983" s="5">
        <f>INDEX(products!$A$1:$G$49,MATCH(orders!$D983,products!$A$1:$A$49,0),MATCH(orders!Q$1,products!$A$1:$G$1,0))</f>
        <v>0.40095000000000003</v>
      </c>
      <c r="R983" s="12">
        <f t="shared" si="31"/>
        <v>21.87</v>
      </c>
      <c r="S983" s="12">
        <f t="shared" si="30"/>
        <v>2.4057000000000004</v>
      </c>
      <c r="T983" t="str">
        <f>_xlfn.XLOOKUP(C983,customers!A982:A1982,customers!I982:I1982,FALSE)</f>
        <v>Yes</v>
      </c>
    </row>
    <row r="984" spans="1:20" x14ac:dyDescent="0.2">
      <c r="A984" s="2" t="s">
        <v>6041</v>
      </c>
      <c r="B984" s="3">
        <v>44785</v>
      </c>
      <c r="C984" s="2" t="s">
        <v>6042</v>
      </c>
      <c r="D984" t="s">
        <v>6179</v>
      </c>
      <c r="E984" s="2">
        <v>2</v>
      </c>
      <c r="F984" s="2" t="str">
        <f>_xlfn.XLOOKUP(C984,customers!$A$1:$A$1001,customers!$B$1:$B$1001,0)</f>
        <v>Kim Kemery</v>
      </c>
      <c r="G984" s="2" t="str">
        <f>IF(_xlfn.XLOOKUP(C984,customers!$A$1:$A$1001,customers!$C$1:$C$1001,0) = 0, "NONE", _xlfn.XLOOKUP(C984,customers!$A$1:$A$1001,customers!$C$1:$C$1001,0) )</f>
        <v>kkemeryra@t.co</v>
      </c>
      <c r="H984" s="2" t="str">
        <f>_xlfn.XLOOKUP(C984,customers!$A$1:$A$1001,customers!$G$1:$G$1001,0)</f>
        <v>United States</v>
      </c>
      <c r="I984" s="2" t="e" vm="169">
        <v>#VALUE!</v>
      </c>
      <c r="J984" s="2" t="str">
        <f>_xlfn.XLOOKUP(Table1[[#This Row],[Customer ID]],customers!A983:A1983,customers!F983:F1983,FALSE)</f>
        <v>Denton</v>
      </c>
      <c r="K984" s="2" t="str">
        <f>VLOOKUP(M984,'coffee (more)'!$A$1:$B$5,2,FALSE)</f>
        <v>Robusta</v>
      </c>
      <c r="L984" s="2" t="str">
        <f>VLOOKUP(N984,'coffee (more)'!$A$7:$B$10,2,FALSE)</f>
        <v>Light</v>
      </c>
      <c r="M984" t="str">
        <f>INDEX(products!$A$1:$G$49,MATCH(orders!$D984,products!$A$1:$A$49,0),MATCH(orders!M$1,products!$A$1:$G$1,0))</f>
        <v>Rob</v>
      </c>
      <c r="N984" t="str">
        <f>INDEX(products!$A$1:$G$49,MATCH(orders!$D984,products!$A$1:$A$49,0),MATCH(orders!N$1,products!$A$1:$G$1,0))</f>
        <v>L</v>
      </c>
      <c r="O984" s="10">
        <f>INDEX(products!$A$1:$G$49,MATCH(orders!$D984,products!$A$1:$A$49,0),MATCH(orders!O$1,products!$A$1:$G$1,0))</f>
        <v>1</v>
      </c>
      <c r="P984" s="5">
        <f>INDEX(products!$A$1:$G$49,MATCH(orders!$D984,products!$A$1:$A$49,0),MATCH(orders!P$1,products!$A$1:$G$1,0))</f>
        <v>11.95</v>
      </c>
      <c r="Q984" s="5">
        <f>INDEX(products!$A$1:$G$49,MATCH(orders!$D984,products!$A$1:$A$49,0),MATCH(orders!Q$1,products!$A$1:$G$1,0))</f>
        <v>0.71699999999999997</v>
      </c>
      <c r="R984" s="12">
        <f t="shared" si="31"/>
        <v>23.9</v>
      </c>
      <c r="S984" s="12">
        <f t="shared" si="30"/>
        <v>1.4339999999999999</v>
      </c>
      <c r="T984" t="str">
        <f>_xlfn.XLOOKUP(C984,customers!A983:A1983,customers!I983:I1983,FALSE)</f>
        <v>Yes</v>
      </c>
    </row>
    <row r="985" spans="1:20" x14ac:dyDescent="0.2">
      <c r="A985" s="2" t="s">
        <v>6047</v>
      </c>
      <c r="B985" s="3">
        <v>43831</v>
      </c>
      <c r="C985" s="2" t="s">
        <v>6048</v>
      </c>
      <c r="D985" t="s">
        <v>6152</v>
      </c>
      <c r="E985" s="2">
        <v>2</v>
      </c>
      <c r="F985" s="2" t="str">
        <f>_xlfn.XLOOKUP(C985,customers!$A$1:$A$1001,customers!$B$1:$B$1001,0)</f>
        <v>Fanchette Parlot</v>
      </c>
      <c r="G985" s="2" t="str">
        <f>IF(_xlfn.XLOOKUP(C985,customers!$A$1:$A$1001,customers!$C$1:$C$1001,0) = 0, "NONE", _xlfn.XLOOKUP(C985,customers!$A$1:$A$1001,customers!$C$1:$C$1001,0) )</f>
        <v>fparlotrb@forbes.com</v>
      </c>
      <c r="H985" s="2" t="str">
        <f>_xlfn.XLOOKUP(C985,customers!$A$1:$A$1001,customers!$G$1:$G$1001,0)</f>
        <v>United States</v>
      </c>
      <c r="I985" s="2" t="e" vm="58">
        <v>#VALUE!</v>
      </c>
      <c r="J985" s="2" t="str">
        <f>_xlfn.XLOOKUP(Table1[[#This Row],[Customer ID]],customers!A984:A1984,customers!F984:F1984,FALSE)</f>
        <v>Columbus</v>
      </c>
      <c r="K985" s="2" t="str">
        <f>VLOOKUP(M985,'coffee (more)'!$A$1:$B$5,2,FALSE)</f>
        <v>Arbica</v>
      </c>
      <c r="L985" s="2" t="str">
        <f>VLOOKUP(N985,'coffee (more)'!$A$7:$B$10,2,FALSE)</f>
        <v>Medium</v>
      </c>
      <c r="M985" t="str">
        <f>INDEX(products!$A$1:$G$49,MATCH(orders!$D985,products!$A$1:$A$49,0),MATCH(orders!M$1,products!$A$1:$G$1,0))</f>
        <v>Ara</v>
      </c>
      <c r="N985" t="str">
        <f>INDEX(products!$A$1:$G$49,MATCH(orders!$D985,products!$A$1:$A$49,0),MATCH(orders!N$1,products!$A$1:$G$1,0))</f>
        <v>M</v>
      </c>
      <c r="O985" s="10">
        <f>INDEX(products!$A$1:$G$49,MATCH(orders!$D985,products!$A$1:$A$49,0),MATCH(orders!O$1,products!$A$1:$G$1,0))</f>
        <v>0.2</v>
      </c>
      <c r="P985" s="5">
        <f>INDEX(products!$A$1:$G$49,MATCH(orders!$D985,products!$A$1:$A$49,0),MATCH(orders!P$1,products!$A$1:$G$1,0))</f>
        <v>3.375</v>
      </c>
      <c r="Q985" s="5">
        <f>INDEX(products!$A$1:$G$49,MATCH(orders!$D985,products!$A$1:$A$49,0),MATCH(orders!Q$1,products!$A$1:$G$1,0))</f>
        <v>0.30374999999999996</v>
      </c>
      <c r="R985" s="12">
        <f t="shared" si="31"/>
        <v>6.75</v>
      </c>
      <c r="S985" s="12">
        <f t="shared" si="30"/>
        <v>0.60749999999999993</v>
      </c>
      <c r="T985" t="str">
        <f>_xlfn.XLOOKUP(C985,customers!A984:A1984,customers!I984:I1984,FALSE)</f>
        <v>Yes</v>
      </c>
    </row>
    <row r="986" spans="1:20" x14ac:dyDescent="0.2">
      <c r="A986" s="2" t="s">
        <v>6053</v>
      </c>
      <c r="B986" s="3">
        <v>44214</v>
      </c>
      <c r="C986" s="2" t="s">
        <v>6054</v>
      </c>
      <c r="D986" t="s">
        <v>6166</v>
      </c>
      <c r="E986" s="2">
        <v>1</v>
      </c>
      <c r="F986" s="2" t="str">
        <f>_xlfn.XLOOKUP(C986,customers!$A$1:$A$1001,customers!$B$1:$B$1001,0)</f>
        <v>Ramon Cheak</v>
      </c>
      <c r="G986" s="2" t="str">
        <f>IF(_xlfn.XLOOKUP(C986,customers!$A$1:$A$1001,customers!$C$1:$C$1001,0) = 0, "NONE", _xlfn.XLOOKUP(C986,customers!$A$1:$A$1001,customers!$C$1:$C$1001,0) )</f>
        <v>rcheakrc@tripadvisor.com</v>
      </c>
      <c r="H986" s="2" t="str">
        <f>_xlfn.XLOOKUP(C986,customers!$A$1:$A$1001,customers!$G$1:$G$1001,0)</f>
        <v>Ireland</v>
      </c>
      <c r="I986" s="2" t="e" vm="345">
        <v>#VALUE!</v>
      </c>
      <c r="J986" s="2" t="str">
        <f>_xlfn.XLOOKUP(Table1[[#This Row],[Customer ID]],customers!A985:A1985,customers!F985:F1985,FALSE)</f>
        <v>Bundoran</v>
      </c>
      <c r="K986" s="2" t="str">
        <f>VLOOKUP(M986,'coffee (more)'!$A$1:$B$5,2,FALSE)</f>
        <v>Excelsa</v>
      </c>
      <c r="L986" s="2" t="str">
        <f>VLOOKUP(N986,'coffee (more)'!$A$7:$B$10,2,FALSE)</f>
        <v>Medium</v>
      </c>
      <c r="M986" t="str">
        <f>INDEX(products!$A$1:$G$49,MATCH(orders!$D986,products!$A$1:$A$49,0),MATCH(orders!M$1,products!$A$1:$G$1,0))</f>
        <v>Exc</v>
      </c>
      <c r="N986" t="str">
        <f>INDEX(products!$A$1:$G$49,MATCH(orders!$D986,products!$A$1:$A$49,0),MATCH(orders!N$1,products!$A$1:$G$1,0))</f>
        <v>M</v>
      </c>
      <c r="O986" s="10">
        <f>INDEX(products!$A$1:$G$49,MATCH(orders!$D986,products!$A$1:$A$49,0),MATCH(orders!O$1,products!$A$1:$G$1,0))</f>
        <v>2.5</v>
      </c>
      <c r="P986" s="5">
        <f>INDEX(products!$A$1:$G$49,MATCH(orders!$D986,products!$A$1:$A$49,0),MATCH(orders!P$1,products!$A$1:$G$1,0))</f>
        <v>31.624999999999996</v>
      </c>
      <c r="Q986" s="5">
        <f>INDEX(products!$A$1:$G$49,MATCH(orders!$D986,products!$A$1:$A$49,0),MATCH(orders!Q$1,products!$A$1:$G$1,0))</f>
        <v>3.4787499999999998</v>
      </c>
      <c r="R986" s="12">
        <f t="shared" si="31"/>
        <v>31.624999999999996</v>
      </c>
      <c r="S986" s="12">
        <f t="shared" si="30"/>
        <v>3.4787499999999998</v>
      </c>
      <c r="T986" t="str">
        <f>_xlfn.XLOOKUP(C986,customers!A985:A1985,customers!I985:I1985,FALSE)</f>
        <v>Yes</v>
      </c>
    </row>
    <row r="987" spans="1:20" x14ac:dyDescent="0.2">
      <c r="A987" s="2" t="s">
        <v>6058</v>
      </c>
      <c r="B987" s="3">
        <v>44561</v>
      </c>
      <c r="C987" s="2" t="s">
        <v>6059</v>
      </c>
      <c r="D987" t="s">
        <v>6179</v>
      </c>
      <c r="E987" s="2">
        <v>4</v>
      </c>
      <c r="F987" s="2" t="str">
        <f>_xlfn.XLOOKUP(C987,customers!$A$1:$A$1001,customers!$B$1:$B$1001,0)</f>
        <v>Koressa O'Geneay</v>
      </c>
      <c r="G987" s="2" t="str">
        <f>IF(_xlfn.XLOOKUP(C987,customers!$A$1:$A$1001,customers!$C$1:$C$1001,0) = 0, "NONE", _xlfn.XLOOKUP(C987,customers!$A$1:$A$1001,customers!$C$1:$C$1001,0) )</f>
        <v>kogeneayrd@utexas.edu</v>
      </c>
      <c r="H987" s="2" t="str">
        <f>_xlfn.XLOOKUP(C987,customers!$A$1:$A$1001,customers!$G$1:$G$1001,0)</f>
        <v>United States</v>
      </c>
      <c r="I987" s="2" t="s">
        <v>133</v>
      </c>
      <c r="J987" s="2" t="str">
        <f>_xlfn.XLOOKUP(Table1[[#This Row],[Customer ID]],customers!A986:A1986,customers!F986:F1986,FALSE)</f>
        <v>Aurora</v>
      </c>
      <c r="K987" s="2" t="str">
        <f>VLOOKUP(M987,'coffee (more)'!$A$1:$B$5,2,FALSE)</f>
        <v>Robusta</v>
      </c>
      <c r="L987" s="2" t="str">
        <f>VLOOKUP(N987,'coffee (more)'!$A$7:$B$10,2,FALSE)</f>
        <v>Light</v>
      </c>
      <c r="M987" t="str">
        <f>INDEX(products!$A$1:$G$49,MATCH(orders!$D987,products!$A$1:$A$49,0),MATCH(orders!M$1,products!$A$1:$G$1,0))</f>
        <v>Rob</v>
      </c>
      <c r="N987" t="str">
        <f>INDEX(products!$A$1:$G$49,MATCH(orders!$D987,products!$A$1:$A$49,0),MATCH(orders!N$1,products!$A$1:$G$1,0))</f>
        <v>L</v>
      </c>
      <c r="O987" s="10">
        <f>INDEX(products!$A$1:$G$49,MATCH(orders!$D987,products!$A$1:$A$49,0),MATCH(orders!O$1,products!$A$1:$G$1,0))</f>
        <v>1</v>
      </c>
      <c r="P987" s="5">
        <f>INDEX(products!$A$1:$G$49,MATCH(orders!$D987,products!$A$1:$A$49,0),MATCH(orders!P$1,products!$A$1:$G$1,0))</f>
        <v>11.95</v>
      </c>
      <c r="Q987" s="5">
        <f>INDEX(products!$A$1:$G$49,MATCH(orders!$D987,products!$A$1:$A$49,0),MATCH(orders!Q$1,products!$A$1:$G$1,0))</f>
        <v>0.71699999999999997</v>
      </c>
      <c r="R987" s="12">
        <f t="shared" si="31"/>
        <v>47.8</v>
      </c>
      <c r="S987" s="12">
        <f t="shared" si="30"/>
        <v>2.8679999999999999</v>
      </c>
      <c r="T987" t="str">
        <f>_xlfn.XLOOKUP(C987,customers!A986:A1986,customers!I986:I1986,FALSE)</f>
        <v>No</v>
      </c>
    </row>
    <row r="988" spans="1:20" x14ac:dyDescent="0.2">
      <c r="A988" s="2" t="s">
        <v>6064</v>
      </c>
      <c r="B988" s="3">
        <v>43955</v>
      </c>
      <c r="C988" s="2" t="s">
        <v>6065</v>
      </c>
      <c r="D988" t="s">
        <v>6181</v>
      </c>
      <c r="E988" s="2">
        <v>1</v>
      </c>
      <c r="F988" s="2" t="str">
        <f>_xlfn.XLOOKUP(C988,customers!$A$1:$A$1001,customers!$B$1:$B$1001,0)</f>
        <v>Claudell Ayre</v>
      </c>
      <c r="G988" s="2" t="str">
        <f>IF(_xlfn.XLOOKUP(C988,customers!$A$1:$A$1001,customers!$C$1:$C$1001,0) = 0, "NONE", _xlfn.XLOOKUP(C988,customers!$A$1:$A$1001,customers!$C$1:$C$1001,0) )</f>
        <v>cayrere@symantec.com</v>
      </c>
      <c r="H988" s="2" t="str">
        <f>_xlfn.XLOOKUP(C988,customers!$A$1:$A$1001,customers!$G$1:$G$1001,0)</f>
        <v>United States</v>
      </c>
      <c r="I988" s="2" t="e" vm="346">
        <v>#VALUE!</v>
      </c>
      <c r="J988" s="2" t="str">
        <f>_xlfn.XLOOKUP(Table1[[#This Row],[Customer ID]],customers!A987:A1987,customers!F987:F1987,FALSE)</f>
        <v>Daytona Beach</v>
      </c>
      <c r="K988" s="2" t="str">
        <f>VLOOKUP(M988,'coffee (more)'!$A$1:$B$5,2,FALSE)</f>
        <v>Liberica</v>
      </c>
      <c r="L988" s="2" t="str">
        <f>VLOOKUP(N988,'coffee (more)'!$A$7:$B$10,2,FALSE)</f>
        <v>Medium</v>
      </c>
      <c r="M988" t="str">
        <f>INDEX(products!$A$1:$G$49,MATCH(orders!$D988,products!$A$1:$A$49,0),MATCH(orders!M$1,products!$A$1:$G$1,0))</f>
        <v>Lib</v>
      </c>
      <c r="N988" t="str">
        <f>INDEX(products!$A$1:$G$49,MATCH(orders!$D988,products!$A$1:$A$49,0),MATCH(orders!N$1,products!$A$1:$G$1,0))</f>
        <v>M</v>
      </c>
      <c r="O988" s="10">
        <f>INDEX(products!$A$1:$G$49,MATCH(orders!$D988,products!$A$1:$A$49,0),MATCH(orders!O$1,products!$A$1:$G$1,0))</f>
        <v>2.5</v>
      </c>
      <c r="P988" s="5">
        <f>INDEX(products!$A$1:$G$49,MATCH(orders!$D988,products!$A$1:$A$49,0),MATCH(orders!P$1,products!$A$1:$G$1,0))</f>
        <v>33.464999999999996</v>
      </c>
      <c r="Q988" s="5">
        <f>INDEX(products!$A$1:$G$49,MATCH(orders!$D988,products!$A$1:$A$49,0),MATCH(orders!Q$1,products!$A$1:$G$1,0))</f>
        <v>4.3504499999999995</v>
      </c>
      <c r="R988" s="12">
        <f t="shared" si="31"/>
        <v>33.464999999999996</v>
      </c>
      <c r="S988" s="12">
        <f t="shared" si="30"/>
        <v>4.3504499999999995</v>
      </c>
      <c r="T988" t="str">
        <f>_xlfn.XLOOKUP(C988,customers!A987:A1987,customers!I987:I1987,FALSE)</f>
        <v>No</v>
      </c>
    </row>
    <row r="989" spans="1:20" x14ac:dyDescent="0.2">
      <c r="A989" s="2" t="s">
        <v>6070</v>
      </c>
      <c r="B989" s="3">
        <v>44247</v>
      </c>
      <c r="C989" s="2" t="s">
        <v>6071</v>
      </c>
      <c r="D989" t="s">
        <v>6158</v>
      </c>
      <c r="E989" s="2">
        <v>5</v>
      </c>
      <c r="F989" s="2" t="str">
        <f>_xlfn.XLOOKUP(C989,customers!$A$1:$A$1001,customers!$B$1:$B$1001,0)</f>
        <v>Lorianne Kyneton</v>
      </c>
      <c r="G989" s="2" t="str">
        <f>IF(_xlfn.XLOOKUP(C989,customers!$A$1:$A$1001,customers!$C$1:$C$1001,0) = 0, "NONE", _xlfn.XLOOKUP(C989,customers!$A$1:$A$1001,customers!$C$1:$C$1001,0) )</f>
        <v>lkynetonrf@macromedia.com</v>
      </c>
      <c r="H989" s="2" t="str">
        <f>_xlfn.XLOOKUP(C989,customers!$A$1:$A$1001,customers!$G$1:$G$1001,0)</f>
        <v>United Kingdom</v>
      </c>
      <c r="I989" s="2" t="s">
        <v>251</v>
      </c>
      <c r="J989" s="2" t="str">
        <f>_xlfn.XLOOKUP(Table1[[#This Row],[Customer ID]],customers!A988:A1988,customers!F988:F1988,FALSE)</f>
        <v>Seaton</v>
      </c>
      <c r="K989" s="2" t="str">
        <f>VLOOKUP(M989,'coffee (more)'!$A$1:$B$5,2,FALSE)</f>
        <v>Arbica</v>
      </c>
      <c r="L989" s="2" t="str">
        <f>VLOOKUP(N989,'coffee (more)'!$A$7:$B$10,2,FALSE)</f>
        <v>Dark</v>
      </c>
      <c r="M989" t="str">
        <f>INDEX(products!$A$1:$G$49,MATCH(orders!$D989,products!$A$1:$A$49,0),MATCH(orders!M$1,products!$A$1:$G$1,0))</f>
        <v>Ara</v>
      </c>
      <c r="N989" t="str">
        <f>INDEX(products!$A$1:$G$49,MATCH(orders!$D989,products!$A$1:$A$49,0),MATCH(orders!N$1,products!$A$1:$G$1,0))</f>
        <v>D</v>
      </c>
      <c r="O989" s="10">
        <f>INDEX(products!$A$1:$G$49,MATCH(orders!$D989,products!$A$1:$A$49,0),MATCH(orders!O$1,products!$A$1:$G$1,0))</f>
        <v>0.5</v>
      </c>
      <c r="P989" s="5">
        <f>INDEX(products!$A$1:$G$49,MATCH(orders!$D989,products!$A$1:$A$49,0),MATCH(orders!P$1,products!$A$1:$G$1,0))</f>
        <v>5.97</v>
      </c>
      <c r="Q989" s="5">
        <f>INDEX(products!$A$1:$G$49,MATCH(orders!$D989,products!$A$1:$A$49,0),MATCH(orders!Q$1,products!$A$1:$G$1,0))</f>
        <v>0.5373</v>
      </c>
      <c r="R989" s="12">
        <f t="shared" si="31"/>
        <v>29.849999999999998</v>
      </c>
      <c r="S989" s="12">
        <f t="shared" si="30"/>
        <v>2.6865000000000001</v>
      </c>
      <c r="T989" t="str">
        <f>_xlfn.XLOOKUP(C989,customers!A988:A1988,customers!I988:I1988,FALSE)</f>
        <v>Yes</v>
      </c>
    </row>
    <row r="990" spans="1:20" x14ac:dyDescent="0.2">
      <c r="A990" s="2" t="s">
        <v>6076</v>
      </c>
      <c r="B990" s="3">
        <v>43897</v>
      </c>
      <c r="C990" s="2" t="s">
        <v>6077</v>
      </c>
      <c r="D990" t="s">
        <v>6138</v>
      </c>
      <c r="E990" s="2">
        <v>3</v>
      </c>
      <c r="F990" s="2" t="str">
        <f>_xlfn.XLOOKUP(C990,customers!$A$1:$A$1001,customers!$B$1:$B$1001,0)</f>
        <v>Adele McFayden</v>
      </c>
      <c r="G990" s="2" t="str">
        <f>IF(_xlfn.XLOOKUP(C990,customers!$A$1:$A$1001,customers!$C$1:$C$1001,0) = 0, "NONE", _xlfn.XLOOKUP(C990,customers!$A$1:$A$1001,customers!$C$1:$C$1001,0) )</f>
        <v>NONE</v>
      </c>
      <c r="H990" s="2" t="str">
        <f>_xlfn.XLOOKUP(C990,customers!$A$1:$A$1001,customers!$G$1:$G$1001,0)</f>
        <v>United Kingdom</v>
      </c>
      <c r="I990" s="2" t="e" vm="347">
        <v>#VALUE!</v>
      </c>
      <c r="J990" s="2" t="str">
        <f>_xlfn.XLOOKUP(Table1[[#This Row],[Customer ID]],customers!A989:A1989,customers!F989:F1989,FALSE)</f>
        <v>Wirral</v>
      </c>
      <c r="K990" s="2" t="str">
        <f>VLOOKUP(M990,'coffee (more)'!$A$1:$B$5,2,FALSE)</f>
        <v>Robusta</v>
      </c>
      <c r="L990" s="2" t="str">
        <f>VLOOKUP(N990,'coffee (more)'!$A$7:$B$10,2,FALSE)</f>
        <v>Medium</v>
      </c>
      <c r="M990" t="str">
        <f>INDEX(products!$A$1:$G$49,MATCH(orders!$D990,products!$A$1:$A$49,0),MATCH(orders!M$1,products!$A$1:$G$1,0))</f>
        <v>Rob</v>
      </c>
      <c r="N990" t="str">
        <f>INDEX(products!$A$1:$G$49,MATCH(orders!$D990,products!$A$1:$A$49,0),MATCH(orders!N$1,products!$A$1:$G$1,0))</f>
        <v>M</v>
      </c>
      <c r="O990" s="10">
        <f>INDEX(products!$A$1:$G$49,MATCH(orders!$D990,products!$A$1:$A$49,0),MATCH(orders!O$1,products!$A$1:$G$1,0))</f>
        <v>1</v>
      </c>
      <c r="P990" s="5">
        <f>INDEX(products!$A$1:$G$49,MATCH(orders!$D990,products!$A$1:$A$49,0),MATCH(orders!P$1,products!$A$1:$G$1,0))</f>
        <v>9.9499999999999993</v>
      </c>
      <c r="Q990" s="5">
        <f>INDEX(products!$A$1:$G$49,MATCH(orders!$D990,products!$A$1:$A$49,0),MATCH(orders!Q$1,products!$A$1:$G$1,0))</f>
        <v>0.59699999999999998</v>
      </c>
      <c r="R990" s="12">
        <f t="shared" si="31"/>
        <v>29.849999999999998</v>
      </c>
      <c r="S990" s="12">
        <f t="shared" si="30"/>
        <v>1.7909999999999999</v>
      </c>
      <c r="T990" t="str">
        <f>_xlfn.XLOOKUP(C990,customers!A989:A1989,customers!I989:I1989,FALSE)</f>
        <v>Yes</v>
      </c>
    </row>
    <row r="991" spans="1:20" x14ac:dyDescent="0.2">
      <c r="A991" s="2" t="s">
        <v>6081</v>
      </c>
      <c r="B991" s="3">
        <v>43560</v>
      </c>
      <c r="C991" s="2" t="s">
        <v>6082</v>
      </c>
      <c r="D991" t="s">
        <v>6175</v>
      </c>
      <c r="E991" s="2">
        <v>6</v>
      </c>
      <c r="F991" s="2" t="str">
        <f>_xlfn.XLOOKUP(C991,customers!$A$1:$A$1001,customers!$B$1:$B$1001,0)</f>
        <v>Herta Layne</v>
      </c>
      <c r="G991" s="2" t="str">
        <f>IF(_xlfn.XLOOKUP(C991,customers!$A$1:$A$1001,customers!$C$1:$C$1001,0) = 0, "NONE", _xlfn.XLOOKUP(C991,customers!$A$1:$A$1001,customers!$C$1:$C$1001,0) )</f>
        <v>NONE</v>
      </c>
      <c r="H991" s="2" t="str">
        <f>_xlfn.XLOOKUP(C991,customers!$A$1:$A$1001,customers!$G$1:$G$1001,0)</f>
        <v>United States</v>
      </c>
      <c r="I991" s="2" t="e" vm="10">
        <v>#VALUE!</v>
      </c>
      <c r="J991" s="2" t="str">
        <f>_xlfn.XLOOKUP(Table1[[#This Row],[Customer ID]],customers!A990:A1990,customers!F990:F1990,FALSE)</f>
        <v>Saint Louis</v>
      </c>
      <c r="K991" s="2" t="str">
        <f>VLOOKUP(M991,'coffee (more)'!$A$1:$B$5,2,FALSE)</f>
        <v>Arbica</v>
      </c>
      <c r="L991" s="2" t="str">
        <f>VLOOKUP(N991,'coffee (more)'!$A$7:$B$10,2,FALSE)</f>
        <v>Medium</v>
      </c>
      <c r="M991" t="str">
        <f>INDEX(products!$A$1:$G$49,MATCH(orders!$D991,products!$A$1:$A$49,0),MATCH(orders!M$1,products!$A$1:$G$1,0))</f>
        <v>Ara</v>
      </c>
      <c r="N991" t="str">
        <f>INDEX(products!$A$1:$G$49,MATCH(orders!$D991,products!$A$1:$A$49,0),MATCH(orders!N$1,products!$A$1:$G$1,0))</f>
        <v>M</v>
      </c>
      <c r="O991" s="10">
        <f>INDEX(products!$A$1:$G$49,MATCH(orders!$D991,products!$A$1:$A$49,0),MATCH(orders!O$1,products!$A$1:$G$1,0))</f>
        <v>2.5</v>
      </c>
      <c r="P991" s="5">
        <f>INDEX(products!$A$1:$G$49,MATCH(orders!$D991,products!$A$1:$A$49,0),MATCH(orders!P$1,products!$A$1:$G$1,0))</f>
        <v>25.874999999999996</v>
      </c>
      <c r="Q991" s="5">
        <f>INDEX(products!$A$1:$G$49,MATCH(orders!$D991,products!$A$1:$A$49,0),MATCH(orders!Q$1,products!$A$1:$G$1,0))</f>
        <v>2.3287499999999994</v>
      </c>
      <c r="R991" s="12">
        <f t="shared" si="31"/>
        <v>155.24999999999997</v>
      </c>
      <c r="S991" s="12">
        <f t="shared" si="30"/>
        <v>13.972499999999997</v>
      </c>
      <c r="T991" t="str">
        <f>_xlfn.XLOOKUP(C991,customers!A990:A1990,customers!I990:I1990,FALSE)</f>
        <v>Yes</v>
      </c>
    </row>
    <row r="992" spans="1:20"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 = 0, "NONE", _xlfn.XLOOKUP(C992,customers!$A$1:$A$1001,customers!$C$1:$C$1001,0) )</f>
        <v>NONE</v>
      </c>
      <c r="H992" s="2" t="str">
        <f>_xlfn.XLOOKUP(C992,customers!$A$1:$A$1001,customers!$G$1:$G$1001,0)</f>
        <v>United States</v>
      </c>
      <c r="I992" s="2" t="e" vm="297">
        <v>#VALUE!</v>
      </c>
      <c r="J992" s="2" t="str">
        <f>_xlfn.XLOOKUP(Table1[[#This Row],[Customer ID]],customers!A991:A1991,customers!F991:F1991,FALSE)</f>
        <v>Fort Smith</v>
      </c>
      <c r="K992" s="2" t="str">
        <f>VLOOKUP(M992,'coffee (more)'!$A$1:$B$5,2,FALSE)</f>
        <v>Excelsa</v>
      </c>
      <c r="L992" s="2" t="str">
        <f>VLOOKUP(N992,'coffee (more)'!$A$7:$B$10,2,FALSE)</f>
        <v>Dark</v>
      </c>
      <c r="M992" t="str">
        <f>INDEX(products!$A$1:$G$49,MATCH(orders!$D992,products!$A$1:$A$49,0),MATCH(orders!M$1,products!$A$1:$G$1,0))</f>
        <v>Exc</v>
      </c>
      <c r="N992" t="str">
        <f>INDEX(products!$A$1:$G$49,MATCH(orders!$D992,products!$A$1:$A$49,0),MATCH(orders!N$1,products!$A$1:$G$1,0))</f>
        <v>D</v>
      </c>
      <c r="O992" s="10">
        <f>INDEX(products!$A$1:$G$49,MATCH(orders!$D992,products!$A$1:$A$49,0),MATCH(orders!O$1,products!$A$1:$G$1,0))</f>
        <v>0.2</v>
      </c>
      <c r="P992" s="5">
        <f>INDEX(products!$A$1:$G$49,MATCH(orders!$D992,products!$A$1:$A$49,0),MATCH(orders!P$1,products!$A$1:$G$1,0))</f>
        <v>3.645</v>
      </c>
      <c r="Q992" s="5">
        <f>INDEX(products!$A$1:$G$49,MATCH(orders!$D992,products!$A$1:$A$49,0),MATCH(orders!Q$1,products!$A$1:$G$1,0))</f>
        <v>0.40095000000000003</v>
      </c>
      <c r="R992" s="12">
        <f t="shared" si="31"/>
        <v>18.225000000000001</v>
      </c>
      <c r="S992" s="12">
        <f t="shared" si="30"/>
        <v>2.00475</v>
      </c>
      <c r="T992" t="str">
        <f>_xlfn.XLOOKUP(C992,customers!A991:A1991,customers!I991:I1991,FALSE)</f>
        <v>No</v>
      </c>
    </row>
    <row r="993" spans="1:20"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 = 0, "NONE", _xlfn.XLOOKUP(C993,customers!$A$1:$A$1001,customers!$C$1:$C$1001,0) )</f>
        <v>NONE</v>
      </c>
      <c r="H993" s="2" t="str">
        <f>_xlfn.XLOOKUP(C993,customers!$A$1:$A$1001,customers!$G$1:$G$1001,0)</f>
        <v>United States</v>
      </c>
      <c r="I993" s="2" t="e" vm="297">
        <v>#VALUE!</v>
      </c>
      <c r="J993" s="2" t="str">
        <f>_xlfn.XLOOKUP(Table1[[#This Row],[Customer ID]],customers!A992:A1992,customers!F992:F1992,FALSE)</f>
        <v>Fort Smith</v>
      </c>
      <c r="K993" s="2" t="str">
        <f>VLOOKUP(M993,'coffee (more)'!$A$1:$B$5,2,FALSE)</f>
        <v>Liberica</v>
      </c>
      <c r="L993" s="2" t="str">
        <f>VLOOKUP(N993,'coffee (more)'!$A$7:$B$10,2,FALSE)</f>
        <v>Dark</v>
      </c>
      <c r="M993" t="str">
        <f>INDEX(products!$A$1:$G$49,MATCH(orders!$D993,products!$A$1:$A$49,0),MATCH(orders!M$1,products!$A$1:$G$1,0))</f>
        <v>Lib</v>
      </c>
      <c r="N993" t="str">
        <f>INDEX(products!$A$1:$G$49,MATCH(orders!$D993,products!$A$1:$A$49,0),MATCH(orders!N$1,products!$A$1:$G$1,0))</f>
        <v>D</v>
      </c>
      <c r="O993" s="10">
        <f>INDEX(products!$A$1:$G$49,MATCH(orders!$D993,products!$A$1:$A$49,0),MATCH(orders!O$1,products!$A$1:$G$1,0))</f>
        <v>0.5</v>
      </c>
      <c r="P993" s="5">
        <f>INDEX(products!$A$1:$G$49,MATCH(orders!$D993,products!$A$1:$A$49,0),MATCH(orders!P$1,products!$A$1:$G$1,0))</f>
        <v>7.77</v>
      </c>
      <c r="Q993" s="5">
        <f>INDEX(products!$A$1:$G$49,MATCH(orders!$D993,products!$A$1:$A$49,0),MATCH(orders!Q$1,products!$A$1:$G$1,0))</f>
        <v>1.0101</v>
      </c>
      <c r="R993" s="12">
        <f t="shared" si="31"/>
        <v>15.54</v>
      </c>
      <c r="S993" s="12">
        <f t="shared" si="30"/>
        <v>2.0202</v>
      </c>
      <c r="T993" t="str">
        <f>_xlfn.XLOOKUP(C993,customers!A992:A1992,customers!I992:I1992,FALSE)</f>
        <v>No</v>
      </c>
    </row>
    <row r="994" spans="1:20" x14ac:dyDescent="0.2">
      <c r="A994" s="2" t="s">
        <v>6096</v>
      </c>
      <c r="B994" s="3">
        <v>44276</v>
      </c>
      <c r="C994" s="2" t="s">
        <v>6097</v>
      </c>
      <c r="D994" t="s">
        <v>6164</v>
      </c>
      <c r="E994" s="2">
        <v>3</v>
      </c>
      <c r="F994" s="2" t="str">
        <f>_xlfn.XLOOKUP(C994,customers!$A$1:$A$1001,customers!$B$1:$B$1001,0)</f>
        <v>Desdemona Eye</v>
      </c>
      <c r="G994" s="2" t="str">
        <f>IF(_xlfn.XLOOKUP(C994,customers!$A$1:$A$1001,customers!$C$1:$C$1001,0) = 0, "NONE", _xlfn.XLOOKUP(C994,customers!$A$1:$A$1001,customers!$C$1:$C$1001,0) )</f>
        <v>NONE</v>
      </c>
      <c r="H994" s="2" t="str">
        <f>_xlfn.XLOOKUP(C994,customers!$A$1:$A$1001,customers!$G$1:$G$1001,0)</f>
        <v>Ireland</v>
      </c>
      <c r="I994" s="2" t="e" vm="234">
        <v>#VALUE!</v>
      </c>
      <c r="J994" s="2" t="str">
        <f>_xlfn.XLOOKUP(Table1[[#This Row],[Customer ID]],customers!A993:A1993,customers!F993:F1993,FALSE)</f>
        <v>Bagenalstown</v>
      </c>
      <c r="K994" s="2" t="str">
        <f>VLOOKUP(M994,'coffee (more)'!$A$1:$B$5,2,FALSE)</f>
        <v>Liberica</v>
      </c>
      <c r="L994" s="2" t="str">
        <f>VLOOKUP(N994,'coffee (more)'!$A$7:$B$10,2,FALSE)</f>
        <v>Light</v>
      </c>
      <c r="M994" t="str">
        <f>INDEX(products!$A$1:$G$49,MATCH(orders!$D994,products!$A$1:$A$49,0),MATCH(orders!M$1,products!$A$1:$G$1,0))</f>
        <v>Lib</v>
      </c>
      <c r="N994" t="str">
        <f>INDEX(products!$A$1:$G$49,MATCH(orders!$D994,products!$A$1:$A$49,0),MATCH(orders!N$1,products!$A$1:$G$1,0))</f>
        <v>L</v>
      </c>
      <c r="O994" s="10">
        <f>INDEX(products!$A$1:$G$49,MATCH(orders!$D994,products!$A$1:$A$49,0),MATCH(orders!O$1,products!$A$1:$G$1,0))</f>
        <v>2.5</v>
      </c>
      <c r="P994" s="5">
        <f>INDEX(products!$A$1:$G$49,MATCH(orders!$D994,products!$A$1:$A$49,0),MATCH(orders!P$1,products!$A$1:$G$1,0))</f>
        <v>36.454999999999998</v>
      </c>
      <c r="Q994" s="5">
        <f>INDEX(products!$A$1:$G$49,MATCH(orders!$D994,products!$A$1:$A$49,0),MATCH(orders!Q$1,products!$A$1:$G$1,0))</f>
        <v>4.7391499999999995</v>
      </c>
      <c r="R994" s="12">
        <f t="shared" si="31"/>
        <v>109.36499999999999</v>
      </c>
      <c r="S994" s="12">
        <f t="shared" si="30"/>
        <v>14.217449999999999</v>
      </c>
      <c r="T994" t="str">
        <f>_xlfn.XLOOKUP(C994,customers!A993:A1993,customers!I993:I1993,FALSE)</f>
        <v>No</v>
      </c>
    </row>
    <row r="995" spans="1:20"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 = 0, "NONE", _xlfn.XLOOKUP(C995,customers!$A$1:$A$1001,customers!$C$1:$C$1001,0) )</f>
        <v>NONE</v>
      </c>
      <c r="H995" s="2" t="str">
        <f>_xlfn.XLOOKUP(C995,customers!$A$1:$A$1001,customers!$G$1:$G$1001,0)</f>
        <v>United States</v>
      </c>
      <c r="I995" s="2" t="e" vm="11">
        <v>#VALUE!</v>
      </c>
      <c r="J995" s="2" t="str">
        <f>_xlfn.XLOOKUP(Table1[[#This Row],[Customer ID]],customers!A994:A1994,customers!F994:F1994,FALSE)</f>
        <v>Philadelphia</v>
      </c>
      <c r="K995" s="2" t="str">
        <f>VLOOKUP(M995,'coffee (more)'!$A$1:$B$5,2,FALSE)</f>
        <v>Arbica</v>
      </c>
      <c r="L995" s="2" t="str">
        <f>VLOOKUP(N995,'coffee (more)'!$A$7:$B$10,2,FALSE)</f>
        <v>Light</v>
      </c>
      <c r="M995" t="str">
        <f>INDEX(products!$A$1:$G$49,MATCH(orders!$D995,products!$A$1:$A$49,0),MATCH(orders!M$1,products!$A$1:$G$1,0))</f>
        <v>Ara</v>
      </c>
      <c r="N995" t="str">
        <f>INDEX(products!$A$1:$G$49,MATCH(orders!$D995,products!$A$1:$A$49,0),MATCH(orders!N$1,products!$A$1:$G$1,0))</f>
        <v>L</v>
      </c>
      <c r="O995" s="10">
        <f>INDEX(products!$A$1:$G$49,MATCH(orders!$D995,products!$A$1:$A$49,0),MATCH(orders!O$1,products!$A$1:$G$1,0))</f>
        <v>1</v>
      </c>
      <c r="P995" s="5">
        <f>INDEX(products!$A$1:$G$49,MATCH(orders!$D995,products!$A$1:$A$49,0),MATCH(orders!P$1,products!$A$1:$G$1,0))</f>
        <v>12.95</v>
      </c>
      <c r="Q995" s="5">
        <f>INDEX(products!$A$1:$G$49,MATCH(orders!$D995,products!$A$1:$A$49,0),MATCH(orders!Q$1,products!$A$1:$G$1,0))</f>
        <v>1.1655</v>
      </c>
      <c r="R995" s="12">
        <f t="shared" si="31"/>
        <v>77.699999999999989</v>
      </c>
      <c r="S995" s="12">
        <f t="shared" si="30"/>
        <v>6.9930000000000003</v>
      </c>
      <c r="T995" t="str">
        <f>_xlfn.XLOOKUP(C995,customers!A994:A1994,customers!I994:I1994,FALSE)</f>
        <v>No</v>
      </c>
    </row>
    <row r="996" spans="1:20"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 = 0, "NONE", _xlfn.XLOOKUP(C996,customers!$A$1:$A$1001,customers!$C$1:$C$1001,0) )</f>
        <v>NONE</v>
      </c>
      <c r="H996" s="2" t="str">
        <f>_xlfn.XLOOKUP(C996,customers!$A$1:$A$1001,customers!$G$1:$G$1001,0)</f>
        <v>Ireland</v>
      </c>
      <c r="I996" s="2" t="e" vm="229">
        <v>#VALUE!</v>
      </c>
      <c r="J996" s="2" t="str">
        <f>_xlfn.XLOOKUP(Table1[[#This Row],[Customer ID]],customers!A995:A1995,customers!F995:F1995,FALSE)</f>
        <v>Watergrasshill</v>
      </c>
      <c r="K996" s="2" t="str">
        <f>VLOOKUP(M996,'coffee (more)'!$A$1:$B$5,2,FALSE)</f>
        <v>Arbica</v>
      </c>
      <c r="L996" s="2" t="str">
        <f>VLOOKUP(N996,'coffee (more)'!$A$7:$B$10,2,FALSE)</f>
        <v>Dark</v>
      </c>
      <c r="M996" t="str">
        <f>INDEX(products!$A$1:$G$49,MATCH(orders!$D996,products!$A$1:$A$49,0),MATCH(orders!M$1,products!$A$1:$G$1,0))</f>
        <v>Ara</v>
      </c>
      <c r="N996" t="str">
        <f>INDEX(products!$A$1:$G$49,MATCH(orders!$D996,products!$A$1:$A$49,0),MATCH(orders!N$1,products!$A$1:$G$1,0))</f>
        <v>D</v>
      </c>
      <c r="O996" s="10">
        <f>INDEX(products!$A$1:$G$49,MATCH(orders!$D996,products!$A$1:$A$49,0),MATCH(orders!O$1,products!$A$1:$G$1,0))</f>
        <v>0.2</v>
      </c>
      <c r="P996" s="5">
        <f>INDEX(products!$A$1:$G$49,MATCH(orders!$D996,products!$A$1:$A$49,0),MATCH(orders!P$1,products!$A$1:$G$1,0))</f>
        <v>2.9849999999999999</v>
      </c>
      <c r="Q996" s="5">
        <f>INDEX(products!$A$1:$G$49,MATCH(orders!$D996,products!$A$1:$A$49,0),MATCH(orders!Q$1,products!$A$1:$G$1,0))</f>
        <v>0.26865</v>
      </c>
      <c r="R996" s="12">
        <f t="shared" si="31"/>
        <v>8.9550000000000001</v>
      </c>
      <c r="S996" s="12">
        <f t="shared" si="30"/>
        <v>0.80594999999999994</v>
      </c>
      <c r="T996" t="str">
        <f>_xlfn.XLOOKUP(C996,customers!A995:A1995,customers!I995:I1995,FALSE)</f>
        <v>No</v>
      </c>
    </row>
    <row r="997" spans="1:20" x14ac:dyDescent="0.2">
      <c r="A997" s="2" t="s">
        <v>6111</v>
      </c>
      <c r="B997" s="3">
        <v>43836</v>
      </c>
      <c r="C997" s="2" t="s">
        <v>6112</v>
      </c>
      <c r="D997" t="s">
        <v>6142</v>
      </c>
      <c r="E997" s="2">
        <v>1</v>
      </c>
      <c r="F997" s="2" t="str">
        <f>_xlfn.XLOOKUP(C997,customers!$A$1:$A$1001,customers!$B$1:$B$1001,0)</f>
        <v>Jennica Tewelson</v>
      </c>
      <c r="G997" s="2" t="str">
        <f>IF(_xlfn.XLOOKUP(C997,customers!$A$1:$A$1001,customers!$C$1:$C$1001,0) = 0, "NONE", _xlfn.XLOOKUP(C997,customers!$A$1:$A$1001,customers!$C$1:$C$1001,0) )</f>
        <v>jtewelsonrn@samsung.com</v>
      </c>
      <c r="H997" s="2" t="str">
        <f>_xlfn.XLOOKUP(C997,customers!$A$1:$A$1001,customers!$G$1:$G$1001,0)</f>
        <v>United States</v>
      </c>
      <c r="I997" s="2" t="e" vm="65">
        <v>#VALUE!</v>
      </c>
      <c r="J997" s="2" t="str">
        <f>_xlfn.XLOOKUP(Table1[[#This Row],[Customer ID]],customers!A996:A1996,customers!F996:F1996,FALSE)</f>
        <v>Dallas</v>
      </c>
      <c r="K997" s="2" t="str">
        <f>VLOOKUP(M997,'coffee (more)'!$A$1:$B$5,2,FALSE)</f>
        <v>Robusta</v>
      </c>
      <c r="L997" s="2" t="str">
        <f>VLOOKUP(N997,'coffee (more)'!$A$7:$B$10,2,FALSE)</f>
        <v>Light</v>
      </c>
      <c r="M997" t="str">
        <f>INDEX(products!$A$1:$G$49,MATCH(orders!$D997,products!$A$1:$A$49,0),MATCH(orders!M$1,products!$A$1:$G$1,0))</f>
        <v>Rob</v>
      </c>
      <c r="N997" t="str">
        <f>INDEX(products!$A$1:$G$49,MATCH(orders!$D997,products!$A$1:$A$49,0),MATCH(orders!N$1,products!$A$1:$G$1,0))</f>
        <v>L</v>
      </c>
      <c r="O997" s="10">
        <f>INDEX(products!$A$1:$G$49,MATCH(orders!$D997,products!$A$1:$A$49,0),MATCH(orders!O$1,products!$A$1:$G$1,0))</f>
        <v>2.5</v>
      </c>
      <c r="P997" s="5">
        <f>INDEX(products!$A$1:$G$49,MATCH(orders!$D997,products!$A$1:$A$49,0),MATCH(orders!P$1,products!$A$1:$G$1,0))</f>
        <v>27.484999999999996</v>
      </c>
      <c r="Q997" s="5">
        <f>INDEX(products!$A$1:$G$49,MATCH(orders!$D997,products!$A$1:$A$49,0),MATCH(orders!Q$1,products!$A$1:$G$1,0))</f>
        <v>1.6490999999999998</v>
      </c>
      <c r="R997" s="12">
        <f t="shared" si="31"/>
        <v>27.484999999999996</v>
      </c>
      <c r="S997" s="12">
        <f t="shared" si="30"/>
        <v>1.6490999999999998</v>
      </c>
      <c r="T997" t="str">
        <f>_xlfn.XLOOKUP(C997,customers!A996:A1996,customers!I996:I1996,FALSE)</f>
        <v>No</v>
      </c>
    </row>
    <row r="998" spans="1:20"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 = 0, "NONE", _xlfn.XLOOKUP(C998,customers!$A$1:$A$1001,customers!$C$1:$C$1001,0) )</f>
        <v>NONE</v>
      </c>
      <c r="H998" s="2" t="str">
        <f>_xlfn.XLOOKUP(C998,customers!$A$1:$A$1001,customers!$G$1:$G$1001,0)</f>
        <v>United States</v>
      </c>
      <c r="I998" s="2" t="e" vm="297">
        <v>#VALUE!</v>
      </c>
      <c r="J998" s="2" t="str">
        <f>_xlfn.XLOOKUP(Table1[[#This Row],[Customer ID]],customers!A997:A1997,customers!F997:F1997,FALSE)</f>
        <v>Fort Smith</v>
      </c>
      <c r="K998" s="2" t="str">
        <f>VLOOKUP(M998,'coffee (more)'!$A$1:$B$5,2,FALSE)</f>
        <v>Robusta</v>
      </c>
      <c r="L998" s="2" t="str">
        <f>VLOOKUP(N998,'coffee (more)'!$A$7:$B$10,2,FALSE)</f>
        <v>Medium</v>
      </c>
      <c r="M998" t="str">
        <f>INDEX(products!$A$1:$G$49,MATCH(orders!$D998,products!$A$1:$A$49,0),MATCH(orders!M$1,products!$A$1:$G$1,0))</f>
        <v>Rob</v>
      </c>
      <c r="N998" t="str">
        <f>INDEX(products!$A$1:$G$49,MATCH(orders!$D998,products!$A$1:$A$49,0),MATCH(orders!N$1,products!$A$1:$G$1,0))</f>
        <v>M</v>
      </c>
      <c r="O998" s="10">
        <f>INDEX(products!$A$1:$G$49,MATCH(orders!$D998,products!$A$1:$A$49,0),MATCH(orders!O$1,products!$A$1:$G$1,0))</f>
        <v>0.5</v>
      </c>
      <c r="P998" s="5">
        <f>INDEX(products!$A$1:$G$49,MATCH(orders!$D998,products!$A$1:$A$49,0),MATCH(orders!P$1,products!$A$1:$G$1,0))</f>
        <v>5.97</v>
      </c>
      <c r="Q998" s="5">
        <f>INDEX(products!$A$1:$G$49,MATCH(orders!$D998,products!$A$1:$A$49,0),MATCH(orders!Q$1,products!$A$1:$G$1,0))</f>
        <v>0.35819999999999996</v>
      </c>
      <c r="R998" s="12">
        <f t="shared" si="31"/>
        <v>29.849999999999998</v>
      </c>
      <c r="S998" s="12">
        <f t="shared" si="30"/>
        <v>1.7909999999999999</v>
      </c>
      <c r="T998" t="str">
        <f>_xlfn.XLOOKUP(C998,customers!A997:A1997,customers!I997:I1997,FALSE)</f>
        <v>No</v>
      </c>
    </row>
    <row r="999" spans="1:20"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 = 0, "NONE", _xlfn.XLOOKUP(C999,customers!$A$1:$A$1001,customers!$C$1:$C$1001,0) )</f>
        <v>NONE</v>
      </c>
      <c r="H999" s="2" t="str">
        <f>_xlfn.XLOOKUP(C999,customers!$A$1:$A$1001,customers!$G$1:$G$1001,0)</f>
        <v>United States</v>
      </c>
      <c r="I999" s="2" t="e" vm="297">
        <v>#VALUE!</v>
      </c>
      <c r="J999" s="2" t="str">
        <f>_xlfn.XLOOKUP(Table1[[#This Row],[Customer ID]],customers!A998:A1998,customers!F998:F1998,FALSE)</f>
        <v>Fort Smith</v>
      </c>
      <c r="K999" s="2" t="str">
        <f>VLOOKUP(M999,'coffee (more)'!$A$1:$B$5,2,FALSE)</f>
        <v>Arbica</v>
      </c>
      <c r="L999" s="2" t="str">
        <f>VLOOKUP(N999,'coffee (more)'!$A$7:$B$10,2,FALSE)</f>
        <v>Medium</v>
      </c>
      <c r="M999" t="str">
        <f>INDEX(products!$A$1:$G$49,MATCH(orders!$D999,products!$A$1:$A$49,0),MATCH(orders!M$1,products!$A$1:$G$1,0))</f>
        <v>Ara</v>
      </c>
      <c r="N999" t="str">
        <f>INDEX(products!$A$1:$G$49,MATCH(orders!$D999,products!$A$1:$A$49,0),MATCH(orders!N$1,products!$A$1:$G$1,0))</f>
        <v>M</v>
      </c>
      <c r="O999" s="10">
        <f>INDEX(products!$A$1:$G$49,MATCH(orders!$D999,products!$A$1:$A$49,0),MATCH(orders!O$1,products!$A$1:$G$1,0))</f>
        <v>0.5</v>
      </c>
      <c r="P999" s="5">
        <f>INDEX(products!$A$1:$G$49,MATCH(orders!$D999,products!$A$1:$A$49,0),MATCH(orders!P$1,products!$A$1:$G$1,0))</f>
        <v>6.75</v>
      </c>
      <c r="Q999" s="5">
        <f>INDEX(products!$A$1:$G$49,MATCH(orders!$D999,products!$A$1:$A$49,0),MATCH(orders!Q$1,products!$A$1:$G$1,0))</f>
        <v>0.60749999999999993</v>
      </c>
      <c r="R999" s="12">
        <f t="shared" si="31"/>
        <v>27</v>
      </c>
      <c r="S999" s="12">
        <f t="shared" si="30"/>
        <v>2.4299999999999997</v>
      </c>
      <c r="T999" t="str">
        <f>_xlfn.XLOOKUP(C999,customers!A998:A1998,customers!I998:I1998,FALSE)</f>
        <v>No</v>
      </c>
    </row>
    <row r="1000" spans="1:20"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 = 0, "NONE", _xlfn.XLOOKUP(C1000,customers!$A$1:$A$1001,customers!$C$1:$C$1001,0) )</f>
        <v>njennyrq@bigcartel.com</v>
      </c>
      <c r="H1000" s="2" t="str">
        <f>_xlfn.XLOOKUP(C1000,customers!$A$1:$A$1001,customers!$G$1:$G$1001,0)</f>
        <v>United States</v>
      </c>
      <c r="I1000" s="2" t="e" vm="123">
        <v>#VALUE!</v>
      </c>
      <c r="J1000" s="2" t="str">
        <f>_xlfn.XLOOKUP(Table1[[#This Row],[Customer ID]],customers!A999:A1999,customers!F999:F1999,FALSE)</f>
        <v>Whittier</v>
      </c>
      <c r="K1000" s="2" t="str">
        <f>VLOOKUP(M1000,'coffee (more)'!$A$1:$B$5,2,FALSE)</f>
        <v>Arbica</v>
      </c>
      <c r="L1000" s="2" t="str">
        <f>VLOOKUP(N1000,'coffee (more)'!$A$7:$B$10,2,FALSE)</f>
        <v>Dark</v>
      </c>
      <c r="M1000" t="str">
        <f>INDEX(products!$A$1:$G$49,MATCH(orders!$D1000,products!$A$1:$A$49,0),MATCH(orders!M$1,products!$A$1:$G$1,0))</f>
        <v>Ara</v>
      </c>
      <c r="N1000" t="str">
        <f>INDEX(products!$A$1:$G$49,MATCH(orders!$D1000,products!$A$1:$A$49,0),MATCH(orders!N$1,products!$A$1:$G$1,0))</f>
        <v>D</v>
      </c>
      <c r="O1000" s="10">
        <f>INDEX(products!$A$1:$G$49,MATCH(orders!$D1000,products!$A$1:$A$49,0),MATCH(orders!O$1,products!$A$1:$G$1,0))</f>
        <v>1</v>
      </c>
      <c r="P1000" s="5">
        <f>INDEX(products!$A$1:$G$49,MATCH(orders!$D1000,products!$A$1:$A$49,0),MATCH(orders!P$1,products!$A$1:$G$1,0))</f>
        <v>9.9499999999999993</v>
      </c>
      <c r="Q1000" s="5">
        <f>INDEX(products!$A$1:$G$49,MATCH(orders!$D1000,products!$A$1:$A$49,0),MATCH(orders!Q$1,products!$A$1:$G$1,0))</f>
        <v>0.89549999999999985</v>
      </c>
      <c r="R1000" s="12">
        <f t="shared" si="31"/>
        <v>9.9499999999999993</v>
      </c>
      <c r="S1000" s="12">
        <f t="shared" si="30"/>
        <v>0.89549999999999985</v>
      </c>
      <c r="T1000" t="str">
        <f>_xlfn.XLOOKUP(C1000,customers!A999:A1999,customers!I999:I1999,FALSE)</f>
        <v>No</v>
      </c>
    </row>
    <row r="1001" spans="1:20"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 = 0, "NONE", _xlfn.XLOOKUP(C1001,customers!$A$1:$A$1001,customers!$C$1:$C$1001,0) )</f>
        <v>NONE</v>
      </c>
      <c r="H1001" s="2" t="str">
        <f>_xlfn.XLOOKUP(C1001,customers!$A$1:$A$1001,customers!$G$1:$G$1001,0)</f>
        <v>United Kingdom</v>
      </c>
      <c r="I1001" s="2" t="e" vm="263">
        <v>#VALUE!</v>
      </c>
      <c r="J1001" s="2" t="str">
        <f>_xlfn.XLOOKUP(Table1[[#This Row],[Customer ID]],customers!A1000:A2000,customers!F1000:F2000,FALSE)</f>
        <v>London</v>
      </c>
      <c r="K1001" s="2" t="str">
        <f>VLOOKUP(M1001,'coffee (more)'!$A$1:$B$5,2,FALSE)</f>
        <v>Excelsa</v>
      </c>
      <c r="L1001" s="2" t="str">
        <f>VLOOKUP(N1001,'coffee (more)'!$A$7:$B$10,2,FALSE)</f>
        <v>Medium</v>
      </c>
      <c r="M1001" t="str">
        <f>INDEX(products!$A$1:$G$49,MATCH(orders!$D1001,products!$A$1:$A$49,0),MATCH(orders!M$1,products!$A$1:$G$1,0))</f>
        <v>Exc</v>
      </c>
      <c r="N1001" t="str">
        <f>INDEX(products!$A$1:$G$49,MATCH(orders!$D1001,products!$A$1:$A$49,0),MATCH(orders!N$1,products!$A$1:$G$1,0))</f>
        <v>M</v>
      </c>
      <c r="O1001" s="10">
        <f>INDEX(products!$A$1:$G$49,MATCH(orders!$D1001,products!$A$1:$A$49,0),MATCH(orders!O$1,products!$A$1:$G$1,0))</f>
        <v>0.2</v>
      </c>
      <c r="P1001" s="5">
        <f>INDEX(products!$A$1:$G$49,MATCH(orders!$D1001,products!$A$1:$A$49,0),MATCH(orders!P$1,products!$A$1:$G$1,0))</f>
        <v>4.125</v>
      </c>
      <c r="Q1001" s="5">
        <f>INDEX(products!$A$1:$G$49,MATCH(orders!$D1001,products!$A$1:$A$49,0),MATCH(orders!Q$1,products!$A$1:$G$1,0))</f>
        <v>0.45374999999999999</v>
      </c>
      <c r="R1001" s="12">
        <f t="shared" si="31"/>
        <v>12.375</v>
      </c>
      <c r="S1001" s="12">
        <f t="shared" si="30"/>
        <v>1.3612500000000001</v>
      </c>
      <c r="T1001" t="str">
        <f>_xlfn.XLOOKUP(C1001,customers!A1000:A2000,customers!I1000:I2000,FALSE)</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 workbookViewId="0">
      <selection activeCell="E18" sqref="E18"/>
    </sheetView>
  </sheetViews>
  <sheetFormatPr baseColWidth="10" defaultColWidth="8.83203125" defaultRowHeight="15" x14ac:dyDescent="0.2"/>
  <cols>
    <col min="1" max="1" width="15.5" customWidth="1"/>
    <col min="2" max="2" width="20.33203125" customWidth="1"/>
    <col min="3" max="3" width="33.83203125" customWidth="1"/>
    <col min="4" max="4" width="17.33203125" customWidth="1"/>
    <col min="5" max="5" width="23.5" customWidth="1"/>
    <col min="6" max="6" width="17.5" customWidth="1"/>
    <col min="7" max="7" width="13.5" customWidth="1"/>
    <col min="8" max="8" width="8.1640625" customWidth="1"/>
    <col min="9" max="9" width="10.5"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2" sqref="G12"/>
    </sheetView>
  </sheetViews>
  <sheetFormatPr baseColWidth="10" defaultColWidth="8.83203125" defaultRowHeight="15" x14ac:dyDescent="0.2"/>
  <cols>
    <col min="1" max="1" width="9.33203125" customWidth="1"/>
    <col min="2" max="2" width="9.6640625" customWidth="1"/>
    <col min="3" max="3" width="9.1640625" customWidth="1"/>
    <col min="4" max="4" width="4" customWidth="1"/>
    <col min="5" max="5" width="8.6640625" customWidth="1"/>
    <col min="6" max="6" width="12" customWidth="1"/>
    <col min="7" max="7" width="8.1640625"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pt (sales)</vt:lpstr>
      <vt:lpstr>pt (country)</vt:lpstr>
      <vt:lpstr>pt (City)</vt:lpstr>
      <vt:lpstr>pt (cards)</vt:lpstr>
      <vt:lpstr>pt (customers)</vt:lpstr>
      <vt:lpstr>orders</vt:lpstr>
      <vt:lpstr>customers</vt:lpstr>
      <vt:lpstr>products</vt:lpstr>
      <vt:lpstr>coffee (more)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Chen Shen</cp:lastModifiedBy>
  <cp:revision/>
  <dcterms:created xsi:type="dcterms:W3CDTF">2022-11-26T09:51:45Z</dcterms:created>
  <dcterms:modified xsi:type="dcterms:W3CDTF">2024-09-29T21:09:50Z</dcterms:modified>
  <cp:category/>
  <cp:contentStatus/>
</cp:coreProperties>
</file>