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4-温度热导测量\"/>
    </mc:Choice>
  </mc:AlternateContent>
  <xr:revisionPtr revIDLastSave="0" documentId="13_ncr:1_{2AB980C2-EE79-4983-BD9C-EE68B9B4B862}" xr6:coauthVersionLast="47" xr6:coauthVersionMax="47" xr10:uidLastSave="{00000000-0000-0000-0000-000000000000}"/>
  <bookViews>
    <workbookView xWindow="-18960" yWindow="-9520" windowWidth="14400" windowHeight="719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4" i="1" a="1"/>
  <c r="H4" i="1" s="1"/>
  <c r="M1" i="1"/>
  <c r="I1" i="1"/>
  <c r="J1" i="1"/>
  <c r="K1" i="1"/>
  <c r="L1" i="1"/>
  <c r="H1" i="1"/>
  <c r="B5" i="1"/>
  <c r="C5" i="1"/>
  <c r="D5" i="1"/>
  <c r="E5" i="1"/>
  <c r="F5" i="1"/>
  <c r="B4" i="1"/>
  <c r="C4" i="1"/>
  <c r="D4" i="1"/>
  <c r="E4" i="1"/>
  <c r="F4" i="1"/>
  <c r="H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0"/>
    <numFmt numFmtId="181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Sheet1!$A$4:$F$4</c:f>
              <c:numCache>
                <c:formatCode>0.000000</c:formatCode>
                <c:ptCount val="6"/>
                <c:pt idx="1">
                  <c:v>3.287851389117212E-3</c:v>
                </c:pt>
                <c:pt idx="2">
                  <c:v>3.2462262619704597E-3</c:v>
                </c:pt>
                <c:pt idx="3">
                  <c:v>3.1933578157432542E-3</c:v>
                </c:pt>
                <c:pt idx="4">
                  <c:v>3.1481189988981587E-3</c:v>
                </c:pt>
                <c:pt idx="5">
                  <c:v>3.0935808197989174E-3</c:v>
                </c:pt>
              </c:numCache>
            </c:numRef>
          </c:xVal>
          <c:yVal>
            <c:numRef>
              <c:f>Sheet1!$A$5:$F$5</c:f>
              <c:numCache>
                <c:formatCode>0.00000</c:formatCode>
                <c:ptCount val="6"/>
                <c:pt idx="1">
                  <c:v>7.6463537224459994</c:v>
                </c:pt>
                <c:pt idx="2">
                  <c:v>7.4893561847971704</c:v>
                </c:pt>
                <c:pt idx="3">
                  <c:v>7.289678778507267</c:v>
                </c:pt>
                <c:pt idx="4">
                  <c:v>7.1044727160598242</c:v>
                </c:pt>
                <c:pt idx="5">
                  <c:v>6.8925401131756567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6-427B-B42D-8C682C22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7967"/>
        <c:axId val="341171695"/>
      </c:scatterChart>
      <c:valAx>
        <c:axId val="34115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(1/T)/K^(-1)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71695"/>
        <c:crosses val="autoZero"/>
        <c:crossBetween val="midCat"/>
      </c:valAx>
      <c:valAx>
        <c:axId val="3411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5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Sheet2!$A$1:$E$1</c:f>
              <c:numCache>
                <c:formatCode>General</c:formatCode>
                <c:ptCount val="5"/>
                <c:pt idx="0">
                  <c:v>33.299999999999997</c:v>
                </c:pt>
                <c:pt idx="1">
                  <c:v>36.799999999999997</c:v>
                </c:pt>
                <c:pt idx="2">
                  <c:v>40.1</c:v>
                </c:pt>
                <c:pt idx="3">
                  <c:v>45.4</c:v>
                </c:pt>
                <c:pt idx="4">
                  <c:v>49.9</c:v>
                </c:pt>
              </c:numCache>
            </c:numRef>
          </c:xVal>
          <c:yVal>
            <c:numRef>
              <c:f>Sheet2!$A$2:$E$2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18-4726-B059-2E4D3E63D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996431"/>
        <c:axId val="357977711"/>
      </c:scatterChart>
      <c:valAx>
        <c:axId val="357996431"/>
        <c:scaling>
          <c:orientation val="minMax"/>
          <c:max val="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t'/C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977711"/>
        <c:crosses val="autoZero"/>
        <c:crossBetween val="midCat"/>
      </c:valAx>
      <c:valAx>
        <c:axId val="3579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t-t'/C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99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9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</xdr:row>
      <xdr:rowOff>128587</xdr:rowOff>
    </xdr:from>
    <xdr:to>
      <xdr:col>6</xdr:col>
      <xdr:colOff>228600</xdr:colOff>
      <xdr:row>21</xdr:row>
      <xdr:rowOff>31750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1861031-A3D8-4F86-96C3-FF49A01DE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2</xdr:row>
      <xdr:rowOff>161925</xdr:rowOff>
    </xdr:from>
    <xdr:to>
      <xdr:col>10</xdr:col>
      <xdr:colOff>311150</xdr:colOff>
      <xdr:row>18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DA1420-0C49-404C-AC70-7F35F09A6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C4" workbookViewId="0">
      <selection activeCell="H13" sqref="H13"/>
    </sheetView>
  </sheetViews>
  <sheetFormatPr defaultRowHeight="13.9" x14ac:dyDescent="0.4"/>
  <cols>
    <col min="1" max="6" width="10.19921875" bestFit="1" customWidth="1"/>
    <col min="8" max="8" width="12.53125" bestFit="1" customWidth="1"/>
    <col min="10" max="10" width="13.9296875" customWidth="1"/>
    <col min="11" max="11" width="11.06640625" customWidth="1"/>
  </cols>
  <sheetData>
    <row r="1" spans="1:13" x14ac:dyDescent="0.4">
      <c r="B1">
        <v>31</v>
      </c>
      <c r="C1">
        <v>34.9</v>
      </c>
      <c r="D1">
        <v>40</v>
      </c>
      <c r="E1">
        <v>44.5</v>
      </c>
      <c r="F1">
        <v>50.1</v>
      </c>
      <c r="H1">
        <f>0.00840673433329409*EXP(3775.97744076352/(A1+273.15))</f>
        <v>8476.9119144476954</v>
      </c>
      <c r="I1">
        <f t="shared" ref="I1:L1" si="0">0.00840673433329409*EXP(3775.97744076352/(B1+273.15))</f>
        <v>2071.711768645444</v>
      </c>
      <c r="J1">
        <f t="shared" si="0"/>
        <v>1770.3896539799268</v>
      </c>
      <c r="K1">
        <f t="shared" si="0"/>
        <v>1450.0087712716554</v>
      </c>
      <c r="L1">
        <f t="shared" si="0"/>
        <v>1222.3177527066271</v>
      </c>
      <c r="M1">
        <f>0.00840673433329409*EXP(3775.97744076352/(F1+273.15))</f>
        <v>994.82734427127173</v>
      </c>
    </row>
    <row r="2" spans="1:13" x14ac:dyDescent="0.4">
      <c r="B2">
        <v>2093</v>
      </c>
      <c r="C2">
        <v>1788.9</v>
      </c>
      <c r="D2">
        <v>1465.1</v>
      </c>
      <c r="E2">
        <v>1217.4000000000001</v>
      </c>
      <c r="F2">
        <v>984.9</v>
      </c>
    </row>
    <row r="4" spans="1:13" x14ac:dyDescent="0.4">
      <c r="A4" s="2"/>
      <c r="B4" s="2">
        <f t="shared" ref="B4:F4" si="1">1/(B1+273.15)</f>
        <v>3.287851389117212E-3</v>
      </c>
      <c r="C4" s="2">
        <f t="shared" si="1"/>
        <v>3.2462262619704597E-3</v>
      </c>
      <c r="D4" s="2">
        <f t="shared" si="1"/>
        <v>3.1933578157432542E-3</v>
      </c>
      <c r="E4" s="2">
        <f t="shared" si="1"/>
        <v>3.1481189988981587E-3</v>
      </c>
      <c r="F4" s="2">
        <f t="shared" si="1"/>
        <v>3.0935808197989174E-3</v>
      </c>
      <c r="H4" s="2" cm="1">
        <f t="array" ref="H4:I8">LINEST(B5:F5,B4:F4,TRUE,TRUE)</f>
        <v>3889.4036490589456</v>
      </c>
      <c r="I4">
        <v>-5.1376023073725312</v>
      </c>
    </row>
    <row r="5" spans="1:13" x14ac:dyDescent="0.4">
      <c r="A5" s="1"/>
      <c r="B5" s="1">
        <f t="shared" ref="B5:F5" si="2">LN(B2)</f>
        <v>7.6463537224459994</v>
      </c>
      <c r="C5" s="1">
        <f t="shared" si="2"/>
        <v>7.4893561847971704</v>
      </c>
      <c r="D5" s="1">
        <f t="shared" si="2"/>
        <v>7.289678778507267</v>
      </c>
      <c r="E5" s="1">
        <f t="shared" si="2"/>
        <v>7.1044727160598242</v>
      </c>
      <c r="F5" s="1">
        <f t="shared" si="2"/>
        <v>6.8925401131756567</v>
      </c>
      <c r="H5">
        <v>32.301116265590373</v>
      </c>
      <c r="I5">
        <v>0.10318817085664245</v>
      </c>
    </row>
    <row r="6" spans="1:13" x14ac:dyDescent="0.4">
      <c r="H6">
        <v>0.99979312861137826</v>
      </c>
      <c r="I6">
        <v>4.9753163656779354E-3</v>
      </c>
    </row>
    <row r="7" spans="1:13" x14ac:dyDescent="0.4">
      <c r="H7">
        <v>14498.763728605507</v>
      </c>
      <c r="I7">
        <v>3</v>
      </c>
    </row>
    <row r="8" spans="1:13" x14ac:dyDescent="0.4">
      <c r="H8">
        <v>0.3588991052280594</v>
      </c>
      <c r="I8">
        <v>7.4261318815748106E-5</v>
      </c>
    </row>
    <row r="10" spans="1:13" x14ac:dyDescent="0.4">
      <c r="H10">
        <f>EXP(I4)</f>
        <v>5.8717515039644584E-3</v>
      </c>
    </row>
    <row r="11" spans="1:13" x14ac:dyDescent="0.4">
      <c r="H11">
        <f>EXP(-5.034)</f>
        <v>6.5127075690738136E-3</v>
      </c>
    </row>
    <row r="12" spans="1:13" x14ac:dyDescent="0.4">
      <c r="H12">
        <f>EXP(-5.33)</f>
        <v>4.8440700122489673E-3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5CB2-63E4-41D8-9F63-5D0BD68C1380}">
  <dimension ref="A1:E2"/>
  <sheetViews>
    <sheetView workbookViewId="0">
      <selection activeCell="L11" sqref="L11"/>
    </sheetView>
  </sheetViews>
  <sheetFormatPr defaultRowHeight="13.9" x14ac:dyDescent="0.4"/>
  <sheetData>
    <row r="1" spans="1:5" x14ac:dyDescent="0.4">
      <c r="A1">
        <v>33.299999999999997</v>
      </c>
      <c r="B1">
        <v>36.799999999999997</v>
      </c>
      <c r="C1">
        <v>40.1</v>
      </c>
      <c r="D1">
        <v>45.4</v>
      </c>
      <c r="E1">
        <v>49.9</v>
      </c>
    </row>
    <row r="2" spans="1:5" x14ac:dyDescent="0.4">
      <c r="A2">
        <v>0</v>
      </c>
      <c r="B2">
        <v>0.2</v>
      </c>
      <c r="C2">
        <v>0.1</v>
      </c>
      <c r="D2">
        <v>0.1</v>
      </c>
      <c r="E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2023-12-19T14:53:15Z</dcterms:modified>
</cp:coreProperties>
</file>