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13510\Desktop\chensu2023秋资料\基础物理实验2023秋陈苏\正式1-杨氏模量\"/>
    </mc:Choice>
  </mc:AlternateContent>
  <xr:revisionPtr revIDLastSave="0" documentId="13_ncr:1_{193B7C00-D53E-47EF-B5BB-21C1D61A5720}" xr6:coauthVersionLast="47" xr6:coauthVersionMax="47" xr10:uidLastSave="{00000000-0000-0000-0000-000000000000}"/>
  <bookViews>
    <workbookView xWindow="-19310" yWindow="-10910" windowWidth="19420" windowHeight="10300" activeTab="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4" i="7" l="1"/>
  <c r="I4" i="7"/>
  <c r="B3" i="7"/>
  <c r="C3" i="7"/>
  <c r="D3" i="7"/>
  <c r="E3" i="7"/>
  <c r="F3" i="7"/>
  <c r="G3" i="7"/>
  <c r="H3" i="7"/>
  <c r="A3" i="7"/>
  <c r="G2" i="6"/>
  <c r="G3" i="6"/>
  <c r="G4" i="6"/>
  <c r="G1" i="6"/>
  <c r="A34" i="6" a="1"/>
  <c r="A34" i="6" s="1"/>
  <c r="A19" i="6" a="1"/>
  <c r="A19" i="6" s="1"/>
  <c r="F1" i="6"/>
  <c r="F2" i="6"/>
  <c r="F3" i="6"/>
  <c r="F4" i="6"/>
  <c r="E2" i="6"/>
  <c r="E3" i="6"/>
  <c r="E4" i="6"/>
  <c r="E1" i="6"/>
  <c r="I2" i="5"/>
  <c r="I3" i="5"/>
  <c r="I1" i="5"/>
  <c r="H2" i="5"/>
  <c r="H3" i="5"/>
  <c r="H1" i="5"/>
  <c r="A34" i="4" a="1"/>
  <c r="A34" i="4" s="1"/>
  <c r="A19" i="4" a="1"/>
  <c r="A19" i="4" s="1"/>
  <c r="K2" i="4"/>
  <c r="K3" i="4"/>
  <c r="K4" i="4"/>
  <c r="K1" i="4"/>
  <c r="K5" i="4"/>
  <c r="J5" i="4"/>
  <c r="J2" i="4"/>
  <c r="J3" i="4"/>
  <c r="J4" i="4"/>
  <c r="J1" i="4"/>
  <c r="F1" i="4"/>
  <c r="F2" i="4"/>
  <c r="F3" i="4"/>
  <c r="F4" i="4"/>
  <c r="G1" i="4"/>
  <c r="H1" i="4"/>
  <c r="G2" i="4"/>
  <c r="H2" i="4"/>
  <c r="G3" i="4"/>
  <c r="H3" i="4"/>
  <c r="G4" i="4"/>
  <c r="H4" i="4"/>
  <c r="H2" i="3"/>
  <c r="I2" i="3"/>
  <c r="H3" i="3"/>
  <c r="I3" i="3"/>
  <c r="I1" i="3"/>
  <c r="H1" i="3"/>
  <c r="B19" i="2" a="1"/>
  <c r="B19" i="2" s="1"/>
  <c r="H6" i="2"/>
  <c r="G6" i="2"/>
  <c r="G2" i="2"/>
  <c r="G3" i="2"/>
  <c r="G4" i="2"/>
  <c r="G1" i="2"/>
  <c r="E2" i="2"/>
  <c r="E3" i="2"/>
  <c r="E4" i="2"/>
  <c r="E5" i="2"/>
  <c r="E6" i="2"/>
  <c r="E7" i="2"/>
  <c r="E8" i="2"/>
  <c r="E1" i="2"/>
  <c r="B2" i="2"/>
  <c r="B3" i="2"/>
  <c r="B4" i="2"/>
  <c r="B5" i="2"/>
  <c r="B6" i="2"/>
  <c r="B7" i="2"/>
  <c r="B8" i="2"/>
  <c r="B1" i="2"/>
  <c r="I1" i="1"/>
  <c r="H1" i="1"/>
  <c r="J4" i="6" l="1"/>
  <c r="J3" i="6"/>
  <c r="J1" i="6"/>
  <c r="I4" i="6"/>
  <c r="I3" i="6"/>
  <c r="J2" i="6"/>
  <c r="I2" i="6"/>
  <c r="I1" i="6"/>
  <c r="I6" i="6"/>
  <c r="I7" i="6" s="1"/>
  <c r="J6" i="6"/>
  <c r="J7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<sst xmlns="http://schemas.openxmlformats.org/spreadsheetml/2006/main" count="7" uniqueCount="7">
  <si>
    <t>逐差法</t>
    <phoneticPr fontId="1" type="noConversion"/>
  </si>
  <si>
    <t>逐差法示数差（对于1g）</t>
    <phoneticPr fontId="1" type="noConversion"/>
  </si>
  <si>
    <t>逐差法示数差（对于40g）</t>
    <phoneticPr fontId="1" type="noConversion"/>
  </si>
  <si>
    <t>0.0064±0.0008</t>
    <phoneticPr fontId="1" type="noConversion"/>
  </si>
  <si>
    <t>0.631±0.023</t>
    <phoneticPr fontId="1" type="noConversion"/>
  </si>
  <si>
    <t>197±28</t>
    <phoneticPr fontId="1" type="noConversion"/>
  </si>
  <si>
    <t>-132±17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</si>
</sst>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0.00_ "/>
    <numFmt numFmtId="177" formatCode="0.0"/>
    <numFmt numFmtId="178" formatCode="0.0000"/>
    <numFmt numFmtId="179" formatCode="0.000"/>
    <numFmt numFmtId="180" formatCode="0.0_ "/>
    <numFmt numFmtId="181" formatCode="0.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81" fontId="0" fillId="0" borderId="0" xfId="0" applyNumberForma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Sheet2!$B$10:$B$17</c:f>
              <c:numCache>
                <c:formatCode>General</c:formatCode>
                <c:ptCount val="8"/>
                <c:pt idx="0">
                  <c:v>250.17</c:v>
                </c:pt>
                <c:pt idx="1">
                  <c:v>500.34</c:v>
                </c:pt>
                <c:pt idx="2">
                  <c:v>750.51</c:v>
                </c:pt>
                <c:pt idx="3">
                  <c:v>1000.68</c:v>
                </c:pt>
                <c:pt idx="4">
                  <c:v>1250.8499999999999</c:v>
                </c:pt>
                <c:pt idx="5">
                  <c:v>1501.02</c:v>
                </c:pt>
                <c:pt idx="6">
                  <c:v>1751.1899999999998</c:v>
                </c:pt>
                <c:pt idx="7">
                  <c:v>2001.36</c:v>
                </c:pt>
              </c:numCache>
            </c:numRef>
          </c:xVal>
          <c:yVal>
            <c:numRef>
              <c:f>Sheet2!$C$10:$C$17</c:f>
              <c:numCache>
                <c:formatCode>General</c:formatCode>
                <c:ptCount val="8"/>
                <c:pt idx="0">
                  <c:v>1.335</c:v>
                </c:pt>
                <c:pt idx="1">
                  <c:v>1.27</c:v>
                </c:pt>
                <c:pt idx="2">
                  <c:v>1.1200000000000001</c:v>
                </c:pt>
                <c:pt idx="3">
                  <c:v>1</c:v>
                </c:pt>
                <c:pt idx="4">
                  <c:v>0.83499999999999996</c:v>
                </c:pt>
                <c:pt idx="5">
                  <c:v>0.7</c:v>
                </c:pt>
                <c:pt idx="6">
                  <c:v>0.54</c:v>
                </c:pt>
                <c:pt idx="7">
                  <c:v>0.38500000000000001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62A-46D9-859B-F955179645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2893855"/>
        <c:axId val="1812894271"/>
      </c:scatterChart>
      <c:valAx>
        <c:axId val="18128938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M/g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12894271"/>
        <c:crosses val="autoZero"/>
        <c:crossBetween val="midCat"/>
      </c:valAx>
      <c:valAx>
        <c:axId val="1812894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l/mm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128938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Sheet4!$A$10:$A$17</c:f>
              <c:numCache>
                <c:formatCode>General</c:formatCode>
                <c:ptCount val="8"/>
                <c:pt idx="0">
                  <c:v>2.1419999999999999</c:v>
                </c:pt>
                <c:pt idx="1">
                  <c:v>2.2639999999999998</c:v>
                </c:pt>
                <c:pt idx="2">
                  <c:v>2.3660000000000001</c:v>
                </c:pt>
                <c:pt idx="3">
                  <c:v>2.4710000000000001</c:v>
                </c:pt>
                <c:pt idx="4">
                  <c:v>2.62</c:v>
                </c:pt>
                <c:pt idx="5">
                  <c:v>2.77</c:v>
                </c:pt>
                <c:pt idx="6">
                  <c:v>2.8780000000000001</c:v>
                </c:pt>
                <c:pt idx="7">
                  <c:v>3.0819999999999999</c:v>
                </c:pt>
              </c:numCache>
            </c:numRef>
          </c:xVal>
          <c:yVal>
            <c:numRef>
              <c:f>Sheet4!$B$10:$B$17</c:f>
              <c:numCache>
                <c:formatCode>General</c:formatCode>
                <c:ptCount val="8"/>
                <c:pt idx="0">
                  <c:v>30.1</c:v>
                </c:pt>
                <c:pt idx="1">
                  <c:v>49.8</c:v>
                </c:pt>
                <c:pt idx="2">
                  <c:v>79.7</c:v>
                </c:pt>
                <c:pt idx="3">
                  <c:v>99.2</c:v>
                </c:pt>
                <c:pt idx="4">
                  <c:v>126.7</c:v>
                </c:pt>
                <c:pt idx="5">
                  <c:v>147.6</c:v>
                </c:pt>
                <c:pt idx="6">
                  <c:v>171.6</c:v>
                </c:pt>
                <c:pt idx="7">
                  <c:v>198.7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AF0-4213-A8F8-6E4C1603AC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6351375"/>
        <c:axId val="676339727"/>
      </c:scatterChart>
      <c:valAx>
        <c:axId val="676351375"/>
        <c:scaling>
          <c:orientation val="minMax"/>
          <c:min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Z/mm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76339727"/>
        <c:crosses val="autoZero"/>
        <c:crossBetween val="midCat"/>
      </c:valAx>
      <c:valAx>
        <c:axId val="676339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U/mV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763513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Sheet4!$A$25:$A$32</c:f>
              <c:numCache>
                <c:formatCode>General</c:formatCode>
                <c:ptCount val="8"/>
                <c:pt idx="0">
                  <c:v>10.9</c:v>
                </c:pt>
                <c:pt idx="1">
                  <c:v>21.4</c:v>
                </c:pt>
                <c:pt idx="2">
                  <c:v>30.1</c:v>
                </c:pt>
                <c:pt idx="3">
                  <c:v>40.6</c:v>
                </c:pt>
                <c:pt idx="4">
                  <c:v>51.8</c:v>
                </c:pt>
                <c:pt idx="5">
                  <c:v>59</c:v>
                </c:pt>
                <c:pt idx="6">
                  <c:v>70.3</c:v>
                </c:pt>
                <c:pt idx="7">
                  <c:v>80.8</c:v>
                </c:pt>
              </c:numCache>
            </c:numRef>
          </c:xVal>
          <c:yVal>
            <c:numRef>
              <c:f>Sheet4!$B$25:$B$32</c:f>
              <c:numCache>
                <c:formatCode>General</c:formatCode>
                <c:ptCount val="8"/>
                <c:pt idx="0">
                  <c:v>2.1419999999999999</c:v>
                </c:pt>
                <c:pt idx="1">
                  <c:v>2.2639999999999998</c:v>
                </c:pt>
                <c:pt idx="2">
                  <c:v>2.3660000000000001</c:v>
                </c:pt>
                <c:pt idx="3">
                  <c:v>2.4710000000000001</c:v>
                </c:pt>
                <c:pt idx="4">
                  <c:v>2.62</c:v>
                </c:pt>
                <c:pt idx="5">
                  <c:v>2.77</c:v>
                </c:pt>
                <c:pt idx="6">
                  <c:v>2.8780000000000001</c:v>
                </c:pt>
                <c:pt idx="7">
                  <c:v>3.0819999999999999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75-47CC-9B6C-132FCE231F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5364975"/>
        <c:axId val="675369135"/>
      </c:scatterChart>
      <c:valAx>
        <c:axId val="6753649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M/g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75369135"/>
        <c:crosses val="autoZero"/>
        <c:crossBetween val="midCat"/>
      </c:valAx>
      <c:valAx>
        <c:axId val="675369135"/>
        <c:scaling>
          <c:orientation val="minMax"/>
          <c:min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Z/mm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753649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Sheet6!$A$10:$A$17</c:f>
              <c:numCache>
                <c:formatCode>General</c:formatCode>
                <c:ptCount val="8"/>
                <c:pt idx="0">
                  <c:v>0.60499999999999998</c:v>
                </c:pt>
                <c:pt idx="1">
                  <c:v>0.72599999999999998</c:v>
                </c:pt>
                <c:pt idx="2">
                  <c:v>0.8</c:v>
                </c:pt>
                <c:pt idx="3">
                  <c:v>0.83899999999999997</c:v>
                </c:pt>
                <c:pt idx="4">
                  <c:v>0.93100000000000005</c:v>
                </c:pt>
                <c:pt idx="5">
                  <c:v>0.92</c:v>
                </c:pt>
                <c:pt idx="6">
                  <c:v>0.98599999999999999</c:v>
                </c:pt>
                <c:pt idx="7">
                  <c:v>1.129</c:v>
                </c:pt>
              </c:numCache>
            </c:numRef>
          </c:xVal>
          <c:yVal>
            <c:numRef>
              <c:f>Sheet6!$B$10:$B$17</c:f>
              <c:numCache>
                <c:formatCode>General</c:formatCode>
                <c:ptCount val="8"/>
                <c:pt idx="0">
                  <c:v>-4</c:v>
                </c:pt>
                <c:pt idx="1">
                  <c:v>5</c:v>
                </c:pt>
                <c:pt idx="2">
                  <c:v>18</c:v>
                </c:pt>
                <c:pt idx="3">
                  <c:v>30</c:v>
                </c:pt>
                <c:pt idx="4">
                  <c:v>44</c:v>
                </c:pt>
                <c:pt idx="5">
                  <c:v>61</c:v>
                </c:pt>
                <c:pt idx="6">
                  <c:v>70</c:v>
                </c:pt>
                <c:pt idx="7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126-4C9D-84E9-EA346F6B51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7711967"/>
        <c:axId val="807713215"/>
      </c:scatterChart>
      <c:valAx>
        <c:axId val="807711967"/>
        <c:scaling>
          <c:orientation val="minMax"/>
          <c:min val="0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U/mV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07713215"/>
        <c:crosses val="autoZero"/>
        <c:crossBetween val="midCat"/>
      </c:valAx>
      <c:valAx>
        <c:axId val="807713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Z/mm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077119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Sheet6!$A$25:$A$32</c:f>
              <c:numCache>
                <c:formatCode>General</c:formatCode>
                <c:ptCount val="8"/>
                <c:pt idx="0">
                  <c:v>0.9</c:v>
                </c:pt>
                <c:pt idx="1">
                  <c:v>11.1</c:v>
                </c:pt>
                <c:pt idx="2">
                  <c:v>23.2</c:v>
                </c:pt>
                <c:pt idx="3">
                  <c:v>31.9</c:v>
                </c:pt>
                <c:pt idx="4">
                  <c:v>41.3</c:v>
                </c:pt>
                <c:pt idx="5">
                  <c:v>52.2</c:v>
                </c:pt>
                <c:pt idx="6">
                  <c:v>60</c:v>
                </c:pt>
                <c:pt idx="7">
                  <c:v>73</c:v>
                </c:pt>
              </c:numCache>
            </c:numRef>
          </c:xVal>
          <c:yVal>
            <c:numRef>
              <c:f>Sheet6!$B$25:$B$32</c:f>
              <c:numCache>
                <c:formatCode>General</c:formatCode>
                <c:ptCount val="8"/>
                <c:pt idx="0">
                  <c:v>0.60499999999999998</c:v>
                </c:pt>
                <c:pt idx="1">
                  <c:v>0.72599999999999998</c:v>
                </c:pt>
                <c:pt idx="2">
                  <c:v>0.8</c:v>
                </c:pt>
                <c:pt idx="3">
                  <c:v>0.83899999999999997</c:v>
                </c:pt>
                <c:pt idx="4">
                  <c:v>0.93100000000000005</c:v>
                </c:pt>
                <c:pt idx="5">
                  <c:v>0.92</c:v>
                </c:pt>
                <c:pt idx="6">
                  <c:v>0.98599999999999999</c:v>
                </c:pt>
                <c:pt idx="7">
                  <c:v>1.129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E83-4431-A185-813161EB4B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3545311"/>
        <c:axId val="683547391"/>
      </c:scatterChart>
      <c:valAx>
        <c:axId val="6835453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M/g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83547391"/>
        <c:crosses val="autoZero"/>
        <c:crossBetween val="midCat"/>
      </c:valAx>
      <c:valAx>
        <c:axId val="683547391"/>
        <c:scaling>
          <c:orientation val="minMax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Z/mm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835453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Sheet7!$C$3:$H$3</c:f>
              <c:numCache>
                <c:formatCode>0.0000</c:formatCode>
                <c:ptCount val="6"/>
                <c:pt idx="0">
                  <c:v>0.16731734523145564</c:v>
                </c:pt>
                <c:pt idx="1">
                  <c:v>0.19520356943669825</c:v>
                </c:pt>
                <c:pt idx="2">
                  <c:v>0.25097601784718349</c:v>
                </c:pt>
                <c:pt idx="3">
                  <c:v>0.2788622420524261</c:v>
                </c:pt>
                <c:pt idx="4">
                  <c:v>0.30674846625766872</c:v>
                </c:pt>
                <c:pt idx="5">
                  <c:v>0.33463469046291128</c:v>
                </c:pt>
              </c:numCache>
            </c:numRef>
          </c:xVal>
          <c:yVal>
            <c:numRef>
              <c:f>Sheet7!$C$4:$H$4</c:f>
              <c:numCache>
                <c:formatCode>General</c:formatCode>
                <c:ptCount val="6"/>
                <c:pt idx="0">
                  <c:v>1052.93</c:v>
                </c:pt>
                <c:pt idx="1">
                  <c:v>1058.33</c:v>
                </c:pt>
                <c:pt idx="2">
                  <c:v>1067.53</c:v>
                </c:pt>
                <c:pt idx="3">
                  <c:v>1070.73</c:v>
                </c:pt>
                <c:pt idx="4">
                  <c:v>1072.93</c:v>
                </c:pt>
                <c:pt idx="5">
                  <c:v>1070.23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42A-4663-B9D6-7E658DE21A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5335791"/>
        <c:axId val="905337039"/>
      </c:scatterChart>
      <c:valAx>
        <c:axId val="905335791"/>
        <c:scaling>
          <c:orientation val="minMax"/>
          <c:max val="0.4"/>
          <c:min val="0.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x/L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05337039"/>
        <c:crosses val="autoZero"/>
        <c:crossBetween val="midCat"/>
      </c:valAx>
      <c:valAx>
        <c:axId val="905337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f/Hz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053357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336550</xdr:colOff>
      <xdr:row>2</xdr:row>
      <xdr:rowOff>161925</xdr:rowOff>
    </xdr:from>
    <xdr:to>
      <xdr:col>12</xdr:col>
      <xdr:colOff>374650</xdr:colOff>
      <xdr:row>18</xdr:row>
      <xdr:rowOff>60325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BAA848D2-45B8-4BC5-8AE9-7D2BE00EA0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336550</xdr:colOff>
      <xdr:row>8</xdr:row>
      <xdr:rowOff>33337</xdr:rowOff>
    </xdr:from>
    <xdr:to>
      <xdr:col>10</xdr:col>
      <xdr:colOff>374650</xdr:colOff>
      <xdr:row>23</xdr:row>
      <xdr:rowOff>114300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CDC87BFE-FA07-42AF-836C-F30929149F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398462</xdr:colOff>
      <xdr:row>24</xdr:row>
      <xdr:rowOff>95250</xdr:rowOff>
    </xdr:from>
    <xdr:to>
      <xdr:col>10</xdr:col>
      <xdr:colOff>436562</xdr:colOff>
      <xdr:row>39</xdr:row>
      <xdr:rowOff>169862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C13F3852-51BF-43A6-BEC9-BA840E9BA7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336550</xdr:colOff>
      <xdr:row>8</xdr:row>
      <xdr:rowOff>161925</xdr:rowOff>
    </xdr:from>
    <xdr:to>
      <xdr:col>12</xdr:col>
      <xdr:colOff>374650</xdr:colOff>
      <xdr:row>24</xdr:row>
      <xdr:rowOff>60325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CD9219C-E94C-4903-B668-C3F54EB434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319087</xdr:colOff>
      <xdr:row>25</xdr:row>
      <xdr:rowOff>139700</xdr:rowOff>
    </xdr:from>
    <xdr:to>
      <xdr:col>12</xdr:col>
      <xdr:colOff>357187</xdr:colOff>
      <xdr:row>41</xdr:row>
      <xdr:rowOff>36512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A0156909-71A3-4828-92F9-8AAB71BB4E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58737</xdr:colOff>
      <xdr:row>5</xdr:row>
      <xdr:rowOff>152399</xdr:rowOff>
    </xdr:from>
    <xdr:to>
      <xdr:col>12</xdr:col>
      <xdr:colOff>96837</xdr:colOff>
      <xdr:row>21</xdr:row>
      <xdr:rowOff>55562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303A1A52-B0B0-47FF-80D3-E68622EFEC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workbookViewId="0">
      <selection activeCell="I1" sqref="I1"/>
    </sheetView>
  </sheetViews>
  <sheetFormatPr defaultRowHeight="13.9" x14ac:dyDescent="0.4"/>
  <sheetData>
    <row r="1" spans="1:9" x14ac:dyDescent="0.4">
      <c r="A1">
        <v>0.308</v>
      </c>
      <c r="B1">
        <v>0.30599999999999999</v>
      </c>
      <c r="C1">
        <v>0.31</v>
      </c>
      <c r="D1">
        <v>0.30599999999999999</v>
      </c>
      <c r="E1">
        <v>0.30399999999999999</v>
      </c>
      <c r="F1">
        <v>0.30599999999999999</v>
      </c>
      <c r="H1">
        <f>AVERAGE(A1:F1)</f>
        <v>0.3066666666666667</v>
      </c>
      <c r="I1">
        <f>_xlfn.STDEV.S(A1:F1)</f>
        <v>2.065591117977291E-3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5351B-97FC-46A0-A2FE-04855B4CD855}">
  <dimension ref="A1:H23"/>
  <sheetViews>
    <sheetView zoomScaleNormal="100" workbookViewId="0">
      <selection activeCell="B21" sqref="B21"/>
    </sheetView>
  </sheetViews>
  <sheetFormatPr defaultRowHeight="13.9" x14ac:dyDescent="0.4"/>
  <sheetData>
    <row r="1" spans="1:8" x14ac:dyDescent="0.4">
      <c r="A1">
        <v>1</v>
      </c>
      <c r="B1">
        <f>A1*250.17</f>
        <v>250.17</v>
      </c>
      <c r="C1">
        <v>1.25</v>
      </c>
      <c r="D1">
        <v>1.42</v>
      </c>
      <c r="E1" s="1">
        <f>0.5*(C1+D1)</f>
        <v>1.335</v>
      </c>
      <c r="G1" s="2">
        <f>E1-E5</f>
        <v>0.5</v>
      </c>
    </row>
    <row r="2" spans="1:8" x14ac:dyDescent="0.4">
      <c r="A2">
        <v>2</v>
      </c>
      <c r="B2">
        <f t="shared" ref="B2:B8" si="0">A2*250.17</f>
        <v>500.34</v>
      </c>
      <c r="C2">
        <v>1.1499999999999999</v>
      </c>
      <c r="D2">
        <v>1.39</v>
      </c>
      <c r="E2" s="1">
        <f t="shared" ref="E2:E8" si="1">0.5*(C2+D2)</f>
        <v>1.27</v>
      </c>
      <c r="G2" s="2">
        <f t="shared" ref="G2:G4" si="2">E2-E6</f>
        <v>0.57000000000000006</v>
      </c>
    </row>
    <row r="3" spans="1:8" x14ac:dyDescent="0.4">
      <c r="A3">
        <v>3</v>
      </c>
      <c r="B3">
        <f t="shared" si="0"/>
        <v>750.51</v>
      </c>
      <c r="C3">
        <v>1</v>
      </c>
      <c r="D3">
        <v>1.24</v>
      </c>
      <c r="E3" s="1">
        <f t="shared" si="1"/>
        <v>1.1200000000000001</v>
      </c>
      <c r="G3" s="2">
        <f t="shared" si="2"/>
        <v>0.58000000000000007</v>
      </c>
    </row>
    <row r="4" spans="1:8" x14ac:dyDescent="0.4">
      <c r="A4">
        <v>4</v>
      </c>
      <c r="B4">
        <f t="shared" si="0"/>
        <v>1000.68</v>
      </c>
      <c r="C4">
        <v>0.9</v>
      </c>
      <c r="D4">
        <v>1.1000000000000001</v>
      </c>
      <c r="E4" s="1">
        <f t="shared" si="1"/>
        <v>1</v>
      </c>
      <c r="G4" s="2">
        <f t="shared" si="2"/>
        <v>0.61499999999999999</v>
      </c>
    </row>
    <row r="5" spans="1:8" x14ac:dyDescent="0.4">
      <c r="A5">
        <v>5</v>
      </c>
      <c r="B5">
        <f t="shared" si="0"/>
        <v>1250.8499999999999</v>
      </c>
      <c r="C5">
        <v>0.75</v>
      </c>
      <c r="D5">
        <v>0.92</v>
      </c>
      <c r="E5" s="1">
        <f t="shared" si="1"/>
        <v>0.83499999999999996</v>
      </c>
    </row>
    <row r="6" spans="1:8" x14ac:dyDescent="0.4">
      <c r="A6">
        <v>6</v>
      </c>
      <c r="B6">
        <f t="shared" si="0"/>
        <v>1501.02</v>
      </c>
      <c r="C6">
        <v>0.62</v>
      </c>
      <c r="D6">
        <v>0.78</v>
      </c>
      <c r="E6" s="1">
        <f t="shared" si="1"/>
        <v>0.7</v>
      </c>
      <c r="G6" s="2">
        <f>AVERAGE(G1:G4)</f>
        <v>0.56625000000000003</v>
      </c>
      <c r="H6">
        <f>G6/4</f>
        <v>0.14156250000000001</v>
      </c>
    </row>
    <row r="7" spans="1:8" x14ac:dyDescent="0.4">
      <c r="A7">
        <v>7</v>
      </c>
      <c r="B7">
        <f t="shared" si="0"/>
        <v>1751.1899999999998</v>
      </c>
      <c r="C7">
        <v>0.46</v>
      </c>
      <c r="D7">
        <v>0.62</v>
      </c>
      <c r="E7" s="1">
        <f t="shared" si="1"/>
        <v>0.54</v>
      </c>
    </row>
    <row r="8" spans="1:8" x14ac:dyDescent="0.4">
      <c r="A8">
        <v>8</v>
      </c>
      <c r="B8">
        <f t="shared" si="0"/>
        <v>2001.36</v>
      </c>
      <c r="C8">
        <v>0.27</v>
      </c>
      <c r="D8">
        <v>0.5</v>
      </c>
      <c r="E8" s="1">
        <f t="shared" si="1"/>
        <v>0.38500000000000001</v>
      </c>
    </row>
    <row r="10" spans="1:8" x14ac:dyDescent="0.4">
      <c r="B10">
        <v>250.17</v>
      </c>
      <c r="C10">
        <v>1.335</v>
      </c>
    </row>
    <row r="11" spans="1:8" x14ac:dyDescent="0.4">
      <c r="B11">
        <v>500.34</v>
      </c>
      <c r="C11">
        <v>1.27</v>
      </c>
    </row>
    <row r="12" spans="1:8" x14ac:dyDescent="0.4">
      <c r="B12">
        <v>750.51</v>
      </c>
      <c r="C12">
        <v>1.1200000000000001</v>
      </c>
    </row>
    <row r="13" spans="1:8" x14ac:dyDescent="0.4">
      <c r="B13">
        <v>1000.68</v>
      </c>
      <c r="C13">
        <v>1</v>
      </c>
    </row>
    <row r="14" spans="1:8" x14ac:dyDescent="0.4">
      <c r="B14">
        <v>1250.8499999999999</v>
      </c>
      <c r="C14">
        <v>0.83499999999999996</v>
      </c>
    </row>
    <row r="15" spans="1:8" x14ac:dyDescent="0.4">
      <c r="B15">
        <v>1501.02</v>
      </c>
      <c r="C15">
        <v>0.7</v>
      </c>
    </row>
    <row r="16" spans="1:8" x14ac:dyDescent="0.4">
      <c r="B16">
        <v>1751.1899999999998</v>
      </c>
      <c r="C16">
        <v>0.54</v>
      </c>
    </row>
    <row r="17" spans="2:5" x14ac:dyDescent="0.4">
      <c r="B17">
        <v>2001.36</v>
      </c>
      <c r="C17">
        <v>0.38500000000000001</v>
      </c>
    </row>
    <row r="19" spans="2:5" x14ac:dyDescent="0.4">
      <c r="B19" cm="1">
        <f t="array" ref="B19:C23">LINEST(C10:C17,B10:B17,TRUE,TRUE)</f>
        <v>-5.5795392466456153E-4</v>
      </c>
      <c r="C19">
        <v>1.5262500000000001</v>
      </c>
      <c r="E19">
        <v>-5.5795392466456196E-4</v>
      </c>
    </row>
    <row r="20" spans="2:5" x14ac:dyDescent="0.4">
      <c r="B20">
        <v>1.8226902777872259E-5</v>
      </c>
      <c r="C20">
        <v>2.3025983856063168E-2</v>
      </c>
      <c r="E20">
        <v>2.8E-5</v>
      </c>
    </row>
    <row r="21" spans="2:5" x14ac:dyDescent="0.4">
      <c r="B21">
        <v>0.99363778372259226</v>
      </c>
      <c r="C21">
        <v>2.955103871082855E-2</v>
      </c>
    </row>
    <row r="22" spans="2:5" x14ac:dyDescent="0.4">
      <c r="B22">
        <v>937.06759443340127</v>
      </c>
      <c r="C22">
        <v>6</v>
      </c>
    </row>
    <row r="23" spans="2:5" x14ac:dyDescent="0.4">
      <c r="B23">
        <v>0.81830729166666683</v>
      </c>
      <c r="C23">
        <v>5.2395833333333253E-3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BECDD-4ACB-4403-B124-293A2835E190}">
  <dimension ref="A1:I3"/>
  <sheetViews>
    <sheetView workbookViewId="0">
      <selection activeCell="A5" sqref="A5"/>
    </sheetView>
  </sheetViews>
  <sheetFormatPr defaultRowHeight="13.9" x14ac:dyDescent="0.4"/>
  <sheetData>
    <row r="1" spans="1:9" x14ac:dyDescent="0.4">
      <c r="A1">
        <v>234.4</v>
      </c>
      <c r="B1">
        <v>234.6</v>
      </c>
      <c r="C1">
        <v>234.2</v>
      </c>
      <c r="D1">
        <v>234.4</v>
      </c>
      <c r="E1">
        <v>234.4</v>
      </c>
      <c r="F1">
        <v>234.4</v>
      </c>
      <c r="H1">
        <f>AVERAGE(A1:F1)</f>
        <v>234.4</v>
      </c>
      <c r="I1">
        <f>_xlfn.STDEV.S(A1:F1)</f>
        <v>0.12649110640673697</v>
      </c>
    </row>
    <row r="2" spans="1:9" x14ac:dyDescent="0.4">
      <c r="A2">
        <v>23.22</v>
      </c>
      <c r="B2">
        <v>23.24</v>
      </c>
      <c r="C2">
        <v>23.24</v>
      </c>
      <c r="D2">
        <v>23.24</v>
      </c>
      <c r="E2">
        <v>23.24</v>
      </c>
      <c r="F2">
        <v>23.24</v>
      </c>
      <c r="H2">
        <f t="shared" ref="H2:H3" si="0">AVERAGE(A2:F2)</f>
        <v>23.236666666666665</v>
      </c>
      <c r="I2">
        <f t="shared" ref="I2:I3" si="1">_xlfn.STDEV.S(A2:F2)</f>
        <v>8.1649658092770843E-3</v>
      </c>
    </row>
    <row r="3" spans="1:9" x14ac:dyDescent="0.4">
      <c r="A3">
        <v>0.95799999999999996</v>
      </c>
      <c r="B3">
        <v>0.95</v>
      </c>
      <c r="C3">
        <v>0.95199999999999996</v>
      </c>
      <c r="D3">
        <v>0.96199999999999997</v>
      </c>
      <c r="E3">
        <v>0.96</v>
      </c>
      <c r="F3">
        <v>0.96799999999999997</v>
      </c>
      <c r="H3">
        <f t="shared" si="0"/>
        <v>0.95833333333333337</v>
      </c>
      <c r="I3">
        <f t="shared" si="1"/>
        <v>6.6231915770772294E-3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AC8B2-7E77-4BB4-8200-8E9A11B7AACE}">
  <dimension ref="A1:K38"/>
  <sheetViews>
    <sheetView topLeftCell="A19" workbookViewId="0">
      <selection activeCell="A34" sqref="A34"/>
    </sheetView>
  </sheetViews>
  <sheetFormatPr defaultRowHeight="13.9" x14ac:dyDescent="0.4"/>
  <sheetData>
    <row r="1" spans="1:11" x14ac:dyDescent="0.4">
      <c r="A1">
        <v>1</v>
      </c>
      <c r="B1" s="3">
        <v>10.9</v>
      </c>
      <c r="C1" s="5">
        <v>2.1419999999999999</v>
      </c>
      <c r="D1">
        <v>30.1</v>
      </c>
      <c r="F1" s="6">
        <f t="shared" ref="F1:H4" si="0">B5-B1</f>
        <v>40.9</v>
      </c>
      <c r="G1" s="7">
        <f t="shared" si="0"/>
        <v>0.4780000000000002</v>
      </c>
      <c r="H1" s="6">
        <f t="shared" si="0"/>
        <v>96.6</v>
      </c>
      <c r="J1">
        <f>G1/F1</f>
        <v>1.1687041564792182E-2</v>
      </c>
      <c r="K1">
        <f>H1/F1</f>
        <v>2.3618581907090466</v>
      </c>
    </row>
    <row r="2" spans="1:11" x14ac:dyDescent="0.4">
      <c r="A2">
        <v>2</v>
      </c>
      <c r="B2" s="3">
        <v>21.4</v>
      </c>
      <c r="C2" s="5">
        <v>2.2639999999999998</v>
      </c>
      <c r="D2">
        <v>49.8</v>
      </c>
      <c r="F2" s="6">
        <f t="shared" si="0"/>
        <v>37.6</v>
      </c>
      <c r="G2" s="7">
        <f t="shared" si="0"/>
        <v>0.50600000000000023</v>
      </c>
      <c r="H2" s="6">
        <f t="shared" si="0"/>
        <v>97.8</v>
      </c>
      <c r="J2">
        <f t="shared" ref="J2:J4" si="1">G2/F2</f>
        <v>1.3457446808510643E-2</v>
      </c>
      <c r="K2">
        <f t="shared" ref="K2:K4" si="2">H2/F2</f>
        <v>2.6010638297872339</v>
      </c>
    </row>
    <row r="3" spans="1:11" x14ac:dyDescent="0.4">
      <c r="A3">
        <v>3</v>
      </c>
      <c r="B3" s="3">
        <v>30.1</v>
      </c>
      <c r="C3" s="5">
        <v>2.3660000000000001</v>
      </c>
      <c r="D3">
        <v>79.7</v>
      </c>
      <c r="F3" s="6">
        <f t="shared" si="0"/>
        <v>40.199999999999996</v>
      </c>
      <c r="G3" s="7">
        <f t="shared" si="0"/>
        <v>0.51200000000000001</v>
      </c>
      <c r="H3" s="6">
        <f t="shared" si="0"/>
        <v>91.899999999999991</v>
      </c>
      <c r="J3">
        <f t="shared" si="1"/>
        <v>1.27363184079602E-2</v>
      </c>
      <c r="K3">
        <f t="shared" si="2"/>
        <v>2.2860696517412937</v>
      </c>
    </row>
    <row r="4" spans="1:11" x14ac:dyDescent="0.4">
      <c r="A4">
        <v>4</v>
      </c>
      <c r="B4" s="3">
        <v>40.6</v>
      </c>
      <c r="C4" s="5">
        <v>2.4710000000000001</v>
      </c>
      <c r="D4">
        <v>99.2</v>
      </c>
      <c r="F4" s="6">
        <f t="shared" si="0"/>
        <v>40.199999999999996</v>
      </c>
      <c r="G4" s="7">
        <f t="shared" si="0"/>
        <v>0.61099999999999977</v>
      </c>
      <c r="H4" s="6">
        <f t="shared" si="0"/>
        <v>99.499999999999986</v>
      </c>
      <c r="J4">
        <f t="shared" si="1"/>
        <v>1.5199004975124374E-2</v>
      </c>
      <c r="K4">
        <f t="shared" si="2"/>
        <v>2.4751243781094527</v>
      </c>
    </row>
    <row r="5" spans="1:11" x14ac:dyDescent="0.4">
      <c r="A5">
        <v>5</v>
      </c>
      <c r="B5" s="3">
        <v>51.8</v>
      </c>
      <c r="C5" s="5">
        <v>2.62</v>
      </c>
      <c r="D5">
        <v>126.7</v>
      </c>
      <c r="J5">
        <f>AVERAGE(J1:J4)*40</f>
        <v>0.53079811756387407</v>
      </c>
      <c r="K5">
        <f>AVERAGE(K1:K4)*40</f>
        <v>97.241160503470269</v>
      </c>
    </row>
    <row r="6" spans="1:11" x14ac:dyDescent="0.4">
      <c r="A6">
        <v>6</v>
      </c>
      <c r="B6" s="3">
        <v>59</v>
      </c>
      <c r="C6" s="5">
        <v>2.77</v>
      </c>
      <c r="D6">
        <v>147.6</v>
      </c>
    </row>
    <row r="7" spans="1:11" x14ac:dyDescent="0.4">
      <c r="A7">
        <v>7</v>
      </c>
      <c r="B7" s="3">
        <v>70.3</v>
      </c>
      <c r="C7" s="5">
        <v>2.8780000000000001</v>
      </c>
      <c r="D7">
        <v>171.6</v>
      </c>
    </row>
    <row r="8" spans="1:11" x14ac:dyDescent="0.4">
      <c r="A8">
        <v>8</v>
      </c>
      <c r="B8" s="3">
        <v>80.8</v>
      </c>
      <c r="C8" s="5">
        <v>3.0819999999999999</v>
      </c>
      <c r="D8">
        <v>198.7</v>
      </c>
    </row>
    <row r="10" spans="1:11" x14ac:dyDescent="0.4">
      <c r="A10">
        <v>2.1419999999999999</v>
      </c>
      <c r="B10">
        <v>30.1</v>
      </c>
    </row>
    <row r="11" spans="1:11" x14ac:dyDescent="0.4">
      <c r="A11">
        <v>2.2639999999999998</v>
      </c>
      <c r="B11">
        <v>49.8</v>
      </c>
    </row>
    <row r="12" spans="1:11" x14ac:dyDescent="0.4">
      <c r="A12">
        <v>2.3660000000000001</v>
      </c>
      <c r="B12">
        <v>79.7</v>
      </c>
    </row>
    <row r="13" spans="1:11" x14ac:dyDescent="0.4">
      <c r="A13">
        <v>2.4710000000000001</v>
      </c>
      <c r="B13">
        <v>99.2</v>
      </c>
    </row>
    <row r="14" spans="1:11" x14ac:dyDescent="0.4">
      <c r="A14">
        <v>2.62</v>
      </c>
      <c r="B14">
        <v>126.7</v>
      </c>
    </row>
    <row r="15" spans="1:11" x14ac:dyDescent="0.4">
      <c r="A15">
        <v>2.77</v>
      </c>
      <c r="B15">
        <v>147.6</v>
      </c>
    </row>
    <row r="16" spans="1:11" x14ac:dyDescent="0.4">
      <c r="A16">
        <v>2.8780000000000001</v>
      </c>
      <c r="B16">
        <v>171.6</v>
      </c>
    </row>
    <row r="17" spans="1:2" x14ac:dyDescent="0.4">
      <c r="A17">
        <v>3.0819999999999999</v>
      </c>
      <c r="B17">
        <v>198.7</v>
      </c>
    </row>
    <row r="19" spans="1:2" x14ac:dyDescent="0.4">
      <c r="A19" cm="1">
        <f t="array" ref="A19:B23">LINEST(B10:B17,A10:A17,TRUE,TRUE)</f>
        <v>182.12322520117689</v>
      </c>
      <c r="B19">
        <v>-355.88294707097947</v>
      </c>
    </row>
    <row r="20" spans="1:2" x14ac:dyDescent="0.4">
      <c r="A20">
        <v>6.6879763875732969</v>
      </c>
      <c r="B20">
        <v>17.333437083951086</v>
      </c>
    </row>
    <row r="21" spans="1:2" x14ac:dyDescent="0.4">
      <c r="A21">
        <v>0.9919737950182459</v>
      </c>
      <c r="B21">
        <v>5.7048433685665625</v>
      </c>
    </row>
    <row r="22" spans="1:2" x14ac:dyDescent="0.4">
      <c r="A22">
        <v>741.55130396491404</v>
      </c>
      <c r="B22">
        <v>6</v>
      </c>
    </row>
    <row r="23" spans="1:2" x14ac:dyDescent="0.4">
      <c r="A23">
        <v>24133.96357284073</v>
      </c>
      <c r="B23">
        <v>195.27142715926726</v>
      </c>
    </row>
    <row r="25" spans="1:2" x14ac:dyDescent="0.4">
      <c r="A25">
        <v>10.9</v>
      </c>
      <c r="B25">
        <v>2.1419999999999999</v>
      </c>
    </row>
    <row r="26" spans="1:2" x14ac:dyDescent="0.4">
      <c r="A26">
        <v>21.4</v>
      </c>
      <c r="B26">
        <v>2.2639999999999998</v>
      </c>
    </row>
    <row r="27" spans="1:2" x14ac:dyDescent="0.4">
      <c r="A27">
        <v>30.1</v>
      </c>
      <c r="B27">
        <v>2.3660000000000001</v>
      </c>
    </row>
    <row r="28" spans="1:2" x14ac:dyDescent="0.4">
      <c r="A28">
        <v>40.6</v>
      </c>
      <c r="B28">
        <v>2.4710000000000001</v>
      </c>
    </row>
    <row r="29" spans="1:2" x14ac:dyDescent="0.4">
      <c r="A29">
        <v>51.8</v>
      </c>
      <c r="B29">
        <v>2.62</v>
      </c>
    </row>
    <row r="30" spans="1:2" x14ac:dyDescent="0.4">
      <c r="A30">
        <v>59</v>
      </c>
      <c r="B30">
        <v>2.77</v>
      </c>
    </row>
    <row r="31" spans="1:2" x14ac:dyDescent="0.4">
      <c r="A31">
        <v>70.3</v>
      </c>
      <c r="B31">
        <v>2.8780000000000001</v>
      </c>
    </row>
    <row r="32" spans="1:2" x14ac:dyDescent="0.4">
      <c r="A32">
        <v>80.8</v>
      </c>
      <c r="B32">
        <v>3.0819999999999999</v>
      </c>
    </row>
    <row r="34" spans="1:2" x14ac:dyDescent="0.4">
      <c r="A34" cm="1">
        <f t="array" ref="A34:B38">LINEST(B25:B32,A25:A32,TRUE,TRUE)</f>
        <v>1.3229487819796118E-2</v>
      </c>
      <c r="B34">
        <v>1.9706949868195496</v>
      </c>
    </row>
    <row r="35" spans="1:2" x14ac:dyDescent="0.4">
      <c r="A35">
        <v>4.9906619821740044E-4</v>
      </c>
      <c r="B35">
        <v>2.5426743247063576E-2</v>
      </c>
    </row>
    <row r="36" spans="1:2" x14ac:dyDescent="0.4">
      <c r="A36">
        <v>0.9915337903258421</v>
      </c>
      <c r="B36">
        <v>3.2041871815194405E-2</v>
      </c>
    </row>
    <row r="37" spans="1:2" x14ac:dyDescent="0.4">
      <c r="A37">
        <v>702.69966973701764</v>
      </c>
      <c r="B37">
        <v>6</v>
      </c>
    </row>
    <row r="38" spans="1:2" x14ac:dyDescent="0.4">
      <c r="A38">
        <v>0.72144878570347193</v>
      </c>
      <c r="B38">
        <v>6.1600892965280978E-3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38C33-FFAD-4B50-B114-6786C4C40983}">
  <dimension ref="A1:I3"/>
  <sheetViews>
    <sheetView tabSelected="1" workbookViewId="0">
      <selection activeCell="J3" sqref="J3"/>
    </sheetView>
  </sheetViews>
  <sheetFormatPr defaultRowHeight="13.9" x14ac:dyDescent="0.4"/>
  <sheetData>
    <row r="1" spans="1:9" x14ac:dyDescent="0.4">
      <c r="A1" s="3">
        <v>229.8</v>
      </c>
      <c r="B1" s="3">
        <v>229.8</v>
      </c>
      <c r="C1" s="3">
        <v>229.5</v>
      </c>
      <c r="D1" s="3">
        <v>229.7</v>
      </c>
      <c r="E1" s="3">
        <v>230</v>
      </c>
      <c r="F1" s="3">
        <v>229.6</v>
      </c>
      <c r="H1" s="3">
        <f>AVERAGE(A1:G1)</f>
        <v>229.73333333333332</v>
      </c>
      <c r="I1" s="1">
        <f>_xlfn.STDEV.S(A1:F1)</f>
        <v>0.17511900715418566</v>
      </c>
    </row>
    <row r="2" spans="1:9" x14ac:dyDescent="0.4">
      <c r="A2" s="5">
        <v>23.61</v>
      </c>
      <c r="B2" s="5">
        <v>22.995999999999999</v>
      </c>
      <c r="C2" s="5">
        <v>22.786999999999999</v>
      </c>
      <c r="D2" s="5">
        <v>22.968</v>
      </c>
      <c r="E2" s="5">
        <v>23.007000000000001</v>
      </c>
      <c r="F2" s="5">
        <v>23.027999999999999</v>
      </c>
      <c r="H2" s="1">
        <f t="shared" ref="H2:H3" si="0">AVERAGE(A2:G2)</f>
        <v>23.066000000000003</v>
      </c>
      <c r="I2" s="1">
        <f t="shared" ref="I2:I3" si="1">_xlfn.STDEV.S(A2:F2)</f>
        <v>0.28043038351790628</v>
      </c>
    </row>
    <row r="3" spans="1:9" x14ac:dyDescent="0.4">
      <c r="A3" s="5">
        <v>0.97399999999999998</v>
      </c>
      <c r="B3" s="5">
        <v>0.97299999999999998</v>
      </c>
      <c r="C3" s="5">
        <v>0.98099999999999998</v>
      </c>
      <c r="D3" s="5">
        <v>0.97099999999999997</v>
      </c>
      <c r="E3" s="5">
        <v>0.97699999999999998</v>
      </c>
      <c r="F3" s="5">
        <v>0.97599999999999998</v>
      </c>
      <c r="H3" s="5">
        <f t="shared" si="0"/>
        <v>0.97533333333333339</v>
      </c>
      <c r="I3" s="5">
        <f t="shared" si="1"/>
        <v>3.5023801430836559E-3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E2234-9E1B-4399-ACEC-8D271BB00C42}">
  <dimension ref="A1:J40"/>
  <sheetViews>
    <sheetView workbookViewId="0">
      <selection activeCell="I6" sqref="I6"/>
    </sheetView>
  </sheetViews>
  <sheetFormatPr defaultRowHeight="13.9" x14ac:dyDescent="0.4"/>
  <sheetData>
    <row r="1" spans="1:10" x14ac:dyDescent="0.4">
      <c r="A1" s="3">
        <v>0.9</v>
      </c>
      <c r="B1" s="5">
        <v>0.60499999999999998</v>
      </c>
      <c r="C1">
        <v>-4</v>
      </c>
      <c r="E1">
        <f>A5-A1</f>
        <v>40.4</v>
      </c>
      <c r="F1" s="5">
        <f t="shared" ref="F1:F4" si="0">B5-B1</f>
        <v>0.32600000000000007</v>
      </c>
      <c r="G1">
        <f>C5-C1</f>
        <v>48</v>
      </c>
      <c r="I1">
        <f>F1/E1</f>
        <v>8.0693069306930713E-3</v>
      </c>
      <c r="J1">
        <f>G1/E1</f>
        <v>1.1881188118811881</v>
      </c>
    </row>
    <row r="2" spans="1:10" x14ac:dyDescent="0.4">
      <c r="A2" s="3">
        <v>11.1</v>
      </c>
      <c r="B2" s="5">
        <v>0.72599999999999998</v>
      </c>
      <c r="C2">
        <v>5</v>
      </c>
      <c r="E2">
        <f t="shared" ref="E2:E4" si="1">A6-A2</f>
        <v>41.1</v>
      </c>
      <c r="F2" s="5">
        <f t="shared" si="0"/>
        <v>0.19400000000000006</v>
      </c>
      <c r="G2">
        <f t="shared" ref="G2:G4" si="2">C6-C2</f>
        <v>56</v>
      </c>
      <c r="I2">
        <f t="shared" ref="I2:I4" si="3">F2/E2</f>
        <v>4.7201946472019479E-3</v>
      </c>
      <c r="J2">
        <f t="shared" ref="J2:J4" si="4">G2/E2</f>
        <v>1.362530413625304</v>
      </c>
    </row>
    <row r="3" spans="1:10" x14ac:dyDescent="0.4">
      <c r="A3" s="3">
        <v>23.2</v>
      </c>
      <c r="B3" s="5">
        <v>0.8</v>
      </c>
      <c r="C3">
        <v>18</v>
      </c>
      <c r="E3">
        <f t="shared" si="1"/>
        <v>36.799999999999997</v>
      </c>
      <c r="F3" s="5">
        <f t="shared" si="0"/>
        <v>0.18599999999999994</v>
      </c>
      <c r="G3">
        <f t="shared" si="2"/>
        <v>52</v>
      </c>
      <c r="I3">
        <f t="shared" si="3"/>
        <v>5.0543478260869556E-3</v>
      </c>
      <c r="J3">
        <f t="shared" si="4"/>
        <v>1.4130434782608696</v>
      </c>
    </row>
    <row r="4" spans="1:10" x14ac:dyDescent="0.4">
      <c r="A4" s="3">
        <v>31.9</v>
      </c>
      <c r="B4" s="5">
        <v>0.83899999999999997</v>
      </c>
      <c r="C4">
        <v>30</v>
      </c>
      <c r="E4">
        <f t="shared" si="1"/>
        <v>41.1</v>
      </c>
      <c r="F4" s="5">
        <f t="shared" si="0"/>
        <v>0.29000000000000004</v>
      </c>
      <c r="G4">
        <f t="shared" si="2"/>
        <v>60</v>
      </c>
      <c r="I4">
        <f t="shared" si="3"/>
        <v>7.0559610705596115E-3</v>
      </c>
      <c r="J4">
        <f t="shared" si="4"/>
        <v>1.4598540145985401</v>
      </c>
    </row>
    <row r="5" spans="1:10" x14ac:dyDescent="0.4">
      <c r="A5" s="3">
        <v>41.3</v>
      </c>
      <c r="B5" s="5">
        <v>0.93100000000000005</v>
      </c>
      <c r="C5">
        <v>44</v>
      </c>
      <c r="E5" t="s">
        <v>0</v>
      </c>
      <c r="H5" t="s">
        <v>1</v>
      </c>
    </row>
    <row r="6" spans="1:10" x14ac:dyDescent="0.4">
      <c r="A6" s="3">
        <v>52.2</v>
      </c>
      <c r="B6" s="5">
        <v>0.92</v>
      </c>
      <c r="C6">
        <v>61</v>
      </c>
      <c r="I6">
        <f>AVERAGE(I1:I4)</f>
        <v>6.224952618635397E-3</v>
      </c>
      <c r="J6">
        <f>AVERAGE(J1:J4)</f>
        <v>1.3558866795914755</v>
      </c>
    </row>
    <row r="7" spans="1:10" x14ac:dyDescent="0.4">
      <c r="A7" s="3">
        <v>60</v>
      </c>
      <c r="B7" s="5">
        <v>0.98599999999999999</v>
      </c>
      <c r="C7">
        <v>70</v>
      </c>
      <c r="I7">
        <f>I6*40</f>
        <v>0.24899810474541589</v>
      </c>
      <c r="J7">
        <f>J6*40</f>
        <v>54.235467183659019</v>
      </c>
    </row>
    <row r="8" spans="1:10" x14ac:dyDescent="0.4">
      <c r="A8" s="3">
        <v>73</v>
      </c>
      <c r="B8" s="5">
        <v>1.129</v>
      </c>
      <c r="C8">
        <v>90</v>
      </c>
      <c r="H8" t="s">
        <v>2</v>
      </c>
    </row>
    <row r="10" spans="1:10" x14ac:dyDescent="0.4">
      <c r="A10">
        <v>0.60499999999999998</v>
      </c>
      <c r="B10">
        <v>-4</v>
      </c>
    </row>
    <row r="11" spans="1:10" x14ac:dyDescent="0.4">
      <c r="A11">
        <v>0.72599999999999998</v>
      </c>
      <c r="B11">
        <v>5</v>
      </c>
    </row>
    <row r="12" spans="1:10" x14ac:dyDescent="0.4">
      <c r="A12">
        <v>0.8</v>
      </c>
      <c r="B12">
        <v>18</v>
      </c>
    </row>
    <row r="13" spans="1:10" x14ac:dyDescent="0.4">
      <c r="A13">
        <v>0.83899999999999997</v>
      </c>
      <c r="B13">
        <v>30</v>
      </c>
    </row>
    <row r="14" spans="1:10" x14ac:dyDescent="0.4">
      <c r="A14">
        <v>0.93100000000000005</v>
      </c>
      <c r="B14">
        <v>44</v>
      </c>
    </row>
    <row r="15" spans="1:10" x14ac:dyDescent="0.4">
      <c r="A15">
        <v>0.92</v>
      </c>
      <c r="B15">
        <v>61</v>
      </c>
    </row>
    <row r="16" spans="1:10" x14ac:dyDescent="0.4">
      <c r="A16">
        <v>0.98599999999999999</v>
      </c>
      <c r="B16">
        <v>70</v>
      </c>
    </row>
    <row r="17" spans="1:5" x14ac:dyDescent="0.4">
      <c r="A17">
        <v>1.129</v>
      </c>
      <c r="B17">
        <v>90</v>
      </c>
    </row>
    <row r="19" spans="1:5" x14ac:dyDescent="0.4">
      <c r="A19" cm="1">
        <f t="array" ref="A19:B23">LINEST(B10:B17,A10:A17,TRUE,TRUE)</f>
        <v>197.57176798831657</v>
      </c>
      <c r="B19">
        <v>-132.04472284587047</v>
      </c>
      <c r="D19" t="s">
        <v>5</v>
      </c>
      <c r="E19" s="8" t="s">
        <v>6</v>
      </c>
    </row>
    <row r="20" spans="1:5" x14ac:dyDescent="0.4">
      <c r="A20">
        <v>19.861442043345985</v>
      </c>
      <c r="B20">
        <v>17.480636126700542</v>
      </c>
    </row>
    <row r="21" spans="1:5" x14ac:dyDescent="0.4">
      <c r="A21">
        <v>0.94283146037307086</v>
      </c>
      <c r="B21">
        <v>8.5082115219709351</v>
      </c>
    </row>
    <row r="22" spans="1:5" x14ac:dyDescent="0.4">
      <c r="A22">
        <v>98.952829635929945</v>
      </c>
      <c r="B22">
        <v>6</v>
      </c>
    </row>
    <row r="23" spans="1:5" x14ac:dyDescent="0.4">
      <c r="A23">
        <v>7163.1620201844062</v>
      </c>
      <c r="B23">
        <v>434.33797981559388</v>
      </c>
    </row>
    <row r="25" spans="1:5" x14ac:dyDescent="0.4">
      <c r="A25">
        <v>0.9</v>
      </c>
      <c r="B25">
        <v>0.60499999999999998</v>
      </c>
    </row>
    <row r="26" spans="1:5" x14ac:dyDescent="0.4">
      <c r="A26">
        <v>11.1</v>
      </c>
      <c r="B26">
        <v>0.72599999999999998</v>
      </c>
    </row>
    <row r="27" spans="1:5" x14ac:dyDescent="0.4">
      <c r="A27">
        <v>23.2</v>
      </c>
      <c r="B27">
        <v>0.8</v>
      </c>
    </row>
    <row r="28" spans="1:5" x14ac:dyDescent="0.4">
      <c r="A28">
        <v>31.9</v>
      </c>
      <c r="B28">
        <v>0.83899999999999997</v>
      </c>
    </row>
    <row r="29" spans="1:5" x14ac:dyDescent="0.4">
      <c r="A29">
        <v>41.3</v>
      </c>
      <c r="B29">
        <v>0.93100000000000005</v>
      </c>
    </row>
    <row r="30" spans="1:5" x14ac:dyDescent="0.4">
      <c r="A30">
        <v>52.2</v>
      </c>
      <c r="B30">
        <v>0.92</v>
      </c>
    </row>
    <row r="31" spans="1:5" x14ac:dyDescent="0.4">
      <c r="A31">
        <v>60</v>
      </c>
      <c r="B31">
        <v>0.98599999999999999</v>
      </c>
    </row>
    <row r="32" spans="1:5" x14ac:dyDescent="0.4">
      <c r="A32">
        <v>73</v>
      </c>
      <c r="B32">
        <v>1.129</v>
      </c>
    </row>
    <row r="34" spans="1:2" x14ac:dyDescent="0.4">
      <c r="A34" cm="1">
        <f t="array" ref="A34:B38">LINEST(B25:B32,A25:A32,TRUE,TRUE)</f>
        <v>6.4318712654891329E-3</v>
      </c>
      <c r="B34">
        <v>0.63095032455654876</v>
      </c>
    </row>
    <row r="35" spans="1:2" x14ac:dyDescent="0.4">
      <c r="A35">
        <v>5.2674970865372323E-4</v>
      </c>
      <c r="B35">
        <v>2.283886754135115E-2</v>
      </c>
    </row>
    <row r="36" spans="1:2" x14ac:dyDescent="0.4">
      <c r="A36">
        <v>0.96131429016691428</v>
      </c>
      <c r="B36">
        <v>3.4397522294611835E-2</v>
      </c>
    </row>
    <row r="37" spans="1:2" x14ac:dyDescent="0.4">
      <c r="A37">
        <v>149.09602966800225</v>
      </c>
      <c r="B37">
        <v>6</v>
      </c>
    </row>
    <row r="38" spans="1:2" x14ac:dyDescent="0.4">
      <c r="A38">
        <v>0.17640886275995013</v>
      </c>
      <c r="B38">
        <v>7.0991372400499089E-3</v>
      </c>
    </row>
    <row r="39" spans="1:2" x14ac:dyDescent="0.4">
      <c r="A39" t="s">
        <v>3</v>
      </c>
    </row>
    <row r="40" spans="1:2" x14ac:dyDescent="0.4">
      <c r="A40" t="s">
        <v>4</v>
      </c>
    </row>
  </sheetData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1272C-40A6-433A-A659-9D330C661AA5}">
  <dimension ref="A1:J4"/>
  <sheetViews>
    <sheetView workbookViewId="0">
      <selection activeCell="I4" sqref="I4"/>
    </sheetView>
  </sheetViews>
  <sheetFormatPr defaultRowHeight="13.9" x14ac:dyDescent="0.4"/>
  <sheetData>
    <row r="1" spans="1:10" x14ac:dyDescent="0.4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</row>
    <row r="2" spans="1:10" x14ac:dyDescent="0.4">
      <c r="A2">
        <v>20</v>
      </c>
      <c r="B2">
        <v>25</v>
      </c>
      <c r="C2">
        <v>30</v>
      </c>
      <c r="D2">
        <v>35</v>
      </c>
      <c r="E2">
        <v>45</v>
      </c>
      <c r="F2">
        <v>50</v>
      </c>
      <c r="G2">
        <v>55</v>
      </c>
      <c r="H2">
        <v>60</v>
      </c>
    </row>
    <row r="3" spans="1:10" x14ac:dyDescent="0.4">
      <c r="A3" s="4">
        <f>A2/179.3</f>
        <v>0.11154489682097044</v>
      </c>
      <c r="B3" s="4">
        <f t="shared" ref="B3:H3" si="0">B2/179.3</f>
        <v>0.13943112102621305</v>
      </c>
      <c r="C3" s="4">
        <f t="shared" si="0"/>
        <v>0.16731734523145564</v>
      </c>
      <c r="D3" s="4">
        <f t="shared" si="0"/>
        <v>0.19520356943669825</v>
      </c>
      <c r="E3" s="4">
        <f t="shared" si="0"/>
        <v>0.25097601784718349</v>
      </c>
      <c r="F3" s="4">
        <f t="shared" si="0"/>
        <v>0.2788622420524261</v>
      </c>
      <c r="G3" s="4">
        <f t="shared" si="0"/>
        <v>0.30674846625766872</v>
      </c>
      <c r="H3" s="4">
        <f t="shared" si="0"/>
        <v>0.33463469046291128</v>
      </c>
    </row>
    <row r="4" spans="1:10" x14ac:dyDescent="0.4">
      <c r="A4">
        <v>1052.6300000000001</v>
      </c>
      <c r="B4">
        <v>1058.43</v>
      </c>
      <c r="C4">
        <v>1052.93</v>
      </c>
      <c r="D4">
        <v>1058.33</v>
      </c>
      <c r="E4">
        <v>1067.53</v>
      </c>
      <c r="F4">
        <v>1070.73</v>
      </c>
      <c r="G4">
        <v>1072.93</v>
      </c>
      <c r="H4">
        <v>1070.23</v>
      </c>
      <c r="I4">
        <f>AVERAGE(A4:H4)</f>
        <v>1062.9675</v>
      </c>
      <c r="J4">
        <f>_xlfn.STDEV.S(A4:H4)</f>
        <v>8.304721118565185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 chen</dc:creator>
  <cp:lastModifiedBy>su chen</cp:lastModifiedBy>
  <dcterms:created xsi:type="dcterms:W3CDTF">2015-06-05T18:19:34Z</dcterms:created>
  <dcterms:modified xsi:type="dcterms:W3CDTF">2024-01-07T07:31:05Z</dcterms:modified>
</cp:coreProperties>
</file>