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/>
  <mc:AlternateContent xmlns:mc="http://schemas.openxmlformats.org/markup-compatibility/2006">
    <mc:Choice Requires="x15">
      <x15ac:absPath xmlns:x15ac="http://schemas.microsoft.com/office/spreadsheetml/2010/11/ac" url="D:\so\ga_topic_on_so\"/>
    </mc:Choice>
  </mc:AlternateContent>
  <xr:revisionPtr revIDLastSave="0" documentId="13_ncr:1_{7ABFEB55-55F7-4F3C-8598-49C1ED30E272}" xr6:coauthVersionLast="47" xr6:coauthVersionMax="47" xr10:uidLastSave="{00000000-0000-0000-0000-000000000000}"/>
  <bookViews>
    <workbookView xWindow="-110" yWindow="-110" windowWidth="21820" windowHeight="14020" activeTab="3" xr2:uid="{00000000-000D-0000-FFFF-FFFF00000000}"/>
  </bookViews>
  <sheets>
    <sheet name="问题数及回答率" sheetId="4" r:id="rId1"/>
    <sheet name="处理时间" sheetId="3" r:id="rId2"/>
    <sheet name="Sheet1" sheetId="5" r:id="rId3"/>
    <sheet name="Sheet2" sheetId="6" r:id="rId4"/>
    <sheet name="Sheet4" sheetId="8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" i="6" l="1"/>
  <c r="C40" i="6"/>
  <c r="B40" i="6"/>
  <c r="D36" i="6"/>
  <c r="C36" i="6"/>
  <c r="B36" i="6"/>
  <c r="D29" i="6"/>
  <c r="C29" i="6"/>
  <c r="B29" i="6"/>
  <c r="D25" i="6"/>
  <c r="C25" i="6"/>
  <c r="B25" i="6"/>
  <c r="K13" i="4"/>
  <c r="L6" i="4"/>
  <c r="M18" i="4"/>
  <c r="D14" i="4"/>
  <c r="C14" i="4"/>
  <c r="D11" i="4"/>
  <c r="C11" i="4"/>
  <c r="D5" i="4"/>
  <c r="C5" i="4"/>
  <c r="D2" i="4"/>
  <c r="C2" i="4"/>
  <c r="B2" i="4"/>
  <c r="F18" i="4"/>
  <c r="B11" i="4"/>
  <c r="B14" i="4"/>
  <c r="K3" i="4"/>
  <c r="K4" i="4"/>
  <c r="F4" i="4"/>
  <c r="F2" i="4"/>
  <c r="F3" i="4"/>
  <c r="F5" i="4"/>
  <c r="F6" i="4"/>
  <c r="F7" i="4"/>
  <c r="F9" i="4"/>
  <c r="F10" i="4"/>
  <c r="F11" i="4"/>
  <c r="F12" i="4"/>
  <c r="F13" i="4"/>
  <c r="F14" i="4"/>
  <c r="F16" i="4"/>
  <c r="F17" i="4"/>
  <c r="L4" i="4"/>
  <c r="F8" i="4"/>
  <c r="F15" i="4"/>
  <c r="D21" i="3"/>
  <c r="L3" i="4"/>
  <c r="K5" i="4"/>
  <c r="G22" i="3"/>
  <c r="D22" i="3"/>
  <c r="E22" i="3" s="1"/>
  <c r="G21" i="3"/>
  <c r="E21" i="3"/>
  <c r="D20" i="3"/>
  <c r="G17" i="3"/>
  <c r="G16" i="3"/>
  <c r="D17" i="3"/>
  <c r="E17" i="3" s="1"/>
  <c r="D16" i="3"/>
  <c r="E16" i="3" s="1"/>
  <c r="J7" i="5"/>
  <c r="F7" i="5"/>
  <c r="D7" i="5" s="1"/>
  <c r="C7" i="5" s="1"/>
  <c r="J6" i="5"/>
  <c r="F6" i="5"/>
  <c r="D6" i="5"/>
  <c r="C6" i="5" s="1"/>
  <c r="J5" i="5"/>
  <c r="F5" i="5"/>
  <c r="D5" i="5" s="1"/>
  <c r="C5" i="5" s="1"/>
  <c r="J4" i="5"/>
  <c r="F4" i="5"/>
  <c r="D4" i="5"/>
  <c r="C4" i="5" s="1"/>
  <c r="J3" i="5"/>
  <c r="F3" i="5"/>
  <c r="D3" i="5" s="1"/>
  <c r="C3" i="5" s="1"/>
  <c r="J2" i="5"/>
  <c r="F2" i="5"/>
  <c r="D2" i="5"/>
  <c r="C2" i="5" s="1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C26" i="4"/>
  <c r="B26" i="4"/>
  <c r="L17" i="4"/>
  <c r="K17" i="4"/>
  <c r="L16" i="4"/>
  <c r="K16" i="4"/>
  <c r="L14" i="4"/>
  <c r="K14" i="4"/>
  <c r="L13" i="4"/>
  <c r="L12" i="4"/>
  <c r="K12" i="4"/>
  <c r="L11" i="4"/>
  <c r="K11" i="4"/>
  <c r="L10" i="4"/>
  <c r="K10" i="4"/>
  <c r="L9" i="4"/>
  <c r="K9" i="4"/>
  <c r="L7" i="4"/>
  <c r="K7" i="4"/>
  <c r="K6" i="4"/>
  <c r="L5" i="4"/>
  <c r="B18" i="4" l="1"/>
  <c r="B5" i="4"/>
  <c r="I18" i="4"/>
  <c r="H18" i="4"/>
  <c r="J18" i="4"/>
  <c r="K8" i="4"/>
  <c r="G18" i="4"/>
  <c r="K15" i="4"/>
  <c r="L8" i="4"/>
  <c r="L15" i="4"/>
  <c r="B27" i="4" l="1"/>
  <c r="L18" i="4"/>
  <c r="K18" i="4"/>
</calcChain>
</file>

<file path=xl/sharedStrings.xml><?xml version="1.0" encoding="utf-8"?>
<sst xmlns="http://schemas.openxmlformats.org/spreadsheetml/2006/main" count="176" uniqueCount="115">
  <si>
    <t>大类</t>
  </si>
  <si>
    <t>回答率
（有回答的问题/总问题）</t>
  </si>
  <si>
    <t>回答的采纳率
（采纳的回答/总回答）</t>
  </si>
  <si>
    <t>主题词</t>
  </si>
  <si>
    <t>问题总数</t>
  </si>
  <si>
    <t>回答总数</t>
  </si>
  <si>
    <t>有回答的问题数</t>
  </si>
  <si>
    <t>有采纳答案
的问题数</t>
  </si>
  <si>
    <t>问题的回答率
（有回答的问题/总问题）</t>
  </si>
  <si>
    <t>采纳时间中位数（min）</t>
  </si>
  <si>
    <t>Trigger</t>
  </si>
  <si>
    <t>Variable</t>
  </si>
  <si>
    <t>Component</t>
  </si>
  <si>
    <r>
      <rPr>
        <sz val="11"/>
        <color theme="1"/>
        <rFont val="宋体"/>
        <charset val="134"/>
        <scheme val="minor"/>
      </rPr>
      <t>R</t>
    </r>
    <r>
      <rPr>
        <sz val="11"/>
        <color theme="1"/>
        <rFont val="宋体"/>
        <charset val="134"/>
        <scheme val="minor"/>
      </rPr>
      <t>unner</t>
    </r>
  </si>
  <si>
    <t>Security Hardening</t>
  </si>
  <si>
    <t>Monitor and Troubleshoot Worklflows</t>
  </si>
  <si>
    <t>Manage Issue and PR</t>
  </si>
  <si>
    <t>合计</t>
  </si>
  <si>
    <t>无关</t>
  </si>
  <si>
    <t>总问题数(除无关问题)</t>
  </si>
  <si>
    <t>类别</t>
  </si>
  <si>
    <t>回答数≥1的问题数</t>
  </si>
  <si>
    <t>没回答的问题数</t>
  </si>
  <si>
    <t>数量</t>
  </si>
  <si>
    <t>百分比</t>
  </si>
  <si>
    <t>平均回答数</t>
  </si>
  <si>
    <t>回答数中位数</t>
  </si>
  <si>
    <t>中位数(s)</t>
  </si>
  <si>
    <t>min</t>
  </si>
  <si>
    <t>hour</t>
  </si>
  <si>
    <t>平均数(s)</t>
  </si>
  <si>
    <t>Type</t>
  </si>
  <si>
    <t>tag</t>
  </si>
  <si>
    <t>S_user</t>
  </si>
  <si>
    <t>S_UAP</t>
  </si>
  <si>
    <t>S_ans</t>
  </si>
  <si>
    <t>S_question</t>
  </si>
  <si>
    <t>avgViewCount</t>
  </si>
  <si>
    <t>avgFavoriteCount</t>
  </si>
  <si>
    <t>avgAnsCount</t>
  </si>
  <si>
    <t>reputation</t>
  </si>
  <si>
    <t>viewCount_user</t>
  </si>
  <si>
    <t>GA</t>
  </si>
  <si>
    <t>ML</t>
  </si>
  <si>
    <r>
      <rPr>
        <sz val="11"/>
        <color theme="1"/>
        <rFont val="宋体"/>
        <charset val="134"/>
        <scheme val="minor"/>
      </rPr>
      <t>machine-learning（ID：</t>
    </r>
    <r>
      <rPr>
        <sz val="11"/>
        <color theme="1"/>
        <rFont val="宋体"/>
        <charset val="134"/>
        <scheme val="minor"/>
      </rPr>
      <t>5990</t>
    </r>
    <r>
      <rPr>
        <sz val="11"/>
        <color theme="1"/>
        <rFont val="宋体"/>
        <charset val="134"/>
        <scheme val="minor"/>
      </rPr>
      <t>）</t>
    </r>
  </si>
  <si>
    <t>Web Development</t>
  </si>
  <si>
    <r>
      <rPr>
        <sz val="11"/>
        <color theme="1"/>
        <rFont val="宋体"/>
        <charset val="134"/>
        <scheme val="minor"/>
      </rPr>
      <t>web-applications（</t>
    </r>
    <r>
      <rPr>
        <sz val="11"/>
        <color theme="1"/>
        <rFont val="宋体"/>
        <charset val="134"/>
        <scheme val="minor"/>
      </rPr>
      <t>ID：4446</t>
    </r>
    <r>
      <rPr>
        <sz val="11"/>
        <color theme="1"/>
        <rFont val="宋体"/>
        <charset val="134"/>
        <scheme val="minor"/>
      </rPr>
      <t>）</t>
    </r>
  </si>
  <si>
    <t>Mobile Development</t>
  </si>
  <si>
    <r>
      <rPr>
        <sz val="11"/>
        <color theme="1"/>
        <rFont val="宋体"/>
        <charset val="134"/>
        <scheme val="minor"/>
      </rPr>
      <t>mobil</t>
    </r>
    <r>
      <rPr>
        <sz val="11"/>
        <color theme="1"/>
        <rFont val="宋体"/>
        <charset val="134"/>
        <scheme val="minor"/>
      </rPr>
      <t>e（ID：742）</t>
    </r>
  </si>
  <si>
    <t>Database</t>
  </si>
  <si>
    <r>
      <rPr>
        <sz val="11"/>
        <color theme="1"/>
        <rFont val="宋体"/>
        <charset val="134"/>
        <scheme val="minor"/>
      </rPr>
      <t>database（</t>
    </r>
    <r>
      <rPr>
        <sz val="11"/>
        <color theme="1"/>
        <rFont val="宋体"/>
        <charset val="134"/>
        <scheme val="minor"/>
      </rPr>
      <t>ID：30</t>
    </r>
    <r>
      <rPr>
        <sz val="11"/>
        <color theme="1"/>
        <rFont val="宋体"/>
        <charset val="134"/>
        <scheme val="minor"/>
      </rPr>
      <t>）</t>
    </r>
  </si>
  <si>
    <t>Services</t>
  </si>
  <si>
    <t>service（ID：627）</t>
  </si>
  <si>
    <t>%ans</t>
  </si>
  <si>
    <t>Monitor</t>
  </si>
  <si>
    <t>Runner</t>
  </si>
  <si>
    <t xml:space="preserve">Component </t>
    <phoneticPr fontId="7" type="noConversion"/>
  </si>
  <si>
    <t xml:space="preserve">Concept  </t>
    <phoneticPr fontId="7" type="noConversion"/>
  </si>
  <si>
    <t>Data Persistence</t>
    <phoneticPr fontId="7" type="noConversion"/>
  </si>
  <si>
    <r>
      <t>Workflow</t>
    </r>
    <r>
      <rPr>
        <sz val="11"/>
        <color theme="1"/>
        <rFont val="宋体"/>
        <family val="3"/>
        <charset val="134"/>
        <scheme val="minor"/>
      </rPr>
      <t xml:space="preserve"> Optimizing</t>
    </r>
    <phoneticPr fontId="7" type="noConversion"/>
  </si>
  <si>
    <t>Project Management</t>
    <phoneticPr fontId="7" type="noConversion"/>
  </si>
  <si>
    <r>
      <t>E</t>
    </r>
    <r>
      <rPr>
        <sz val="11"/>
        <color theme="1"/>
        <rFont val="宋体"/>
        <family val="3"/>
        <charset val="134"/>
        <scheme val="minor"/>
      </rPr>
      <t>nvironment Variable</t>
    </r>
    <phoneticPr fontId="7" type="noConversion"/>
  </si>
  <si>
    <r>
      <t>C</t>
    </r>
    <r>
      <rPr>
        <sz val="11"/>
        <color theme="1"/>
        <rFont val="宋体"/>
        <family val="3"/>
        <charset val="134"/>
        <scheme val="minor"/>
      </rPr>
      <t>ontainer</t>
    </r>
    <phoneticPr fontId="7" type="noConversion"/>
  </si>
  <si>
    <r>
      <t>C</t>
    </r>
    <r>
      <rPr>
        <sz val="11"/>
        <color theme="1"/>
        <rFont val="宋体"/>
        <family val="3"/>
        <charset val="134"/>
        <scheme val="minor"/>
      </rPr>
      <t>D</t>
    </r>
    <phoneticPr fontId="7" type="noConversion"/>
  </si>
  <si>
    <r>
      <t>C</t>
    </r>
    <r>
      <rPr>
        <sz val="11"/>
        <color theme="1"/>
        <rFont val="宋体"/>
        <family val="3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 xml:space="preserve"> </t>
    </r>
    <phoneticPr fontId="7" type="noConversion"/>
  </si>
  <si>
    <r>
      <t>S</t>
    </r>
    <r>
      <rPr>
        <sz val="11"/>
        <color theme="1"/>
        <rFont val="宋体"/>
        <family val="3"/>
        <charset val="134"/>
        <scheme val="minor"/>
      </rPr>
      <t>ecurity Hardening</t>
    </r>
    <phoneticPr fontId="7" type="noConversion"/>
  </si>
  <si>
    <r>
      <t>R</t>
    </r>
    <r>
      <rPr>
        <sz val="11"/>
        <color theme="1"/>
        <rFont val="宋体"/>
        <family val="3"/>
        <charset val="134"/>
        <scheme val="minor"/>
      </rPr>
      <t>unner</t>
    </r>
    <phoneticPr fontId="7" type="noConversion"/>
  </si>
  <si>
    <t>Performance</t>
    <phoneticPr fontId="7" type="noConversion"/>
  </si>
  <si>
    <t>Comparison</t>
    <phoneticPr fontId="7" type="noConversion"/>
  </si>
  <si>
    <r>
      <t>T</t>
    </r>
    <r>
      <rPr>
        <sz val="11"/>
        <color theme="1"/>
        <rFont val="宋体"/>
        <family val="3"/>
        <charset val="134"/>
        <scheme val="minor"/>
      </rPr>
      <t>rigger Event</t>
    </r>
    <phoneticPr fontId="7" type="noConversion"/>
  </si>
  <si>
    <r>
      <t>Repo</t>
    </r>
    <r>
      <rPr>
        <sz val="11"/>
        <color theme="1"/>
        <rFont val="宋体"/>
        <family val="3"/>
        <charset val="134"/>
        <scheme val="minor"/>
      </rPr>
      <t>&amp;Organization</t>
    </r>
    <r>
      <rPr>
        <sz val="11"/>
        <color theme="1"/>
        <rFont val="宋体"/>
        <charset val="134"/>
        <scheme val="minor"/>
      </rPr>
      <t xml:space="preserve">  </t>
    </r>
    <phoneticPr fontId="7" type="noConversion"/>
  </si>
  <si>
    <r>
      <t>M</t>
    </r>
    <r>
      <rPr>
        <sz val="11"/>
        <color theme="1"/>
        <rFont val="宋体"/>
        <family val="3"/>
        <charset val="134"/>
        <scheme val="minor"/>
      </rPr>
      <t>onitor</t>
    </r>
    <phoneticPr fontId="7" type="noConversion"/>
  </si>
  <si>
    <r>
      <t>G</t>
    </r>
    <r>
      <rPr>
        <sz val="11"/>
        <color theme="1"/>
        <rFont val="宋体"/>
        <family val="3"/>
        <charset val="134"/>
        <scheme val="minor"/>
      </rPr>
      <t>eneral Questions</t>
    </r>
    <phoneticPr fontId="7" type="noConversion"/>
  </si>
  <si>
    <t>Construction of GA</t>
  </si>
  <si>
    <t>Construction of GA</t>
    <phoneticPr fontId="7" type="noConversion"/>
  </si>
  <si>
    <t>Management of GA</t>
    <phoneticPr fontId="7" type="noConversion"/>
  </si>
  <si>
    <t>Operation of GA</t>
    <phoneticPr fontId="7" type="noConversion"/>
  </si>
  <si>
    <r>
      <t>C</t>
    </r>
    <r>
      <rPr>
        <sz val="11"/>
        <color theme="1"/>
        <rFont val="宋体"/>
        <family val="3"/>
        <charset val="134"/>
        <scheme val="minor"/>
      </rPr>
      <t>oncept</t>
    </r>
    <phoneticPr fontId="7" type="noConversion"/>
  </si>
  <si>
    <r>
      <t>C</t>
    </r>
    <r>
      <rPr>
        <sz val="11"/>
        <color theme="1"/>
        <rFont val="宋体"/>
        <family val="3"/>
        <charset val="134"/>
        <scheme val="minor"/>
      </rPr>
      <t>omparison</t>
    </r>
    <phoneticPr fontId="7" type="noConversion"/>
  </si>
  <si>
    <r>
      <t>D</t>
    </r>
    <r>
      <rPr>
        <sz val="11"/>
        <color theme="1"/>
        <rFont val="宋体"/>
        <family val="3"/>
        <charset val="134"/>
        <scheme val="minor"/>
      </rPr>
      <t>ata Persistence</t>
    </r>
    <phoneticPr fontId="7" type="noConversion"/>
  </si>
  <si>
    <r>
      <t>C</t>
    </r>
    <r>
      <rPr>
        <sz val="11"/>
        <rFont val="宋体"/>
        <family val="3"/>
        <charset val="134"/>
        <scheme val="minor"/>
      </rPr>
      <t>I</t>
    </r>
    <phoneticPr fontId="7" type="noConversion"/>
  </si>
  <si>
    <t>CD</t>
    <phoneticPr fontId="7" type="noConversion"/>
  </si>
  <si>
    <r>
      <t>O</t>
    </r>
    <r>
      <rPr>
        <sz val="11"/>
        <rFont val="宋体"/>
        <family val="3"/>
        <charset val="134"/>
        <scheme val="minor"/>
      </rPr>
      <t>ptimization</t>
    </r>
    <phoneticPr fontId="7" type="noConversion"/>
  </si>
  <si>
    <r>
      <t>Repo</t>
    </r>
    <r>
      <rPr>
        <sz val="11"/>
        <color theme="1"/>
        <rFont val="宋体"/>
        <family val="3"/>
        <charset val="134"/>
        <scheme val="minor"/>
      </rPr>
      <t>&amp;Organization</t>
    </r>
    <phoneticPr fontId="7" type="noConversion"/>
  </si>
  <si>
    <r>
      <t>General</t>
    </r>
    <r>
      <rPr>
        <sz val="11"/>
        <color theme="1"/>
        <rFont val="宋体"/>
        <family val="3"/>
        <charset val="134"/>
        <scheme val="minor"/>
      </rPr>
      <t xml:space="preserve"> Questions</t>
    </r>
    <phoneticPr fontId="7" type="noConversion"/>
  </si>
  <si>
    <r>
      <t>Management</t>
    </r>
    <r>
      <rPr>
        <sz val="11"/>
        <color theme="1"/>
        <rFont val="宋体"/>
        <family val="3"/>
        <charset val="134"/>
        <scheme val="minor"/>
      </rPr>
      <t xml:space="preserve"> of GA</t>
    </r>
    <phoneticPr fontId="7" type="noConversion"/>
  </si>
  <si>
    <r>
      <t>Operation</t>
    </r>
    <r>
      <rPr>
        <sz val="11"/>
        <color theme="1"/>
        <rFont val="宋体"/>
        <family val="3"/>
        <charset val="134"/>
        <scheme val="minor"/>
      </rPr>
      <t xml:space="preserve"> of GA</t>
    </r>
    <phoneticPr fontId="7" type="noConversion"/>
  </si>
  <si>
    <t>问题数占比</t>
    <phoneticPr fontId="7" type="noConversion"/>
  </si>
  <si>
    <t>问题占比</t>
    <phoneticPr fontId="7" type="noConversion"/>
  </si>
  <si>
    <t>回答的采纳率
（采纳的回答/总回答）</t>
    <phoneticPr fontId="7" type="noConversion"/>
  </si>
  <si>
    <t>Optimization</t>
    <phoneticPr fontId="5" type="noConversion"/>
  </si>
  <si>
    <t>Container</t>
    <phoneticPr fontId="5" type="noConversion"/>
  </si>
  <si>
    <r>
      <t>C</t>
    </r>
    <r>
      <rPr>
        <sz val="11"/>
        <color theme="1"/>
        <rFont val="宋体"/>
        <family val="3"/>
        <charset val="134"/>
        <scheme val="minor"/>
      </rPr>
      <t>D</t>
    </r>
    <phoneticPr fontId="5" type="noConversion"/>
  </si>
  <si>
    <t>Performance</t>
    <phoneticPr fontId="5" type="noConversion"/>
  </si>
  <si>
    <r>
      <t>Phrase</t>
    </r>
    <r>
      <rPr>
        <b/>
        <sz val="11"/>
        <color theme="1"/>
        <rFont val="宋体"/>
        <family val="3"/>
        <charset val="134"/>
        <scheme val="minor"/>
      </rPr>
      <t>/</t>
    </r>
    <r>
      <rPr>
        <b/>
        <sz val="11"/>
        <color theme="1"/>
        <rFont val="宋体"/>
        <charset val="134"/>
        <scheme val="minor"/>
      </rPr>
      <t>Category</t>
    </r>
    <phoneticPr fontId="7" type="noConversion"/>
  </si>
  <si>
    <t>General Questions</t>
  </si>
  <si>
    <t>Management of GA</t>
  </si>
  <si>
    <t>Operation of GA</t>
  </si>
  <si>
    <t>General Questions</t>
    <phoneticPr fontId="7" type="noConversion"/>
  </si>
  <si>
    <r>
      <t>acc</t>
    </r>
    <r>
      <rPr>
        <b/>
        <sz val="11"/>
        <color theme="1"/>
        <rFont val="宋体"/>
        <family val="3"/>
        <charset val="134"/>
        <scheme val="minor"/>
      </rPr>
      <t>T</t>
    </r>
    <r>
      <rPr>
        <b/>
        <sz val="11"/>
        <color theme="1"/>
        <rFont val="宋体"/>
        <charset val="134"/>
        <scheme val="minor"/>
      </rPr>
      <t>ime(min)</t>
    </r>
    <phoneticPr fontId="7" type="noConversion"/>
  </si>
  <si>
    <r>
      <t>%acc</t>
    </r>
    <r>
      <rPr>
        <b/>
        <sz val="11"/>
        <color theme="1"/>
        <rFont val="宋体"/>
        <family val="3"/>
        <charset val="134"/>
        <scheme val="minor"/>
      </rPr>
      <t>A</t>
    </r>
    <r>
      <rPr>
        <b/>
        <sz val="11"/>
        <color theme="1"/>
        <rFont val="宋体"/>
        <charset val="134"/>
        <scheme val="minor"/>
      </rPr>
      <t>ns</t>
    </r>
    <phoneticPr fontId="7" type="noConversion"/>
  </si>
  <si>
    <r>
      <t>Data</t>
    </r>
    <r>
      <rPr>
        <sz val="11"/>
        <color theme="1"/>
        <rFont val="宋体"/>
        <family val="3"/>
        <charset val="134"/>
        <scheme val="minor"/>
      </rPr>
      <t xml:space="preserve"> Persistence</t>
    </r>
    <phoneticPr fontId="5" type="noConversion"/>
  </si>
  <si>
    <t>Comparision</t>
    <phoneticPr fontId="5" type="noConversion"/>
  </si>
  <si>
    <t>CI</t>
    <phoneticPr fontId="5" type="noConversion"/>
  </si>
  <si>
    <r>
      <t>Project</t>
    </r>
    <r>
      <rPr>
        <sz val="11"/>
        <color theme="1"/>
        <rFont val="宋体"/>
        <family val="3"/>
        <charset val="134"/>
        <scheme val="minor"/>
      </rPr>
      <t xml:space="preserve"> Management</t>
    </r>
    <phoneticPr fontId="5" type="noConversion"/>
  </si>
  <si>
    <r>
      <t>Repo&amp;</t>
    </r>
    <r>
      <rPr>
        <sz val="11"/>
        <color theme="1"/>
        <rFont val="宋体"/>
        <family val="3"/>
        <charset val="134"/>
        <scheme val="minor"/>
      </rPr>
      <t>Organization</t>
    </r>
    <phoneticPr fontId="5" type="noConversion"/>
  </si>
  <si>
    <r>
      <t>Domain/</t>
    </r>
    <r>
      <rPr>
        <sz val="11"/>
        <color theme="1"/>
        <rFont val="宋体"/>
        <family val="3"/>
        <charset val="134"/>
        <scheme val="minor"/>
      </rPr>
      <t>Phrase</t>
    </r>
    <r>
      <rPr>
        <sz val="11"/>
        <color theme="1"/>
        <rFont val="宋体"/>
        <charset val="134"/>
        <scheme val="minor"/>
      </rPr>
      <t>/Category</t>
    </r>
    <phoneticPr fontId="5" type="noConversion"/>
  </si>
  <si>
    <r>
      <t>avg</t>
    </r>
    <r>
      <rPr>
        <sz val="11"/>
        <color theme="1"/>
        <rFont val="宋体"/>
        <family val="3"/>
        <charset val="134"/>
        <scheme val="minor"/>
      </rPr>
      <t>V</t>
    </r>
    <r>
      <rPr>
        <sz val="11"/>
        <color theme="1"/>
        <rFont val="宋体"/>
        <charset val="134"/>
        <scheme val="minor"/>
      </rPr>
      <t>iew</t>
    </r>
    <phoneticPr fontId="5" type="noConversion"/>
  </si>
  <si>
    <r>
      <t>avg</t>
    </r>
    <r>
      <rPr>
        <sz val="11"/>
        <color theme="1"/>
        <rFont val="宋体"/>
        <family val="3"/>
        <charset val="134"/>
        <scheme val="minor"/>
      </rPr>
      <t>Fav</t>
    </r>
    <phoneticPr fontId="5" type="noConversion"/>
  </si>
  <si>
    <r>
      <t>a</t>
    </r>
    <r>
      <rPr>
        <sz val="11"/>
        <color theme="1"/>
        <rFont val="宋体"/>
        <family val="3"/>
        <charset val="134"/>
        <scheme val="minor"/>
      </rPr>
      <t>vgScore</t>
    </r>
    <phoneticPr fontId="5" type="noConversion"/>
  </si>
  <si>
    <t>Concept</t>
    <phoneticPr fontId="5" type="noConversion"/>
  </si>
  <si>
    <t>Domain/Phrase/Category</t>
    <phoneticPr fontId="5" type="noConversion"/>
  </si>
  <si>
    <t>avgView</t>
    <phoneticPr fontId="5" type="noConversion"/>
  </si>
  <si>
    <t>avgFav</t>
    <phoneticPr fontId="5" type="noConversion"/>
  </si>
  <si>
    <t>avgScore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</si>
</sst>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7" formatCode="0.00_ "/>
  </numFmts>
  <fonts count="13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color rgb="FF00B05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4">
    <xf numFmtId="0" fontId="0" fillId="0" borderId="0" xfId="0">
      <alignment vertical="center"/>
    </xf>
    <xf numFmtId="177" fontId="1" fillId="0" borderId="0" xfId="0" applyNumberFormat="1" applyFont="1" applyFill="1">
      <alignment vertical="center"/>
    </xf>
    <xf numFmtId="177" fontId="0" fillId="0" borderId="0" xfId="0" applyNumberFormat="1" applyFill="1">
      <alignment vertical="center"/>
    </xf>
    <xf numFmtId="177" fontId="2" fillId="0" borderId="0" xfId="0" applyNumberFormat="1" applyFont="1" applyFill="1">
      <alignment vertical="center"/>
    </xf>
    <xf numFmtId="177" fontId="3" fillId="0" borderId="0" xfId="0" applyNumberFormat="1" applyFont="1" applyFill="1">
      <alignment vertical="center"/>
    </xf>
    <xf numFmtId="10" fontId="0" fillId="0" borderId="0" xfId="0" applyNumberFormat="1">
      <alignment vertical="center"/>
    </xf>
    <xf numFmtId="10" fontId="1" fillId="0" borderId="0" xfId="0" applyNumberFormat="1" applyFont="1">
      <alignment vertical="center"/>
    </xf>
    <xf numFmtId="10" fontId="3" fillId="0" borderId="0" xfId="0" applyNumberFormat="1" applyFo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NumberForma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10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vertical="center"/>
    </xf>
    <xf numFmtId="10" fontId="0" fillId="0" borderId="0" xfId="0" applyNumberFormat="1" applyAlignment="1">
      <alignment horizontal="center" vertical="center"/>
    </xf>
    <xf numFmtId="0" fontId="0" fillId="0" borderId="9" xfId="0" applyFont="1" applyBorder="1">
      <alignment vertical="center"/>
    </xf>
    <xf numFmtId="0" fontId="0" fillId="0" borderId="10" xfId="0" applyFont="1" applyBorder="1">
      <alignment vertical="center"/>
    </xf>
    <xf numFmtId="0" fontId="0" fillId="0" borderId="11" xfId="0" applyFont="1" applyBorder="1">
      <alignment vertical="center"/>
    </xf>
    <xf numFmtId="0" fontId="0" fillId="0" borderId="4" xfId="0" applyBorder="1">
      <alignment vertical="center"/>
    </xf>
    <xf numFmtId="0" fontId="0" fillId="0" borderId="11" xfId="0" applyBorder="1">
      <alignment vertical="center"/>
    </xf>
    <xf numFmtId="0" fontId="0" fillId="0" borderId="12" xfId="0" applyFont="1" applyBorder="1">
      <alignment vertical="center"/>
    </xf>
    <xf numFmtId="10" fontId="0" fillId="0" borderId="0" xfId="0" applyNumberFormat="1" applyBorder="1">
      <alignment vertical="center"/>
    </xf>
    <xf numFmtId="10" fontId="0" fillId="0" borderId="12" xfId="0" applyNumberFormat="1" applyBorder="1">
      <alignment vertical="center"/>
    </xf>
    <xf numFmtId="0" fontId="0" fillId="0" borderId="0" xfId="0" applyBorder="1">
      <alignment vertical="center"/>
    </xf>
    <xf numFmtId="0" fontId="0" fillId="3" borderId="12" xfId="0" applyFill="1" applyBorder="1">
      <alignment vertical="center"/>
    </xf>
    <xf numFmtId="0" fontId="0" fillId="0" borderId="13" xfId="0" applyFont="1" applyBorder="1">
      <alignment vertical="center"/>
    </xf>
    <xf numFmtId="0" fontId="0" fillId="0" borderId="7" xfId="0" applyBorder="1">
      <alignment vertical="center"/>
    </xf>
    <xf numFmtId="0" fontId="0" fillId="3" borderId="13" xfId="0" applyFill="1" applyBorder="1">
      <alignment vertical="center"/>
    </xf>
    <xf numFmtId="0" fontId="0" fillId="0" borderId="0" xfId="0" applyNumberFormat="1" applyFont="1" applyAlignment="1">
      <alignment horizontal="center" vertical="center" wrapText="1"/>
    </xf>
    <xf numFmtId="0" fontId="6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10" fontId="0" fillId="0" borderId="0" xfId="0" applyNumberFormat="1" applyFont="1" applyAlignment="1">
      <alignment vertical="center"/>
    </xf>
    <xf numFmtId="10" fontId="6" fillId="0" borderId="0" xfId="0" applyNumberFormat="1" applyFont="1" applyAlignment="1">
      <alignment horizontal="center" vertical="center"/>
    </xf>
    <xf numFmtId="0" fontId="8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horizontal="right" vertical="center" wrapText="1"/>
    </xf>
    <xf numFmtId="0" fontId="0" fillId="0" borderId="0" xfId="0" applyAlignment="1">
      <alignment horizontal="right" vertical="center"/>
    </xf>
    <xf numFmtId="10" fontId="6" fillId="0" borderId="0" xfId="0" applyNumberFormat="1" applyFont="1">
      <alignment vertical="center"/>
    </xf>
    <xf numFmtId="0" fontId="6" fillId="0" borderId="0" xfId="0" applyFont="1" applyAlignment="1">
      <alignment horizontal="center" vertical="center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horizontal="right" vertical="center" wrapText="1"/>
    </xf>
    <xf numFmtId="0" fontId="9" fillId="0" borderId="0" xfId="0" applyNumberFormat="1" applyFont="1" applyAlignment="1">
      <alignment horizontal="center" vertical="center" wrapText="1"/>
    </xf>
    <xf numFmtId="0" fontId="8" fillId="0" borderId="0" xfId="0" applyNumberFormat="1" applyFont="1" applyAlignment="1">
      <alignment horizontal="center" vertical="center" wrapText="1"/>
    </xf>
    <xf numFmtId="0" fontId="8" fillId="0" borderId="0" xfId="0" applyFont="1">
      <alignment vertical="center"/>
    </xf>
    <xf numFmtId="0" fontId="8" fillId="0" borderId="0" xfId="0" applyNumberFormat="1" applyFont="1">
      <alignment vertical="center"/>
    </xf>
    <xf numFmtId="10" fontId="10" fillId="0" borderId="0" xfId="0" applyNumberFormat="1" applyFont="1">
      <alignment vertical="center"/>
    </xf>
    <xf numFmtId="0" fontId="10" fillId="0" borderId="0" xfId="0" applyNumberFormat="1" applyFont="1">
      <alignment vertical="center"/>
    </xf>
    <xf numFmtId="0" fontId="11" fillId="0" borderId="1" xfId="0" applyFont="1" applyFill="1" applyBorder="1" applyAlignment="1">
      <alignment horizontal="center" vertical="center"/>
    </xf>
    <xf numFmtId="10" fontId="8" fillId="0" borderId="0" xfId="0" applyNumberFormat="1" applyFont="1">
      <alignment vertical="center"/>
    </xf>
    <xf numFmtId="10" fontId="1" fillId="0" borderId="0" xfId="0" applyNumberFormat="1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10" fontId="10" fillId="0" borderId="0" xfId="0" applyNumberFormat="1" applyFont="1" applyAlignment="1">
      <alignment horizontal="center" vertical="center"/>
    </xf>
    <xf numFmtId="177" fontId="8" fillId="0" borderId="0" xfId="0" applyNumberFormat="1" applyFont="1" applyAlignment="1">
      <alignment horizontal="right" vertical="center" wrapText="1"/>
    </xf>
    <xf numFmtId="177" fontId="8" fillId="0" borderId="0" xfId="0" applyNumberFormat="1" applyFont="1" applyAlignment="1">
      <alignment horizontal="right" vertical="center"/>
    </xf>
    <xf numFmtId="177" fontId="9" fillId="0" borderId="0" xfId="0" applyNumberFormat="1" applyFont="1" applyAlignment="1">
      <alignment horizontal="right" vertical="center" wrapText="1"/>
    </xf>
    <xf numFmtId="177" fontId="10" fillId="0" borderId="0" xfId="0" applyNumberFormat="1" applyFont="1" applyAlignment="1">
      <alignment horizontal="right" vertical="center"/>
    </xf>
    <xf numFmtId="0" fontId="11" fillId="0" borderId="0" xfId="0" applyFont="1">
      <alignment vertical="center"/>
    </xf>
    <xf numFmtId="0" fontId="11" fillId="2" borderId="0" xfId="0" applyFont="1" applyFill="1">
      <alignment vertical="center"/>
    </xf>
    <xf numFmtId="10" fontId="11" fillId="2" borderId="0" xfId="0" applyNumberFormat="1" applyFont="1" applyFill="1" applyAlignment="1">
      <alignment horizontal="center" vertical="center" wrapText="1"/>
    </xf>
    <xf numFmtId="177" fontId="11" fillId="2" borderId="0" xfId="0" applyNumberFormat="1" applyFont="1" applyFill="1" applyBorder="1" applyAlignment="1">
      <alignment horizontal="right" vertical="center"/>
    </xf>
    <xf numFmtId="177" fontId="12" fillId="2" borderId="0" xfId="0" applyNumberFormat="1" applyFont="1" applyFill="1" applyAlignment="1">
      <alignment horizontal="right" vertical="center" wrapText="1"/>
    </xf>
    <xf numFmtId="177" fontId="12" fillId="2" borderId="0" xfId="0" applyNumberFormat="1" applyFont="1" applyFill="1" applyAlignment="1">
      <alignment horizontal="right" vertical="center"/>
    </xf>
    <xf numFmtId="0" fontId="8" fillId="0" borderId="2" xfId="0" applyFont="1" applyFill="1" applyBorder="1">
      <alignment vertical="center"/>
    </xf>
    <xf numFmtId="10" fontId="8" fillId="0" borderId="2" xfId="0" applyNumberFormat="1" applyFon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177" fontId="8" fillId="0" borderId="2" xfId="0" applyNumberFormat="1" applyFont="1" applyBorder="1" applyAlignment="1">
      <alignment horizontal="right" vertical="center"/>
    </xf>
    <xf numFmtId="0" fontId="6" fillId="0" borderId="0" xfId="0" applyFont="1" applyFill="1">
      <alignment vertical="center"/>
    </xf>
    <xf numFmtId="10" fontId="6" fillId="0" borderId="0" xfId="0" applyNumberFormat="1" applyFont="1" applyFill="1" applyAlignment="1">
      <alignment horizontal="center" vertical="center"/>
    </xf>
    <xf numFmtId="177" fontId="8" fillId="0" borderId="0" xfId="0" applyNumberFormat="1" applyFont="1" applyFill="1" applyAlignment="1">
      <alignment horizontal="right" vertical="center"/>
    </xf>
    <xf numFmtId="0" fontId="11" fillId="0" borderId="0" xfId="0" applyFont="1" applyAlignment="1">
      <alignment horizontal="center" vertical="center"/>
    </xf>
    <xf numFmtId="177" fontId="11" fillId="0" borderId="0" xfId="0" applyNumberFormat="1" applyFont="1" applyFill="1">
      <alignment vertical="center"/>
    </xf>
    <xf numFmtId="177" fontId="11" fillId="0" borderId="0" xfId="0" applyNumberFormat="1" applyFont="1">
      <alignment vertical="center"/>
    </xf>
    <xf numFmtId="177" fontId="12" fillId="0" borderId="0" xfId="0" applyNumberFormat="1" applyFont="1" applyFill="1">
      <alignment vertical="center"/>
    </xf>
  </cellXfs>
  <cellStyles count="1">
    <cellStyle name="常规" xfId="0" builtinId="0"/>
  </cellStyles>
  <dxfs count="3">
    <dxf>
      <border>
        <left/>
        <right/>
        <top style="medium">
          <color auto="1"/>
        </top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 style="thin">
          <color auto="1"/>
        </bottom>
        <vertical/>
        <horizontal style="thin">
          <color auto="1"/>
        </horizontal>
      </border>
    </dxf>
  </dxfs>
  <tableStyles count="3" defaultTableStyle="TableStyleMedium2" defaultPivotStyle="PivotStyleLight16">
    <tableStyle name="表样式 1" pivot="0" count="1" xr9:uid="{00000000-0011-0000-FFFF-FFFF00000000}">
      <tableStyleElement type="wholeTable" dxfId="2"/>
    </tableStyle>
    <tableStyle name="表样式 2" pivot="0" count="1" xr9:uid="{00000000-0011-0000-FFFF-FFFF01000000}">
      <tableStyleElement type="wholeTable" dxfId="1"/>
    </tableStyle>
    <tableStyle name="表样式 3" pivot="0" count="1" xr9:uid="{00000000-0011-0000-FFFF-FFFF02000000}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"/>
  <sheetViews>
    <sheetView topLeftCell="B1" workbookViewId="0">
      <selection activeCell="E26" sqref="E26"/>
    </sheetView>
  </sheetViews>
  <sheetFormatPr defaultColWidth="9" defaultRowHeight="14" x14ac:dyDescent="0.25"/>
  <cols>
    <col min="1" max="1" width="24.453125" customWidth="1"/>
    <col min="2" max="2" width="22" customWidth="1"/>
    <col min="3" max="3" width="10.6328125" customWidth="1"/>
    <col min="4" max="4" width="10" customWidth="1"/>
    <col min="5" max="5" width="11.08984375" customWidth="1"/>
    <col min="6" max="6" width="11.453125" customWidth="1"/>
    <col min="7" max="7" width="12.6328125" customWidth="1"/>
    <col min="8" max="8" width="18.26953125" customWidth="1"/>
    <col min="9" max="9" width="16.08984375" customWidth="1"/>
    <col min="10" max="10" width="16.7265625" customWidth="1"/>
    <col min="11" max="11" width="19.453125" customWidth="1"/>
    <col min="12" max="12" width="14.7265625" style="10" customWidth="1"/>
    <col min="13" max="13" width="12.453125" bestFit="1" customWidth="1"/>
    <col min="15" max="15" width="12.6328125"/>
  </cols>
  <sheetData>
    <row r="1" spans="1:13" ht="70" x14ac:dyDescent="0.25">
      <c r="A1" s="11" t="s">
        <v>0</v>
      </c>
      <c r="B1" s="49" t="s">
        <v>88</v>
      </c>
      <c r="C1" s="12" t="s">
        <v>1</v>
      </c>
      <c r="D1" s="49" t="s">
        <v>89</v>
      </c>
      <c r="E1" s="9" t="s">
        <v>3</v>
      </c>
      <c r="F1" s="30" t="s">
        <v>87</v>
      </c>
      <c r="G1" s="11" t="s">
        <v>4</v>
      </c>
      <c r="H1" s="11" t="s">
        <v>5</v>
      </c>
      <c r="I1" s="11" t="s">
        <v>6</v>
      </c>
      <c r="J1" s="12" t="s">
        <v>7</v>
      </c>
      <c r="K1" s="12" t="s">
        <v>8</v>
      </c>
      <c r="L1" s="12" t="s">
        <v>2</v>
      </c>
      <c r="M1" s="29" t="s">
        <v>9</v>
      </c>
    </row>
    <row r="2" spans="1:13" x14ac:dyDescent="0.25">
      <c r="A2" s="42" t="s">
        <v>84</v>
      </c>
      <c r="B2" s="40">
        <f>SUM(F2:F4)</f>
        <v>9.8062243100411034E-2</v>
      </c>
      <c r="C2" s="40">
        <f>SUM(I2:I4)/SUM(G2:G4)</f>
        <v>0.59880239520958078</v>
      </c>
      <c r="D2" s="40">
        <f>SUM(J2:J4)/SUM(H2:H4)</f>
        <v>0.39855072463768115</v>
      </c>
      <c r="E2" s="30" t="s">
        <v>77</v>
      </c>
      <c r="F2" s="48">
        <f>G2/3406</f>
        <v>4.0223135642982973E-2</v>
      </c>
      <c r="G2" s="45">
        <v>137</v>
      </c>
      <c r="H2" s="45">
        <v>118</v>
      </c>
      <c r="I2" s="45">
        <v>90</v>
      </c>
      <c r="J2" s="46">
        <v>46</v>
      </c>
      <c r="K2" s="51">
        <v>0.75</v>
      </c>
      <c r="L2" s="51">
        <v>0.38235294117647056</v>
      </c>
      <c r="M2" s="52">
        <v>274.88333333333298</v>
      </c>
    </row>
    <row r="3" spans="1:13" x14ac:dyDescent="0.25">
      <c r="A3" s="40"/>
      <c r="B3" s="40"/>
      <c r="C3" s="40"/>
      <c r="D3" s="40"/>
      <c r="E3" s="30" t="s">
        <v>78</v>
      </c>
      <c r="F3" s="48">
        <f t="shared" ref="F3:F17" si="0">G3/3406</f>
        <v>3.0827950675278919E-2</v>
      </c>
      <c r="G3" s="45">
        <v>105</v>
      </c>
      <c r="H3" s="45">
        <v>92</v>
      </c>
      <c r="I3" s="45">
        <v>59</v>
      </c>
      <c r="J3" s="46">
        <v>38</v>
      </c>
      <c r="K3" s="51">
        <f>I3/G3</f>
        <v>0.56190476190476191</v>
      </c>
      <c r="L3" s="51">
        <f>J3/H3</f>
        <v>0.41304347826086957</v>
      </c>
      <c r="M3" s="53">
        <v>736.69833333333338</v>
      </c>
    </row>
    <row r="4" spans="1:13" x14ac:dyDescent="0.25">
      <c r="A4" s="40"/>
      <c r="B4" s="40"/>
      <c r="C4" s="40"/>
      <c r="D4" s="40"/>
      <c r="E4" s="30" t="s">
        <v>67</v>
      </c>
      <c r="F4" s="48">
        <f t="shared" si="0"/>
        <v>2.7011156782149149E-2</v>
      </c>
      <c r="G4" s="47">
        <v>92</v>
      </c>
      <c r="H4" s="47">
        <v>66</v>
      </c>
      <c r="I4" s="47">
        <v>51</v>
      </c>
      <c r="J4" s="47">
        <v>26</v>
      </c>
      <c r="K4" s="51">
        <f>I4/G4</f>
        <v>0.55434782608695654</v>
      </c>
      <c r="L4" s="51">
        <f>J4/H4</f>
        <v>0.39393939393939392</v>
      </c>
      <c r="M4" s="54">
        <v>458.15</v>
      </c>
    </row>
    <row r="5" spans="1:13" x14ac:dyDescent="0.25">
      <c r="A5" s="42" t="s">
        <v>74</v>
      </c>
      <c r="B5" s="40">
        <f>SUM(F5:F10)</f>
        <v>0.44362889019377572</v>
      </c>
      <c r="C5" s="40">
        <f>SUM(I5:I10)/SUM(G5:G10)</f>
        <v>0.69953673064195898</v>
      </c>
      <c r="D5" s="40">
        <f>SUM(J5:J10)/SUM(H5:H10)</f>
        <v>0.45988112927191677</v>
      </c>
      <c r="E5" s="44" t="s">
        <v>10</v>
      </c>
      <c r="F5" s="48">
        <f t="shared" si="0"/>
        <v>0.11978860833822666</v>
      </c>
      <c r="G5">
        <v>408</v>
      </c>
      <c r="H5">
        <v>336</v>
      </c>
      <c r="I5">
        <v>271</v>
      </c>
      <c r="J5">
        <v>166</v>
      </c>
      <c r="K5" s="5">
        <f>I5/G5</f>
        <v>0.66421568627450978</v>
      </c>
      <c r="L5" s="5">
        <f t="shared" ref="L5:L18" si="1">J5/H5</f>
        <v>0.49404761904761907</v>
      </c>
      <c r="M5" s="55">
        <v>288.5</v>
      </c>
    </row>
    <row r="6" spans="1:13" x14ac:dyDescent="0.25">
      <c r="A6" s="40"/>
      <c r="B6" s="40"/>
      <c r="C6" s="40"/>
      <c r="D6" s="40"/>
      <c r="E6" t="s">
        <v>11</v>
      </c>
      <c r="F6" s="48">
        <f t="shared" si="0"/>
        <v>9.4539048737522016E-2</v>
      </c>
      <c r="G6">
        <v>322</v>
      </c>
      <c r="H6">
        <v>351</v>
      </c>
      <c r="I6">
        <v>254</v>
      </c>
      <c r="J6">
        <v>140</v>
      </c>
      <c r="K6" s="6">
        <f t="shared" ref="K6:K10" si="2">I6/G6</f>
        <v>0.78881987577639756</v>
      </c>
      <c r="L6" s="5">
        <f>J6/H6</f>
        <v>0.39886039886039887</v>
      </c>
      <c r="M6" s="55">
        <v>612.30833333333305</v>
      </c>
    </row>
    <row r="7" spans="1:13" x14ac:dyDescent="0.25">
      <c r="A7" s="40"/>
      <c r="B7" s="40"/>
      <c r="C7" s="40"/>
      <c r="D7" s="40"/>
      <c r="E7" t="s">
        <v>12</v>
      </c>
      <c r="F7" s="48">
        <f t="shared" si="0"/>
        <v>0.13300058719906049</v>
      </c>
      <c r="G7">
        <v>453</v>
      </c>
      <c r="H7">
        <v>400</v>
      </c>
      <c r="I7">
        <v>329</v>
      </c>
      <c r="J7">
        <v>201</v>
      </c>
      <c r="K7" s="5">
        <f t="shared" si="2"/>
        <v>0.72626931567328923</v>
      </c>
      <c r="L7" s="6">
        <f t="shared" si="1"/>
        <v>0.50249999999999995</v>
      </c>
      <c r="M7" s="55">
        <v>704.21666666666704</v>
      </c>
    </row>
    <row r="8" spans="1:13" x14ac:dyDescent="0.25">
      <c r="A8" s="40"/>
      <c r="B8" s="40"/>
      <c r="C8" s="40"/>
      <c r="D8" s="40"/>
      <c r="E8" s="43" t="s">
        <v>82</v>
      </c>
      <c r="F8" s="48">
        <f t="shared" si="0"/>
        <v>5.049911920140928E-2</v>
      </c>
      <c r="G8">
        <v>172</v>
      </c>
      <c r="H8">
        <v>131</v>
      </c>
      <c r="I8">
        <v>102</v>
      </c>
      <c r="J8">
        <v>64</v>
      </c>
      <c r="K8" s="5">
        <f t="shared" si="2"/>
        <v>0.59302325581395354</v>
      </c>
      <c r="L8" s="5">
        <f t="shared" si="1"/>
        <v>0.48854961832061067</v>
      </c>
      <c r="M8" s="55">
        <v>627.88333333333298</v>
      </c>
    </row>
    <row r="9" spans="1:13" x14ac:dyDescent="0.25">
      <c r="A9" s="40"/>
      <c r="B9" s="40"/>
      <c r="C9" s="40"/>
      <c r="D9" s="40"/>
      <c r="E9" s="9" t="s">
        <v>13</v>
      </c>
      <c r="F9" s="48">
        <f t="shared" si="0"/>
        <v>2.6130358191426895E-2</v>
      </c>
      <c r="G9">
        <v>89</v>
      </c>
      <c r="H9">
        <v>70</v>
      </c>
      <c r="I9">
        <v>56</v>
      </c>
      <c r="J9">
        <v>23</v>
      </c>
      <c r="K9" s="5">
        <f t="shared" si="2"/>
        <v>0.6292134831460674</v>
      </c>
      <c r="L9" s="7">
        <f t="shared" si="1"/>
        <v>0.32857142857142857</v>
      </c>
      <c r="M9" s="55">
        <v>603.57500000000005</v>
      </c>
    </row>
    <row r="10" spans="1:13" x14ac:dyDescent="0.25">
      <c r="A10" s="40"/>
      <c r="B10" s="40"/>
      <c r="C10" s="40"/>
      <c r="D10" s="40"/>
      <c r="E10" s="30" t="s">
        <v>79</v>
      </c>
      <c r="F10" s="48">
        <f t="shared" si="0"/>
        <v>1.9671168526130357E-2</v>
      </c>
      <c r="G10">
        <v>67</v>
      </c>
      <c r="H10">
        <v>58</v>
      </c>
      <c r="I10">
        <v>45</v>
      </c>
      <c r="J10">
        <v>25</v>
      </c>
      <c r="K10" s="5">
        <f t="shared" si="2"/>
        <v>0.67164179104477617</v>
      </c>
      <c r="L10" s="5">
        <f t="shared" si="1"/>
        <v>0.43103448275862066</v>
      </c>
      <c r="M10" s="55">
        <v>1057.7166666666701</v>
      </c>
    </row>
    <row r="11" spans="1:13" x14ac:dyDescent="0.25">
      <c r="A11" s="42" t="s">
        <v>85</v>
      </c>
      <c r="B11" s="40">
        <f>SUM(F11:F13)</f>
        <v>9.5419847328244267E-2</v>
      </c>
      <c r="C11" s="40">
        <f>SUM(I11:I13)/SUM(G11:G13)</f>
        <v>0.67076923076923078</v>
      </c>
      <c r="D11" s="40">
        <f>SUM(J11:J13)/SUM(H11:H13)</f>
        <v>0.41818181818181815</v>
      </c>
      <c r="E11" t="s">
        <v>14</v>
      </c>
      <c r="F11" s="48">
        <f t="shared" si="0"/>
        <v>5.989430416911333E-2</v>
      </c>
      <c r="G11">
        <v>204</v>
      </c>
      <c r="H11">
        <v>188</v>
      </c>
      <c r="I11">
        <v>153</v>
      </c>
      <c r="J11">
        <v>80</v>
      </c>
      <c r="K11" s="5">
        <f t="shared" ref="K11:K15" si="3">I11/G11</f>
        <v>0.75</v>
      </c>
      <c r="L11" s="5">
        <f t="shared" si="1"/>
        <v>0.42553191489361702</v>
      </c>
      <c r="M11" s="55">
        <v>744.23333333333301</v>
      </c>
    </row>
    <row r="12" spans="1:13" x14ac:dyDescent="0.25">
      <c r="A12" s="40"/>
      <c r="B12" s="40"/>
      <c r="C12" s="40"/>
      <c r="D12" s="40"/>
      <c r="E12" t="s">
        <v>15</v>
      </c>
      <c r="F12" s="48">
        <f t="shared" si="0"/>
        <v>1.6735173223722841E-2</v>
      </c>
      <c r="G12">
        <v>57</v>
      </c>
      <c r="H12">
        <v>44</v>
      </c>
      <c r="I12">
        <v>35</v>
      </c>
      <c r="J12">
        <v>19</v>
      </c>
      <c r="K12" s="5">
        <f t="shared" si="3"/>
        <v>0.61403508771929827</v>
      </c>
      <c r="L12" s="5">
        <f t="shared" si="1"/>
        <v>0.43181818181818182</v>
      </c>
      <c r="M12" s="55">
        <v>980.28333333333296</v>
      </c>
    </row>
    <row r="13" spans="1:13" x14ac:dyDescent="0.25">
      <c r="A13" s="40"/>
      <c r="B13" s="40"/>
      <c r="C13" s="40"/>
      <c r="D13" s="40"/>
      <c r="E13" s="30" t="s">
        <v>83</v>
      </c>
      <c r="F13" s="48">
        <f t="shared" si="0"/>
        <v>1.8790369935408103E-2</v>
      </c>
      <c r="G13">
        <v>64</v>
      </c>
      <c r="H13">
        <v>43</v>
      </c>
      <c r="I13">
        <v>30</v>
      </c>
      <c r="J13">
        <v>16</v>
      </c>
      <c r="K13" s="56">
        <f>I13/G13</f>
        <v>0.46875</v>
      </c>
      <c r="L13" s="5">
        <f t="shared" si="1"/>
        <v>0.37209302325581395</v>
      </c>
      <c r="M13" s="55">
        <v>1106.7916666666699</v>
      </c>
    </row>
    <row r="14" spans="1:13" x14ac:dyDescent="0.25">
      <c r="A14" s="42" t="s">
        <v>86</v>
      </c>
      <c r="B14" s="40">
        <f>SUM(F14:F17)</f>
        <v>0.36288901937756901</v>
      </c>
      <c r="C14" s="40">
        <f>SUM(I14:I17)/SUM(G14:G17)</f>
        <v>0.62297734627831713</v>
      </c>
      <c r="D14" s="40">
        <f>SUM(J14:J17)/SUM(H14:H17)</f>
        <v>0.42716319824753557</v>
      </c>
      <c r="E14" s="43" t="s">
        <v>80</v>
      </c>
      <c r="F14" s="48">
        <f t="shared" si="0"/>
        <v>0.13094539048737522</v>
      </c>
      <c r="G14">
        <v>446</v>
      </c>
      <c r="H14">
        <v>281</v>
      </c>
      <c r="I14">
        <v>244</v>
      </c>
      <c r="J14">
        <v>114</v>
      </c>
      <c r="K14" s="59">
        <f t="shared" si="3"/>
        <v>0.547085201793722</v>
      </c>
      <c r="L14" s="5">
        <f t="shared" si="1"/>
        <v>0.40569395017793597</v>
      </c>
      <c r="M14" s="55">
        <v>741.97500000000002</v>
      </c>
    </row>
    <row r="15" spans="1:13" x14ac:dyDescent="0.25">
      <c r="A15" s="40"/>
      <c r="B15" s="40"/>
      <c r="C15" s="40"/>
      <c r="D15" s="40"/>
      <c r="E15" s="30" t="s">
        <v>81</v>
      </c>
      <c r="F15" s="48">
        <f t="shared" si="0"/>
        <v>9.4832648267762776E-2</v>
      </c>
      <c r="G15">
        <v>323</v>
      </c>
      <c r="H15">
        <v>232</v>
      </c>
      <c r="I15">
        <v>208</v>
      </c>
      <c r="J15">
        <v>96</v>
      </c>
      <c r="K15" s="5">
        <f t="shared" si="3"/>
        <v>0.64396284829721362</v>
      </c>
      <c r="L15" s="5">
        <f t="shared" si="1"/>
        <v>0.41379310344827586</v>
      </c>
      <c r="M15" s="57">
        <v>1253.3583333333299</v>
      </c>
    </row>
    <row r="16" spans="1:13" x14ac:dyDescent="0.25">
      <c r="A16" s="40"/>
      <c r="B16" s="40"/>
      <c r="C16" s="40"/>
      <c r="D16" s="40"/>
      <c r="E16" t="s">
        <v>16</v>
      </c>
      <c r="F16" s="48">
        <f t="shared" si="0"/>
        <v>4.1397533763945976E-2</v>
      </c>
      <c r="G16">
        <v>141</v>
      </c>
      <c r="H16">
        <v>117</v>
      </c>
      <c r="I16">
        <v>97</v>
      </c>
      <c r="J16">
        <v>58</v>
      </c>
      <c r="K16" s="5">
        <f t="shared" ref="K16:K18" si="4">I16/G16</f>
        <v>0.68794326241134751</v>
      </c>
      <c r="L16" s="5">
        <f t="shared" si="1"/>
        <v>0.49572649572649574</v>
      </c>
      <c r="M16" s="55">
        <v>745.46666666666704</v>
      </c>
    </row>
    <row r="17" spans="1:13" x14ac:dyDescent="0.25">
      <c r="A17" s="40"/>
      <c r="B17" s="40"/>
      <c r="C17" s="40"/>
      <c r="D17" s="40"/>
      <c r="E17" s="30" t="s">
        <v>62</v>
      </c>
      <c r="F17" s="48">
        <f t="shared" si="0"/>
        <v>9.5713446858485027E-2</v>
      </c>
      <c r="G17">
        <v>326</v>
      </c>
      <c r="H17">
        <v>283</v>
      </c>
      <c r="I17">
        <v>221</v>
      </c>
      <c r="J17">
        <v>122</v>
      </c>
      <c r="K17" s="5">
        <f t="shared" si="4"/>
        <v>0.67791411042944782</v>
      </c>
      <c r="L17" s="5">
        <f t="shared" si="1"/>
        <v>0.43109540636042404</v>
      </c>
      <c r="M17" s="55">
        <v>1387.8</v>
      </c>
    </row>
    <row r="18" spans="1:13" x14ac:dyDescent="0.25">
      <c r="A18" s="11" t="s">
        <v>17</v>
      </c>
      <c r="B18" s="32">
        <f>SUM(B2:B17)</f>
        <v>1</v>
      </c>
      <c r="C18" s="13"/>
      <c r="D18" s="15"/>
      <c r="E18" s="14"/>
      <c r="F18" s="41">
        <f>SUM(F2:F17)</f>
        <v>0.99999999999999989</v>
      </c>
      <c r="G18">
        <f>SUM(G2:G17)</f>
        <v>3406</v>
      </c>
      <c r="H18">
        <f>SUM(H5:H17)</f>
        <v>2534</v>
      </c>
      <c r="I18">
        <f>SUM(I5:I17)</f>
        <v>2045</v>
      </c>
      <c r="J18">
        <f>SUM(J5:J17)</f>
        <v>1124</v>
      </c>
      <c r="K18" s="5">
        <f t="shared" si="4"/>
        <v>0.60041103934233708</v>
      </c>
      <c r="L18" s="5">
        <f t="shared" si="1"/>
        <v>0.44356748224151538</v>
      </c>
      <c r="M18" s="55">
        <f>AVERAGE(M2:M17)</f>
        <v>770.24000000000012</v>
      </c>
    </row>
    <row r="19" spans="1:13" x14ac:dyDescent="0.25">
      <c r="A19" s="33" t="s">
        <v>18</v>
      </c>
      <c r="B19" s="33"/>
      <c r="C19" s="33"/>
      <c r="D19" s="33"/>
      <c r="E19" s="31"/>
      <c r="F19">
        <v>114</v>
      </c>
      <c r="J19" s="5"/>
      <c r="K19" s="5"/>
    </row>
    <row r="22" spans="1:13" x14ac:dyDescent="0.25">
      <c r="A22" s="34" t="s">
        <v>19</v>
      </c>
      <c r="B22" s="35"/>
      <c r="C22" s="36"/>
    </row>
    <row r="23" spans="1:13" x14ac:dyDescent="0.25">
      <c r="A23" s="37">
        <v>3406</v>
      </c>
      <c r="B23" s="38"/>
      <c r="C23" s="39"/>
    </row>
    <row r="24" spans="1:13" x14ac:dyDescent="0.25">
      <c r="A24" s="16" t="s">
        <v>20</v>
      </c>
      <c r="B24" s="17" t="s">
        <v>21</v>
      </c>
      <c r="C24" s="16" t="s">
        <v>22</v>
      </c>
    </row>
    <row r="25" spans="1:13" x14ac:dyDescent="0.25">
      <c r="A25" s="18" t="s">
        <v>23</v>
      </c>
      <c r="B25" s="19">
        <v>2056</v>
      </c>
      <c r="C25" s="20">
        <v>1350</v>
      </c>
    </row>
    <row r="26" spans="1:13" x14ac:dyDescent="0.25">
      <c r="A26" s="21" t="s">
        <v>24</v>
      </c>
      <c r="B26" s="22">
        <f>B25/A23</f>
        <v>0.60364063417498537</v>
      </c>
      <c r="C26" s="23">
        <f>C25/A23</f>
        <v>0.39635936582501469</v>
      </c>
    </row>
    <row r="27" spans="1:13" x14ac:dyDescent="0.25">
      <c r="A27" s="21" t="s">
        <v>25</v>
      </c>
      <c r="B27" s="24">
        <f>H18/I18</f>
        <v>1.2391198044009779</v>
      </c>
      <c r="C27" s="25"/>
    </row>
    <row r="28" spans="1:13" x14ac:dyDescent="0.25">
      <c r="A28" s="26" t="s">
        <v>26</v>
      </c>
      <c r="B28" s="27">
        <v>1</v>
      </c>
      <c r="C28" s="28"/>
    </row>
  </sheetData>
  <mergeCells count="19">
    <mergeCell ref="D2:D4"/>
    <mergeCell ref="A5:A10"/>
    <mergeCell ref="A11:A13"/>
    <mergeCell ref="A14:A17"/>
    <mergeCell ref="C5:C10"/>
    <mergeCell ref="D5:D10"/>
    <mergeCell ref="C11:C13"/>
    <mergeCell ref="D11:D13"/>
    <mergeCell ref="C14:C17"/>
    <mergeCell ref="D14:D17"/>
    <mergeCell ref="B5:B10"/>
    <mergeCell ref="B11:B13"/>
    <mergeCell ref="B14:B17"/>
    <mergeCell ref="B2:B4"/>
    <mergeCell ref="A2:A4"/>
    <mergeCell ref="C2:C4"/>
    <mergeCell ref="A19:D19"/>
    <mergeCell ref="A22:C22"/>
    <mergeCell ref="A23:C23"/>
  </mergeCells>
  <phoneticPr fontId="7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38"/>
  <sheetViews>
    <sheetView topLeftCell="A10" workbookViewId="0">
      <selection activeCell="I27" sqref="I27"/>
    </sheetView>
  </sheetViews>
  <sheetFormatPr defaultColWidth="9" defaultRowHeight="14" x14ac:dyDescent="0.25"/>
  <cols>
    <col min="2" max="2" width="21.7265625" customWidth="1"/>
    <col min="3" max="4" width="18.26953125" customWidth="1"/>
    <col min="5" max="5" width="13" customWidth="1"/>
    <col min="6" max="6" width="15.6328125" customWidth="1"/>
    <col min="7" max="7" width="15.26953125" customWidth="1"/>
  </cols>
  <sheetData>
    <row r="1" spans="2:7" x14ac:dyDescent="0.25">
      <c r="B1" s="9" t="s">
        <v>20</v>
      </c>
      <c r="C1" s="9" t="s">
        <v>27</v>
      </c>
      <c r="D1" s="9" t="s">
        <v>28</v>
      </c>
      <c r="E1" s="9" t="s">
        <v>29</v>
      </c>
      <c r="F1" s="9" t="s">
        <v>30</v>
      </c>
      <c r="G1" s="9" t="s">
        <v>29</v>
      </c>
    </row>
    <row r="2" spans="2:7" x14ac:dyDescent="0.25">
      <c r="B2" s="30" t="s">
        <v>58</v>
      </c>
      <c r="C2">
        <v>63463</v>
      </c>
      <c r="D2">
        <f>C2/60</f>
        <v>1057.7166666666667</v>
      </c>
      <c r="E2">
        <v>17.628611110000001</v>
      </c>
      <c r="F2">
        <v>1029939.6</v>
      </c>
      <c r="G2">
        <v>286.09433330000002</v>
      </c>
    </row>
    <row r="3" spans="2:7" x14ac:dyDescent="0.25">
      <c r="B3" t="s">
        <v>56</v>
      </c>
      <c r="C3">
        <v>42253</v>
      </c>
      <c r="D3">
        <f t="shared" ref="D3:D17" si="0">C3/60</f>
        <v>704.2166666666667</v>
      </c>
      <c r="E3">
        <v>11.73694444</v>
      </c>
      <c r="F3">
        <v>1776034.2</v>
      </c>
      <c r="G3">
        <v>493.3428333</v>
      </c>
    </row>
    <row r="4" spans="2:7" x14ac:dyDescent="0.25">
      <c r="B4" t="s">
        <v>57</v>
      </c>
      <c r="C4">
        <v>16493</v>
      </c>
      <c r="D4">
        <f t="shared" si="0"/>
        <v>274.88333333333333</v>
      </c>
      <c r="E4">
        <v>4.5813888890000003</v>
      </c>
      <c r="F4">
        <v>2360595.9</v>
      </c>
      <c r="G4">
        <v>655.72108330000003</v>
      </c>
    </row>
    <row r="5" spans="2:7" x14ac:dyDescent="0.25">
      <c r="B5" s="30" t="s">
        <v>63</v>
      </c>
      <c r="C5">
        <v>75201.5</v>
      </c>
      <c r="D5">
        <f t="shared" si="0"/>
        <v>1253.3583333333333</v>
      </c>
      <c r="E5">
        <v>20.88930556</v>
      </c>
      <c r="F5">
        <v>514602.9</v>
      </c>
      <c r="G5">
        <v>142.94524999999999</v>
      </c>
    </row>
    <row r="6" spans="2:7" x14ac:dyDescent="0.25">
      <c r="B6" s="30" t="s">
        <v>62</v>
      </c>
      <c r="C6">
        <v>83268</v>
      </c>
      <c r="D6">
        <f t="shared" si="0"/>
        <v>1387.8</v>
      </c>
      <c r="E6">
        <v>23.13</v>
      </c>
      <c r="F6">
        <v>1646648.3</v>
      </c>
      <c r="G6">
        <v>457.40230559999998</v>
      </c>
    </row>
    <row r="7" spans="2:7" x14ac:dyDescent="0.25">
      <c r="B7" s="30" t="s">
        <v>61</v>
      </c>
      <c r="C7">
        <v>36738.5</v>
      </c>
      <c r="D7">
        <f t="shared" si="0"/>
        <v>612.30833333333328</v>
      </c>
      <c r="E7">
        <v>10.205138890000001</v>
      </c>
      <c r="F7">
        <v>1792983.1</v>
      </c>
      <c r="G7">
        <v>498.05086110000002</v>
      </c>
    </row>
    <row r="8" spans="2:7" x14ac:dyDescent="0.25">
      <c r="B8" s="30" t="s">
        <v>60</v>
      </c>
      <c r="C8">
        <v>44728</v>
      </c>
      <c r="D8">
        <f t="shared" si="0"/>
        <v>745.4666666666667</v>
      </c>
      <c r="E8">
        <v>12.42444444</v>
      </c>
      <c r="F8">
        <v>2106987.9</v>
      </c>
      <c r="G8">
        <v>585.27441669999996</v>
      </c>
    </row>
    <row r="9" spans="2:7" x14ac:dyDescent="0.25">
      <c r="B9" s="30" t="s">
        <v>59</v>
      </c>
      <c r="C9">
        <v>37673</v>
      </c>
      <c r="D9">
        <f t="shared" si="0"/>
        <v>627.88333333333333</v>
      </c>
      <c r="E9">
        <v>10.464722220000001</v>
      </c>
      <c r="F9">
        <v>3258900.5</v>
      </c>
      <c r="G9">
        <v>905.25013890000002</v>
      </c>
    </row>
    <row r="10" spans="2:7" x14ac:dyDescent="0.25">
      <c r="B10" s="30" t="s">
        <v>71</v>
      </c>
      <c r="C10">
        <v>58817</v>
      </c>
      <c r="D10">
        <f t="shared" si="0"/>
        <v>980.2833333333333</v>
      </c>
      <c r="E10">
        <v>16.338055560000001</v>
      </c>
      <c r="F10">
        <v>2327183.6</v>
      </c>
      <c r="G10">
        <v>646.43988890000003</v>
      </c>
    </row>
    <row r="11" spans="2:7" x14ac:dyDescent="0.25">
      <c r="B11" s="30" t="s">
        <v>70</v>
      </c>
      <c r="C11">
        <v>66407.5</v>
      </c>
      <c r="D11">
        <f t="shared" si="0"/>
        <v>1106.7916666666667</v>
      </c>
      <c r="E11">
        <v>18.44652778</v>
      </c>
      <c r="F11">
        <v>885917.3</v>
      </c>
      <c r="G11">
        <v>246.08813889999999</v>
      </c>
    </row>
    <row r="12" spans="2:7" x14ac:dyDescent="0.25">
      <c r="B12" s="30" t="s">
        <v>66</v>
      </c>
      <c r="C12">
        <v>36214.5</v>
      </c>
      <c r="D12">
        <f t="shared" si="0"/>
        <v>603.57500000000005</v>
      </c>
      <c r="E12">
        <v>10.059583330000001</v>
      </c>
      <c r="F12">
        <v>1959698.4</v>
      </c>
      <c r="G12">
        <v>544.36066670000002</v>
      </c>
    </row>
    <row r="13" spans="2:7" x14ac:dyDescent="0.25">
      <c r="B13" s="30" t="s">
        <v>65</v>
      </c>
      <c r="C13">
        <v>44654</v>
      </c>
      <c r="D13">
        <f t="shared" si="0"/>
        <v>744.23333333333335</v>
      </c>
      <c r="E13">
        <v>12.403888889999999</v>
      </c>
      <c r="F13">
        <v>1689086.5</v>
      </c>
      <c r="G13">
        <v>469.19069439999998</v>
      </c>
    </row>
    <row r="14" spans="2:7" x14ac:dyDescent="0.25">
      <c r="B14" s="30" t="s">
        <v>64</v>
      </c>
      <c r="C14">
        <v>44518.5</v>
      </c>
      <c r="D14">
        <f t="shared" si="0"/>
        <v>741.97500000000002</v>
      </c>
      <c r="E14">
        <v>12.366250000000001</v>
      </c>
      <c r="F14">
        <v>1023124.5</v>
      </c>
      <c r="G14">
        <v>284.20125000000002</v>
      </c>
    </row>
    <row r="15" spans="2:7" x14ac:dyDescent="0.25">
      <c r="B15" s="30" t="s">
        <v>69</v>
      </c>
      <c r="C15">
        <v>17310</v>
      </c>
      <c r="D15">
        <f t="shared" si="0"/>
        <v>288.5</v>
      </c>
      <c r="E15">
        <v>4.8083333330000002</v>
      </c>
      <c r="F15">
        <v>1550437.3</v>
      </c>
      <c r="G15">
        <v>430.67702780000002</v>
      </c>
    </row>
    <row r="16" spans="2:7" x14ac:dyDescent="0.25">
      <c r="B16" s="30" t="s">
        <v>68</v>
      </c>
      <c r="C16">
        <v>44201.9</v>
      </c>
      <c r="D16">
        <f t="shared" si="0"/>
        <v>736.69833333333338</v>
      </c>
      <c r="E16">
        <f>D16/60</f>
        <v>12.278305555555557</v>
      </c>
      <c r="F16">
        <v>2254906.5</v>
      </c>
      <c r="G16">
        <f>F16/60/60</f>
        <v>626.36291666666671</v>
      </c>
    </row>
    <row r="17" spans="2:7" x14ac:dyDescent="0.25">
      <c r="B17" s="30" t="s">
        <v>67</v>
      </c>
      <c r="C17">
        <v>27489</v>
      </c>
      <c r="D17">
        <f t="shared" si="0"/>
        <v>458.15</v>
      </c>
      <c r="E17">
        <f>D17/60</f>
        <v>7.6358333333333333</v>
      </c>
      <c r="F17">
        <v>2130495.7000000002</v>
      </c>
      <c r="G17">
        <f>F17/60/60</f>
        <v>591.80436111111123</v>
      </c>
    </row>
    <row r="19" spans="2:7" x14ac:dyDescent="0.25">
      <c r="B19" s="30" t="s">
        <v>72</v>
      </c>
    </row>
    <row r="20" spans="2:7" x14ac:dyDescent="0.25">
      <c r="B20" t="s">
        <v>57</v>
      </c>
      <c r="C20">
        <v>16493</v>
      </c>
      <c r="D20">
        <f t="shared" ref="D20:D22" si="1">C20/60</f>
        <v>274.88333333333333</v>
      </c>
      <c r="E20">
        <v>4.5813888890000003</v>
      </c>
      <c r="F20">
        <v>2360595.9</v>
      </c>
      <c r="G20">
        <v>655.72108330000003</v>
      </c>
    </row>
    <row r="21" spans="2:7" x14ac:dyDescent="0.25">
      <c r="B21" s="30" t="s">
        <v>68</v>
      </c>
      <c r="C21">
        <v>44201.9</v>
      </c>
      <c r="D21">
        <f>C21/60</f>
        <v>736.69833333333338</v>
      </c>
      <c r="E21">
        <f>D21/60</f>
        <v>12.278305555555557</v>
      </c>
      <c r="F21">
        <v>2254906.5</v>
      </c>
      <c r="G21">
        <f>F21/60/60</f>
        <v>626.36291666666671</v>
      </c>
    </row>
    <row r="22" spans="2:7" x14ac:dyDescent="0.25">
      <c r="B22" s="30" t="s">
        <v>67</v>
      </c>
      <c r="C22">
        <v>27489</v>
      </c>
      <c r="D22">
        <f>C22/60</f>
        <v>458.15</v>
      </c>
      <c r="E22">
        <f>D22/60</f>
        <v>7.6358333333333333</v>
      </c>
      <c r="F22">
        <v>2130495.7000000002</v>
      </c>
      <c r="G22">
        <f>F22/60/60</f>
        <v>591.80436111111123</v>
      </c>
    </row>
    <row r="23" spans="2:7" x14ac:dyDescent="0.25">
      <c r="B23" s="30" t="s">
        <v>74</v>
      </c>
    </row>
    <row r="24" spans="2:7" x14ac:dyDescent="0.25">
      <c r="B24" s="30" t="s">
        <v>58</v>
      </c>
      <c r="C24">
        <v>63463</v>
      </c>
      <c r="D24">
        <v>1057.7166666666667</v>
      </c>
      <c r="E24">
        <v>17.628611110000001</v>
      </c>
      <c r="F24">
        <v>1029939.6</v>
      </c>
      <c r="G24">
        <v>286.09433330000002</v>
      </c>
    </row>
    <row r="25" spans="2:7" x14ac:dyDescent="0.25">
      <c r="B25" t="s">
        <v>56</v>
      </c>
      <c r="C25">
        <v>42253</v>
      </c>
      <c r="D25">
        <v>704.2166666666667</v>
      </c>
      <c r="E25">
        <v>11.73694444</v>
      </c>
      <c r="F25">
        <v>1776034.2</v>
      </c>
      <c r="G25">
        <v>493.3428333</v>
      </c>
    </row>
    <row r="26" spans="2:7" x14ac:dyDescent="0.25">
      <c r="B26" s="30" t="s">
        <v>61</v>
      </c>
      <c r="C26">
        <v>36738.5</v>
      </c>
      <c r="D26">
        <v>612.30833333333328</v>
      </c>
      <c r="E26">
        <v>10.205138890000001</v>
      </c>
      <c r="F26">
        <v>1792983.1</v>
      </c>
      <c r="G26">
        <v>498.05086110000002</v>
      </c>
    </row>
    <row r="27" spans="2:7" x14ac:dyDescent="0.25">
      <c r="B27" s="30" t="s">
        <v>59</v>
      </c>
      <c r="C27">
        <v>37673</v>
      </c>
      <c r="D27">
        <v>627.88333333333298</v>
      </c>
      <c r="E27">
        <v>10.464722220000001</v>
      </c>
      <c r="F27">
        <v>3258900.5</v>
      </c>
      <c r="G27">
        <v>905.25013890000002</v>
      </c>
    </row>
    <row r="28" spans="2:7" x14ac:dyDescent="0.25">
      <c r="B28" s="30" t="s">
        <v>66</v>
      </c>
      <c r="C28">
        <v>36214.5</v>
      </c>
      <c r="D28">
        <v>603.57500000000005</v>
      </c>
      <c r="E28">
        <v>10.059583330000001</v>
      </c>
      <c r="F28">
        <v>1959698.4</v>
      </c>
      <c r="G28">
        <v>544.36066670000002</v>
      </c>
    </row>
    <row r="29" spans="2:7" x14ac:dyDescent="0.25">
      <c r="B29" s="30" t="s">
        <v>69</v>
      </c>
      <c r="C29">
        <v>17310</v>
      </c>
      <c r="D29">
        <v>288.5</v>
      </c>
      <c r="E29">
        <v>4.8083333330000002</v>
      </c>
      <c r="F29">
        <v>1550437.3</v>
      </c>
      <c r="G29">
        <v>430.67702780000002</v>
      </c>
    </row>
    <row r="30" spans="2:7" x14ac:dyDescent="0.25">
      <c r="B30" s="30" t="s">
        <v>75</v>
      </c>
    </row>
    <row r="31" spans="2:7" x14ac:dyDescent="0.25">
      <c r="B31" s="30" t="s">
        <v>71</v>
      </c>
      <c r="C31">
        <v>58817</v>
      </c>
      <c r="D31">
        <v>980.2833333333333</v>
      </c>
      <c r="E31">
        <v>16.338055560000001</v>
      </c>
      <c r="F31">
        <v>2327183.6</v>
      </c>
      <c r="G31">
        <v>646.43988890000003</v>
      </c>
    </row>
    <row r="32" spans="2:7" x14ac:dyDescent="0.25">
      <c r="B32" s="30" t="s">
        <v>70</v>
      </c>
      <c r="C32">
        <v>66407.5</v>
      </c>
      <c r="D32">
        <v>1106.7916666666667</v>
      </c>
      <c r="E32">
        <v>18.44652778</v>
      </c>
      <c r="F32">
        <v>885917.3</v>
      </c>
      <c r="G32">
        <v>246.08813889999999</v>
      </c>
    </row>
    <row r="33" spans="2:7" x14ac:dyDescent="0.25">
      <c r="B33" s="30" t="s">
        <v>65</v>
      </c>
      <c r="C33">
        <v>44654</v>
      </c>
      <c r="D33">
        <v>744.23333333333335</v>
      </c>
      <c r="E33">
        <v>12.403888889999999</v>
      </c>
      <c r="F33">
        <v>1689086.5</v>
      </c>
      <c r="G33">
        <v>469.19069439999998</v>
      </c>
    </row>
    <row r="34" spans="2:7" x14ac:dyDescent="0.25">
      <c r="B34" s="30" t="s">
        <v>76</v>
      </c>
    </row>
    <row r="35" spans="2:7" x14ac:dyDescent="0.25">
      <c r="B35" s="30" t="s">
        <v>63</v>
      </c>
      <c r="C35">
        <v>75201.5</v>
      </c>
      <c r="D35">
        <v>1253.3583333333299</v>
      </c>
      <c r="E35">
        <v>20.88930556</v>
      </c>
      <c r="F35">
        <v>514602.9</v>
      </c>
      <c r="G35">
        <v>142.94524999999999</v>
      </c>
    </row>
    <row r="36" spans="2:7" x14ac:dyDescent="0.25">
      <c r="B36" s="30" t="s">
        <v>62</v>
      </c>
      <c r="C36">
        <v>83268</v>
      </c>
      <c r="D36">
        <v>1087.8</v>
      </c>
      <c r="E36">
        <v>23.13</v>
      </c>
      <c r="F36">
        <v>1646648.3</v>
      </c>
      <c r="G36">
        <v>457.40230559999998</v>
      </c>
    </row>
    <row r="37" spans="2:7" x14ac:dyDescent="0.25">
      <c r="B37" s="30" t="s">
        <v>60</v>
      </c>
      <c r="C37">
        <v>44728</v>
      </c>
      <c r="D37">
        <v>745.4666666666667</v>
      </c>
      <c r="E37">
        <v>12.42444444</v>
      </c>
      <c r="F37">
        <v>2106987.9</v>
      </c>
      <c r="G37">
        <v>585.27441669999996</v>
      </c>
    </row>
    <row r="38" spans="2:7" x14ac:dyDescent="0.25">
      <c r="B38" s="30" t="s">
        <v>64</v>
      </c>
      <c r="C38">
        <v>44518.5</v>
      </c>
      <c r="D38">
        <v>741.97500000000002</v>
      </c>
      <c r="E38">
        <v>12.366250000000001</v>
      </c>
      <c r="F38">
        <v>1023124.5</v>
      </c>
      <c r="G38">
        <v>284.20125000000002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7"/>
  <sheetViews>
    <sheetView workbookViewId="0">
      <selection activeCell="E1" sqref="E1:E7"/>
    </sheetView>
  </sheetViews>
  <sheetFormatPr defaultColWidth="9" defaultRowHeight="14" x14ac:dyDescent="0.25"/>
  <cols>
    <col min="1" max="1" width="19.08984375" customWidth="1"/>
    <col min="2" max="2" width="22.453125" customWidth="1"/>
    <col min="3" max="3" width="13.453125" customWidth="1"/>
    <col min="4" max="4" width="9.90625" customWidth="1"/>
    <col min="5" max="5" width="10.08984375" customWidth="1"/>
    <col min="6" max="6" width="12.7265625" customWidth="1"/>
    <col min="7" max="7" width="18.7265625" customWidth="1"/>
    <col min="8" max="8" width="16.54296875" customWidth="1"/>
    <col min="9" max="9" width="12" customWidth="1"/>
    <col min="10" max="11" width="10.81640625" customWidth="1"/>
    <col min="12" max="12" width="14.81640625" customWidth="1"/>
  </cols>
  <sheetData>
    <row r="1" spans="1:12" x14ac:dyDescent="0.25">
      <c r="A1" t="s">
        <v>31</v>
      </c>
      <c r="B1" s="9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34</v>
      </c>
      <c r="K1" t="s">
        <v>40</v>
      </c>
      <c r="L1" t="s">
        <v>41</v>
      </c>
    </row>
    <row r="2" spans="1:12" x14ac:dyDescent="0.25">
      <c r="A2" t="s">
        <v>42</v>
      </c>
      <c r="C2">
        <f>D2*0.6+J2*0.4</f>
        <v>844.28457999999989</v>
      </c>
      <c r="D2">
        <f>E2*0.5+F2*0.5</f>
        <v>51.83108</v>
      </c>
      <c r="E2">
        <v>2.5543</v>
      </c>
      <c r="F2">
        <f>(G2+H2+I2)*0.3</f>
        <v>101.10786</v>
      </c>
      <c r="G2">
        <v>335.73930000000001</v>
      </c>
      <c r="H2">
        <v>0.46039999999999998</v>
      </c>
      <c r="I2">
        <v>0.82650000000000001</v>
      </c>
      <c r="J2">
        <f>K2*0.7+L2*0.3</f>
        <v>2032.9648299999997</v>
      </c>
      <c r="K2">
        <v>2776.549</v>
      </c>
      <c r="L2">
        <v>297.93509999999998</v>
      </c>
    </row>
    <row r="3" spans="1:12" x14ac:dyDescent="0.25">
      <c r="A3" t="s">
        <v>43</v>
      </c>
      <c r="B3" s="9" t="s">
        <v>44</v>
      </c>
      <c r="C3">
        <f t="shared" ref="C3:C7" si="0">D3*0.6+J3*0.4</f>
        <v>1418.4634809999998</v>
      </c>
      <c r="D3">
        <f t="shared" ref="D3:D7" si="1">E3*0.5+F3*0.5</f>
        <v>185.01975499999995</v>
      </c>
      <c r="E3">
        <v>2.8759000000000001</v>
      </c>
      <c r="F3">
        <f t="shared" ref="F3:F7" si="2">(G3+H3+I3)*0.3</f>
        <v>367.16360999999989</v>
      </c>
      <c r="G3">
        <v>1221.2050999999999</v>
      </c>
      <c r="H3">
        <v>1.6108</v>
      </c>
      <c r="I3">
        <v>1.0628</v>
      </c>
      <c r="J3">
        <f t="shared" ref="J3:J7" si="3">K3*0.7+L3*0.3</f>
        <v>3268.6290699999995</v>
      </c>
      <c r="K3">
        <v>4437.0573999999997</v>
      </c>
      <c r="L3">
        <v>542.29629999999997</v>
      </c>
    </row>
    <row r="4" spans="1:12" x14ac:dyDescent="0.25">
      <c r="A4" s="9" t="s">
        <v>45</v>
      </c>
      <c r="B4" s="9" t="s">
        <v>46</v>
      </c>
      <c r="C4">
        <f t="shared" si="0"/>
        <v>4678.0355039999986</v>
      </c>
      <c r="D4">
        <f t="shared" si="1"/>
        <v>402.81367999999998</v>
      </c>
      <c r="E4">
        <v>5.0206</v>
      </c>
      <c r="F4">
        <f t="shared" si="2"/>
        <v>800.60676000000001</v>
      </c>
      <c r="G4">
        <v>2662.8299000000002</v>
      </c>
      <c r="H4">
        <v>4.2550999999999997</v>
      </c>
      <c r="I4">
        <v>1.6042000000000001</v>
      </c>
      <c r="J4">
        <f t="shared" si="3"/>
        <v>11090.868239999998</v>
      </c>
      <c r="K4">
        <v>14864.353499999999</v>
      </c>
      <c r="L4">
        <v>2286.0693000000001</v>
      </c>
    </row>
    <row r="5" spans="1:12" x14ac:dyDescent="0.25">
      <c r="A5" s="9" t="s">
        <v>47</v>
      </c>
      <c r="B5" s="9" t="s">
        <v>48</v>
      </c>
      <c r="C5">
        <f t="shared" si="0"/>
        <v>2713.5593060000001</v>
      </c>
      <c r="D5">
        <f t="shared" si="1"/>
        <v>369.46851000000004</v>
      </c>
      <c r="E5">
        <v>4.9263000000000003</v>
      </c>
      <c r="F5">
        <f t="shared" si="2"/>
        <v>734.01072000000011</v>
      </c>
      <c r="G5">
        <v>2442.6750000000002</v>
      </c>
      <c r="H5">
        <v>2.7210999999999999</v>
      </c>
      <c r="I5">
        <v>1.3063</v>
      </c>
      <c r="J5">
        <f t="shared" si="3"/>
        <v>6229.6954999999998</v>
      </c>
      <c r="K5">
        <v>8423.4094999999998</v>
      </c>
      <c r="L5">
        <v>1111.0295000000001</v>
      </c>
    </row>
    <row r="6" spans="1:12" x14ac:dyDescent="0.25">
      <c r="A6" s="9" t="s">
        <v>49</v>
      </c>
      <c r="B6" s="9" t="s">
        <v>50</v>
      </c>
      <c r="C6">
        <f t="shared" si="0"/>
        <v>4622.9905589999998</v>
      </c>
      <c r="D6">
        <f t="shared" si="1"/>
        <v>342.65324499999997</v>
      </c>
      <c r="E6">
        <v>3.6646999999999998</v>
      </c>
      <c r="F6">
        <f t="shared" si="2"/>
        <v>681.6417899999999</v>
      </c>
      <c r="G6">
        <v>2268.1718000000001</v>
      </c>
      <c r="H6">
        <v>2.4382999999999999</v>
      </c>
      <c r="I6">
        <v>1.5291999999999999</v>
      </c>
      <c r="J6">
        <f t="shared" si="3"/>
        <v>11043.49653</v>
      </c>
      <c r="K6">
        <v>14926.458000000001</v>
      </c>
      <c r="L6">
        <v>1983.2530999999999</v>
      </c>
    </row>
    <row r="7" spans="1:12" x14ac:dyDescent="0.25">
      <c r="A7" s="9" t="s">
        <v>51</v>
      </c>
      <c r="B7" s="9" t="s">
        <v>52</v>
      </c>
      <c r="C7">
        <f t="shared" si="0"/>
        <v>3109.5233859999998</v>
      </c>
      <c r="D7">
        <f t="shared" si="1"/>
        <v>302.76234999999997</v>
      </c>
      <c r="E7">
        <v>3.5954000000000002</v>
      </c>
      <c r="F7">
        <f t="shared" si="2"/>
        <v>601.9292999999999</v>
      </c>
      <c r="G7">
        <v>2003.0826999999999</v>
      </c>
      <c r="H7">
        <v>2.0863</v>
      </c>
      <c r="I7">
        <v>1.262</v>
      </c>
      <c r="J7">
        <f t="shared" si="3"/>
        <v>7319.6649399999997</v>
      </c>
      <c r="K7">
        <v>9668.9035000000003</v>
      </c>
      <c r="L7">
        <v>1838.1083000000001</v>
      </c>
    </row>
  </sheetData>
  <phoneticPr fontId="7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4"/>
  <sheetViews>
    <sheetView tabSelected="1" topLeftCell="A16" workbookViewId="0">
      <selection activeCell="B48" sqref="B48"/>
    </sheetView>
  </sheetViews>
  <sheetFormatPr defaultColWidth="9" defaultRowHeight="14" x14ac:dyDescent="0.25"/>
  <cols>
    <col min="1" max="1" width="41.6328125" customWidth="1"/>
    <col min="2" max="2" width="32.6328125" customWidth="1"/>
    <col min="3" max="3" width="31.26953125" customWidth="1"/>
    <col min="4" max="4" width="20.6328125" customWidth="1"/>
    <col min="6" max="6" width="21" customWidth="1"/>
  </cols>
  <sheetData>
    <row r="1" spans="1:9" x14ac:dyDescent="0.25">
      <c r="A1" s="58" t="s">
        <v>94</v>
      </c>
      <c r="B1" s="8" t="s">
        <v>53</v>
      </c>
      <c r="C1" s="58" t="s">
        <v>100</v>
      </c>
      <c r="D1" s="58" t="s">
        <v>99</v>
      </c>
      <c r="F1" s="9"/>
      <c r="G1" s="12"/>
      <c r="H1" s="12"/>
      <c r="I1" s="29"/>
    </row>
    <row r="2" spans="1:9" x14ac:dyDescent="0.25">
      <c r="A2" s="68" t="s">
        <v>98</v>
      </c>
      <c r="B2" s="69">
        <v>0.59880239520958078</v>
      </c>
      <c r="C2" s="69">
        <v>0.39855072463768115</v>
      </c>
      <c r="D2" s="70">
        <v>489.91055555555528</v>
      </c>
      <c r="F2" s="9"/>
      <c r="G2" s="12"/>
      <c r="H2" s="12"/>
      <c r="I2" s="29"/>
    </row>
    <row r="3" spans="1:9" x14ac:dyDescent="0.25">
      <c r="A3" s="30" t="s">
        <v>78</v>
      </c>
      <c r="B3" s="50">
        <v>0.56190476190476191</v>
      </c>
      <c r="C3" s="50">
        <v>0.41304347826086957</v>
      </c>
      <c r="D3" s="63">
        <v>736.69833333333304</v>
      </c>
      <c r="F3" s="9"/>
      <c r="G3" s="12"/>
      <c r="H3" s="12"/>
      <c r="I3" s="29"/>
    </row>
    <row r="4" spans="1:9" x14ac:dyDescent="0.25">
      <c r="A4" s="30" t="s">
        <v>67</v>
      </c>
      <c r="B4" s="50">
        <v>0.55434782608695654</v>
      </c>
      <c r="C4" s="50">
        <v>0.39393939393939392</v>
      </c>
      <c r="D4" s="64">
        <v>458.15</v>
      </c>
      <c r="F4" s="9"/>
      <c r="G4" s="12"/>
      <c r="H4" s="12"/>
      <c r="I4" s="29"/>
    </row>
    <row r="5" spans="1:9" x14ac:dyDescent="0.25">
      <c r="A5" s="30" t="s">
        <v>77</v>
      </c>
      <c r="B5" s="50">
        <v>0.75</v>
      </c>
      <c r="C5" s="50">
        <v>0.38235294117647056</v>
      </c>
      <c r="D5" s="65">
        <v>274.88333333333298</v>
      </c>
      <c r="F5" s="9"/>
      <c r="G5" s="12"/>
      <c r="H5" s="12"/>
      <c r="I5" s="29"/>
    </row>
    <row r="6" spans="1:9" x14ac:dyDescent="0.25">
      <c r="A6" s="68" t="s">
        <v>74</v>
      </c>
      <c r="B6" s="69">
        <v>0.69953673064195898</v>
      </c>
      <c r="C6" s="69">
        <v>0.45988112927191677</v>
      </c>
      <c r="D6" s="71">
        <v>749.03416666666726</v>
      </c>
      <c r="F6" s="9"/>
      <c r="G6" s="12"/>
      <c r="H6" s="12"/>
      <c r="I6" s="29"/>
    </row>
    <row r="7" spans="1:9" x14ac:dyDescent="0.25">
      <c r="A7" t="s">
        <v>12</v>
      </c>
      <c r="B7" s="15">
        <v>0.72626931567328923</v>
      </c>
      <c r="C7" s="60">
        <v>0.50249999999999995</v>
      </c>
      <c r="D7" s="64">
        <v>704.21666666666704</v>
      </c>
      <c r="F7" s="9"/>
      <c r="G7" s="12"/>
      <c r="H7" s="12"/>
      <c r="I7" s="29"/>
    </row>
    <row r="8" spans="1:9" x14ac:dyDescent="0.25">
      <c r="A8" s="44" t="s">
        <v>10</v>
      </c>
      <c r="B8" s="15">
        <v>0.66421568627450978</v>
      </c>
      <c r="C8" s="15">
        <v>0.49404761904761907</v>
      </c>
      <c r="D8" s="64">
        <v>288.5</v>
      </c>
      <c r="F8" s="9"/>
      <c r="G8" s="12"/>
      <c r="H8" s="12"/>
      <c r="I8" s="29"/>
    </row>
    <row r="9" spans="1:9" x14ac:dyDescent="0.25">
      <c r="A9" s="43" t="s">
        <v>82</v>
      </c>
      <c r="B9" s="15">
        <v>0.59302325581395354</v>
      </c>
      <c r="C9" s="15">
        <v>0.48854961832061067</v>
      </c>
      <c r="D9" s="64">
        <v>627.88333333333298</v>
      </c>
      <c r="F9" s="9"/>
      <c r="G9" s="12"/>
      <c r="H9" s="12"/>
      <c r="I9" s="29"/>
    </row>
    <row r="10" spans="1:9" x14ac:dyDescent="0.25">
      <c r="A10" s="30" t="s">
        <v>79</v>
      </c>
      <c r="B10" s="15">
        <v>0.67164179104477617</v>
      </c>
      <c r="C10" s="15">
        <v>0.431034482758621</v>
      </c>
      <c r="D10" s="64">
        <v>1057.7166666666701</v>
      </c>
      <c r="F10" s="9"/>
      <c r="G10" s="12"/>
      <c r="H10" s="12"/>
      <c r="I10" s="29"/>
    </row>
    <row r="11" spans="1:9" x14ac:dyDescent="0.25">
      <c r="A11" t="s">
        <v>11</v>
      </c>
      <c r="B11" s="60">
        <v>0.78881987577639756</v>
      </c>
      <c r="C11" s="15">
        <v>0.39886039886039887</v>
      </c>
      <c r="D11" s="64">
        <v>612.30833333333305</v>
      </c>
      <c r="F11" s="9"/>
      <c r="G11" s="12"/>
      <c r="H11" s="12"/>
      <c r="I11" s="29"/>
    </row>
    <row r="12" spans="1:9" x14ac:dyDescent="0.25">
      <c r="A12" s="9" t="s">
        <v>13</v>
      </c>
      <c r="B12" s="15">
        <v>0.6292134831460674</v>
      </c>
      <c r="C12" s="61">
        <v>0.32857142857142857</v>
      </c>
      <c r="D12" s="64">
        <v>1203.58</v>
      </c>
      <c r="F12" s="9"/>
      <c r="G12" s="12"/>
      <c r="H12" s="12"/>
      <c r="I12" s="29"/>
    </row>
    <row r="13" spans="1:9" x14ac:dyDescent="0.25">
      <c r="A13" s="68" t="s">
        <v>75</v>
      </c>
      <c r="B13" s="69">
        <v>0.67076923076923078</v>
      </c>
      <c r="C13" s="69">
        <v>0.41818181818181815</v>
      </c>
      <c r="D13" s="72">
        <v>943.76944444444541</v>
      </c>
      <c r="F13" s="9"/>
      <c r="G13" s="12"/>
      <c r="H13" s="12"/>
      <c r="I13" s="29"/>
    </row>
    <row r="14" spans="1:9" x14ac:dyDescent="0.25">
      <c r="A14" t="s">
        <v>15</v>
      </c>
      <c r="B14" s="15">
        <v>0.61403508771929827</v>
      </c>
      <c r="C14" s="15">
        <v>0.43181818181818182</v>
      </c>
      <c r="D14" s="64">
        <v>980.28333333333296</v>
      </c>
      <c r="F14" s="9"/>
      <c r="G14" s="12"/>
      <c r="H14" s="12"/>
      <c r="I14" s="29"/>
    </row>
    <row r="15" spans="1:9" x14ac:dyDescent="0.25">
      <c r="A15" t="s">
        <v>14</v>
      </c>
      <c r="B15" s="15">
        <v>0.75</v>
      </c>
      <c r="C15" s="15">
        <v>0.42553191489361702</v>
      </c>
      <c r="D15" s="64">
        <v>744.23333333333301</v>
      </c>
      <c r="F15" s="9"/>
      <c r="G15" s="12"/>
      <c r="H15" s="12"/>
      <c r="I15" s="29"/>
    </row>
    <row r="16" spans="1:9" x14ac:dyDescent="0.25">
      <c r="A16" s="30" t="s">
        <v>83</v>
      </c>
      <c r="B16" s="62">
        <v>0.46875</v>
      </c>
      <c r="C16" s="15">
        <v>0.37209302325581395</v>
      </c>
      <c r="D16" s="64">
        <v>1106.7916666666699</v>
      </c>
      <c r="F16" s="9"/>
      <c r="G16" s="12"/>
      <c r="H16" s="12"/>
      <c r="I16" s="29"/>
    </row>
    <row r="17" spans="1:9" x14ac:dyDescent="0.25">
      <c r="A17" s="68" t="s">
        <v>76</v>
      </c>
      <c r="B17" s="69">
        <v>0.62297734627831713</v>
      </c>
      <c r="C17" s="69">
        <v>0.42716319824753557</v>
      </c>
      <c r="D17" s="72">
        <v>957.14999999999918</v>
      </c>
      <c r="F17" s="9"/>
      <c r="G17" s="12"/>
      <c r="H17" s="12"/>
      <c r="I17" s="29"/>
    </row>
    <row r="18" spans="1:9" x14ac:dyDescent="0.25">
      <c r="A18" s="77" t="s">
        <v>16</v>
      </c>
      <c r="B18" s="78">
        <v>0.68794326241134751</v>
      </c>
      <c r="C18" s="78">
        <v>0.49572649572649574</v>
      </c>
      <c r="D18" s="79">
        <v>745.46666666666704</v>
      </c>
      <c r="F18" s="9"/>
      <c r="G18" s="12"/>
      <c r="H18" s="12"/>
      <c r="I18" s="29"/>
    </row>
    <row r="19" spans="1:9" x14ac:dyDescent="0.25">
      <c r="A19" s="30" t="s">
        <v>62</v>
      </c>
      <c r="B19" s="15">
        <v>0.67791411042944782</v>
      </c>
      <c r="C19" s="15">
        <v>0.43109540636042404</v>
      </c>
      <c r="D19" s="64">
        <v>1087.8</v>
      </c>
      <c r="F19" s="9"/>
      <c r="G19" s="12"/>
      <c r="H19" s="12"/>
      <c r="I19" s="29"/>
    </row>
    <row r="20" spans="1:9" x14ac:dyDescent="0.25">
      <c r="A20" s="30" t="s">
        <v>81</v>
      </c>
      <c r="B20" s="15">
        <v>0.64396284829721362</v>
      </c>
      <c r="C20" s="15">
        <v>0.41379310344827586</v>
      </c>
      <c r="D20" s="66">
        <v>1253.3583333333299</v>
      </c>
      <c r="F20" s="9"/>
      <c r="G20" s="12"/>
      <c r="H20" s="12"/>
      <c r="I20" s="29"/>
    </row>
    <row r="21" spans="1:9" ht="14.5" thickBot="1" x14ac:dyDescent="0.3">
      <c r="A21" s="73" t="s">
        <v>80</v>
      </c>
      <c r="B21" s="74">
        <v>0.547085201793722</v>
      </c>
      <c r="C21" s="75">
        <v>0.40569395017793597</v>
      </c>
      <c r="D21" s="76">
        <v>741.97500000000002</v>
      </c>
      <c r="F21" s="9"/>
      <c r="G21" s="12"/>
      <c r="H21" s="12"/>
      <c r="I21" s="29"/>
    </row>
    <row r="24" spans="1:9" x14ac:dyDescent="0.25">
      <c r="A24" s="80" t="s">
        <v>111</v>
      </c>
      <c r="B24" s="80" t="s">
        <v>112</v>
      </c>
      <c r="C24" s="80" t="s">
        <v>113</v>
      </c>
      <c r="D24" s="80" t="s">
        <v>114</v>
      </c>
    </row>
    <row r="25" spans="1:9" x14ac:dyDescent="0.25">
      <c r="A25" s="67" t="s">
        <v>95</v>
      </c>
      <c r="B25" s="82">
        <f>AVERAGE(B26:B28)</f>
        <v>306.14344901140299</v>
      </c>
      <c r="C25" s="82">
        <f>AVERAGE(C26:C28)</f>
        <v>0.29949134465501631</v>
      </c>
      <c r="D25" s="82">
        <f>AVERAGE(D26:D28)</f>
        <v>1.1930223972434153</v>
      </c>
    </row>
    <row r="26" spans="1:9" x14ac:dyDescent="0.25">
      <c r="A26" s="30" t="s">
        <v>110</v>
      </c>
      <c r="B26" s="2">
        <v>427.588235294117</v>
      </c>
      <c r="C26" s="2">
        <v>0.441176470588235</v>
      </c>
      <c r="D26" s="1">
        <v>1.75</v>
      </c>
    </row>
    <row r="27" spans="1:9" x14ac:dyDescent="0.25">
      <c r="A27" s="30" t="s">
        <v>102</v>
      </c>
      <c r="B27" s="2">
        <v>247.57740585773999</v>
      </c>
      <c r="C27" s="2">
        <v>0.163179916317991</v>
      </c>
      <c r="D27" s="2">
        <v>0.68200836820083599</v>
      </c>
    </row>
    <row r="28" spans="1:9" x14ac:dyDescent="0.25">
      <c r="A28" s="30" t="s">
        <v>93</v>
      </c>
      <c r="B28" s="2">
        <v>243.26470588235199</v>
      </c>
      <c r="C28" s="2">
        <v>0.29411764705882298</v>
      </c>
      <c r="D28" s="2">
        <v>1.1470588235294099</v>
      </c>
    </row>
    <row r="29" spans="1:9" x14ac:dyDescent="0.25">
      <c r="A29" s="67" t="s">
        <v>73</v>
      </c>
      <c r="B29" s="81">
        <f>AVERAGE(B30:B35)</f>
        <v>389.05515138210922</v>
      </c>
      <c r="C29" s="81">
        <f>AVERAGE(C30:C35)</f>
        <v>0.36002027623146399</v>
      </c>
      <c r="D29" s="83">
        <f>AVERAGE(D30:D35)</f>
        <v>1.4530744233919182</v>
      </c>
    </row>
    <row r="30" spans="1:9" x14ac:dyDescent="0.25">
      <c r="A30" t="s">
        <v>11</v>
      </c>
      <c r="B30" s="1">
        <v>536.36956521739103</v>
      </c>
      <c r="C30" s="2">
        <v>0.28881987577639701</v>
      </c>
      <c r="D30" s="2">
        <v>1.41925465838509</v>
      </c>
    </row>
    <row r="31" spans="1:9" x14ac:dyDescent="0.25">
      <c r="A31" t="s">
        <v>12</v>
      </c>
      <c r="B31" s="2">
        <v>488.10596026489998</v>
      </c>
      <c r="C31" s="2">
        <v>0.346578366445916</v>
      </c>
      <c r="D31" s="2">
        <v>1.6997792494481201</v>
      </c>
    </row>
    <row r="32" spans="1:9" x14ac:dyDescent="0.25">
      <c r="A32" s="30" t="s">
        <v>101</v>
      </c>
      <c r="B32" s="3">
        <v>365.10447761194001</v>
      </c>
      <c r="C32" s="1">
        <v>0.44776119402984998</v>
      </c>
      <c r="D32" s="2">
        <v>1.7164179104477599</v>
      </c>
    </row>
    <row r="33" spans="1:4" x14ac:dyDescent="0.25">
      <c r="A33" s="30" t="s">
        <v>90</v>
      </c>
      <c r="B33" s="2">
        <v>357.65942028985501</v>
      </c>
      <c r="C33" s="2">
        <v>0.36956521739130399</v>
      </c>
      <c r="D33" s="2">
        <v>1.4057971014492701</v>
      </c>
    </row>
    <row r="34" spans="1:4" x14ac:dyDescent="0.25">
      <c r="A34" t="s">
        <v>55</v>
      </c>
      <c r="B34" s="2">
        <v>296.91011235955</v>
      </c>
      <c r="C34" s="2">
        <v>0.41573033707865098</v>
      </c>
      <c r="D34" s="2">
        <v>1.3595505617977499</v>
      </c>
    </row>
    <row r="35" spans="1:4" x14ac:dyDescent="0.25">
      <c r="A35" t="s">
        <v>10</v>
      </c>
      <c r="B35" s="2">
        <v>290.18137254901899</v>
      </c>
      <c r="C35" s="2">
        <v>0.29166666666666602</v>
      </c>
      <c r="D35" s="2">
        <v>1.1176470588235199</v>
      </c>
    </row>
    <row r="36" spans="1:4" x14ac:dyDescent="0.25">
      <c r="A36" s="67" t="s">
        <v>96</v>
      </c>
      <c r="B36" s="82">
        <f>AVERAGE(B37:B39)</f>
        <v>224.39887142441285</v>
      </c>
      <c r="C36" s="82">
        <f>AVERAGE(C37:C39)</f>
        <v>0.28164774681802468</v>
      </c>
      <c r="D36" s="82">
        <f>AVERAGE(D37:D39)</f>
        <v>0.93808049535603544</v>
      </c>
    </row>
    <row r="37" spans="1:4" x14ac:dyDescent="0.25">
      <c r="A37" t="s">
        <v>14</v>
      </c>
      <c r="B37" s="2">
        <v>373.71078431372501</v>
      </c>
      <c r="C37" s="2">
        <v>0.41666666666666602</v>
      </c>
      <c r="D37" s="2">
        <v>1.29411764705882</v>
      </c>
    </row>
    <row r="38" spans="1:4" x14ac:dyDescent="0.25">
      <c r="A38" t="s">
        <v>54</v>
      </c>
      <c r="B38" s="2">
        <v>203.947368421052</v>
      </c>
      <c r="C38" s="2">
        <v>0.19298245614035001</v>
      </c>
      <c r="D38" s="2">
        <v>0.91228070175438503</v>
      </c>
    </row>
    <row r="39" spans="1:4" x14ac:dyDescent="0.25">
      <c r="A39" s="30" t="s">
        <v>105</v>
      </c>
      <c r="B39" s="4">
        <v>95.538461538461505</v>
      </c>
      <c r="C39" s="2">
        <v>0.23529411764705799</v>
      </c>
      <c r="D39" s="4">
        <v>0.60784313725490102</v>
      </c>
    </row>
    <row r="40" spans="1:4" x14ac:dyDescent="0.25">
      <c r="A40" s="67" t="s">
        <v>97</v>
      </c>
      <c r="B40" s="83">
        <f>AVERAGE(B41:B44)</f>
        <v>282.549756013646</v>
      </c>
      <c r="C40" s="81">
        <f>AVERAGE(C41:C44)</f>
        <v>0.2763451373427942</v>
      </c>
      <c r="D40" s="83">
        <f>AVERAGE(D41:D44)</f>
        <v>1.1102796836223874</v>
      </c>
    </row>
    <row r="41" spans="1:4" x14ac:dyDescent="0.25">
      <c r="A41" s="30" t="s">
        <v>91</v>
      </c>
      <c r="B41" s="2">
        <v>337.25153374233099</v>
      </c>
      <c r="C41" s="2">
        <v>0.28527607361963098</v>
      </c>
      <c r="D41" s="2">
        <v>1.1411042944785199</v>
      </c>
    </row>
    <row r="42" spans="1:4" x14ac:dyDescent="0.25">
      <c r="A42" s="30" t="s">
        <v>92</v>
      </c>
      <c r="B42" s="2">
        <v>321.04037267080702</v>
      </c>
      <c r="C42" s="2">
        <v>0.43322981366459601</v>
      </c>
      <c r="D42" s="2">
        <v>1.31987577639751</v>
      </c>
    </row>
    <row r="43" spans="1:4" x14ac:dyDescent="0.25">
      <c r="A43" s="30" t="s">
        <v>103</v>
      </c>
      <c r="B43" s="2">
        <v>241.05605381165901</v>
      </c>
      <c r="C43" s="4">
        <v>0.14573991031390099</v>
      </c>
      <c r="D43" s="2">
        <v>0.93049327354260003</v>
      </c>
    </row>
    <row r="44" spans="1:4" x14ac:dyDescent="0.25">
      <c r="A44" s="30" t="s">
        <v>104</v>
      </c>
      <c r="B44" s="2">
        <v>230.85106382978699</v>
      </c>
      <c r="C44" s="2">
        <v>0.24113475177304899</v>
      </c>
      <c r="D44" s="2">
        <v>1.0496453900709199</v>
      </c>
    </row>
  </sheetData>
  <phoneticPr fontId="7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290EB-207B-464A-9525-48CABF9A7CC6}">
  <dimension ref="A1:F21"/>
  <sheetViews>
    <sheetView workbookViewId="0">
      <selection sqref="A1:D21"/>
    </sheetView>
  </sheetViews>
  <sheetFormatPr defaultRowHeight="14" x14ac:dyDescent="0.25"/>
  <cols>
    <col min="1" max="1" width="24.08984375" customWidth="1"/>
    <col min="2" max="2" width="15.6328125" customWidth="1"/>
    <col min="3" max="3" width="18.1796875" customWidth="1"/>
    <col min="4" max="4" width="15" customWidth="1"/>
  </cols>
  <sheetData>
    <row r="1" spans="1:6" x14ac:dyDescent="0.25">
      <c r="A1" s="30" t="s">
        <v>106</v>
      </c>
      <c r="B1" s="30" t="s">
        <v>107</v>
      </c>
      <c r="C1" s="30" t="s">
        <v>108</v>
      </c>
      <c r="D1" s="30" t="s">
        <v>109</v>
      </c>
    </row>
    <row r="2" spans="1:6" x14ac:dyDescent="0.25">
      <c r="A2" s="30"/>
      <c r="B2" s="30"/>
      <c r="C2" s="30"/>
      <c r="D2" s="30"/>
    </row>
    <row r="3" spans="1:6" x14ac:dyDescent="0.25">
      <c r="A3" s="30" t="s">
        <v>110</v>
      </c>
      <c r="B3" s="2">
        <v>427.588235294117</v>
      </c>
      <c r="C3" s="2">
        <v>0.441176470588235</v>
      </c>
      <c r="D3" s="1">
        <v>1.75</v>
      </c>
    </row>
    <row r="4" spans="1:6" x14ac:dyDescent="0.25">
      <c r="A4" s="30" t="s">
        <v>102</v>
      </c>
      <c r="B4" s="2">
        <v>247.57740585773999</v>
      </c>
      <c r="C4" s="2">
        <v>0.163179916317991</v>
      </c>
      <c r="D4" s="2">
        <v>0.68200836820083599</v>
      </c>
    </row>
    <row r="5" spans="1:6" x14ac:dyDescent="0.25">
      <c r="A5" s="30" t="s">
        <v>93</v>
      </c>
      <c r="B5" s="2">
        <v>243.26470588235199</v>
      </c>
      <c r="C5" s="2">
        <v>0.29411764705882298</v>
      </c>
      <c r="D5" s="2">
        <v>1.1470588235294099</v>
      </c>
      <c r="F5" s="30"/>
    </row>
    <row r="6" spans="1:6" x14ac:dyDescent="0.25">
      <c r="A6" s="30"/>
      <c r="B6" s="2"/>
      <c r="C6" s="2"/>
      <c r="D6" s="1"/>
      <c r="F6" s="30"/>
    </row>
    <row r="7" spans="1:6" x14ac:dyDescent="0.25">
      <c r="A7" t="s">
        <v>11</v>
      </c>
      <c r="B7" s="1">
        <v>536.36956521739103</v>
      </c>
      <c r="C7" s="2">
        <v>0.28881987577639701</v>
      </c>
      <c r="D7" s="2">
        <v>1.41925465838509</v>
      </c>
      <c r="F7" s="30"/>
    </row>
    <row r="8" spans="1:6" x14ac:dyDescent="0.25">
      <c r="A8" t="s">
        <v>12</v>
      </c>
      <c r="B8" s="2">
        <v>488.10596026489998</v>
      </c>
      <c r="C8" s="2">
        <v>0.346578366445916</v>
      </c>
      <c r="D8" s="2">
        <v>1.6997792494481201</v>
      </c>
      <c r="F8" s="30"/>
    </row>
    <row r="9" spans="1:6" x14ac:dyDescent="0.25">
      <c r="A9" s="30" t="s">
        <v>101</v>
      </c>
      <c r="B9" s="3">
        <v>365.10447761194001</v>
      </c>
      <c r="C9" s="1">
        <v>0.44776119402984998</v>
      </c>
      <c r="D9" s="2">
        <v>1.7164179104477599</v>
      </c>
      <c r="F9" s="30"/>
    </row>
    <row r="10" spans="1:6" x14ac:dyDescent="0.25">
      <c r="A10" s="30" t="s">
        <v>90</v>
      </c>
      <c r="B10" s="2">
        <v>357.65942028985501</v>
      </c>
      <c r="C10" s="2">
        <v>0.36956521739130399</v>
      </c>
      <c r="D10" s="2">
        <v>1.4057971014492701</v>
      </c>
      <c r="F10" s="30"/>
    </row>
    <row r="11" spans="1:6" x14ac:dyDescent="0.25">
      <c r="A11" t="s">
        <v>55</v>
      </c>
      <c r="B11" s="2">
        <v>296.91011235955</v>
      </c>
      <c r="C11" s="2">
        <v>0.41573033707865098</v>
      </c>
      <c r="D11" s="2">
        <v>1.3595505617977499</v>
      </c>
      <c r="F11" s="30"/>
    </row>
    <row r="12" spans="1:6" x14ac:dyDescent="0.25">
      <c r="A12" t="s">
        <v>10</v>
      </c>
      <c r="B12" s="2">
        <v>290.18137254901899</v>
      </c>
      <c r="C12" s="2">
        <v>0.29166666666666602</v>
      </c>
      <c r="D12" s="2">
        <v>1.1176470588235199</v>
      </c>
      <c r="F12" s="30"/>
    </row>
    <row r="13" spans="1:6" x14ac:dyDescent="0.25">
      <c r="F13" s="30"/>
    </row>
    <row r="14" spans="1:6" x14ac:dyDescent="0.25">
      <c r="A14" t="s">
        <v>14</v>
      </c>
      <c r="B14" s="2">
        <v>373.71078431372501</v>
      </c>
      <c r="C14" s="2">
        <v>0.41666666666666602</v>
      </c>
      <c r="D14" s="2">
        <v>1.29411764705882</v>
      </c>
      <c r="F14" s="30"/>
    </row>
    <row r="15" spans="1:6" x14ac:dyDescent="0.25">
      <c r="A15" t="s">
        <v>54</v>
      </c>
      <c r="B15" s="2">
        <v>203.947368421052</v>
      </c>
      <c r="C15" s="2">
        <v>0.19298245614035001</v>
      </c>
      <c r="D15" s="2">
        <v>0.91228070175438503</v>
      </c>
      <c r="F15" s="30"/>
    </row>
    <row r="16" spans="1:6" x14ac:dyDescent="0.25">
      <c r="A16" s="30" t="s">
        <v>105</v>
      </c>
      <c r="B16" s="4">
        <v>95.538461538461505</v>
      </c>
      <c r="C16" s="2">
        <v>0.23529411764705799</v>
      </c>
      <c r="D16" s="4">
        <v>0.60784313725490102</v>
      </c>
      <c r="F16" s="30"/>
    </row>
    <row r="17" spans="1:6" x14ac:dyDescent="0.25">
      <c r="A17" s="30"/>
      <c r="B17" s="4"/>
      <c r="C17" s="2"/>
      <c r="D17" s="4"/>
      <c r="F17" s="30"/>
    </row>
    <row r="18" spans="1:6" x14ac:dyDescent="0.25">
      <c r="A18" s="30" t="s">
        <v>91</v>
      </c>
      <c r="B18" s="2">
        <v>337.25153374233099</v>
      </c>
      <c r="C18" s="2">
        <v>0.28527607361963098</v>
      </c>
      <c r="D18" s="2">
        <v>1.1411042944785199</v>
      </c>
      <c r="F18" s="30"/>
    </row>
    <row r="19" spans="1:6" x14ac:dyDescent="0.25">
      <c r="A19" s="30" t="s">
        <v>92</v>
      </c>
      <c r="B19" s="2">
        <v>321.04037267080702</v>
      </c>
      <c r="C19" s="2">
        <v>0.43322981366459601</v>
      </c>
      <c r="D19" s="2">
        <v>1.31987577639751</v>
      </c>
      <c r="F19" s="30"/>
    </row>
    <row r="20" spans="1:6" x14ac:dyDescent="0.25">
      <c r="A20" s="30" t="s">
        <v>103</v>
      </c>
      <c r="B20" s="2">
        <v>241.05605381165901</v>
      </c>
      <c r="C20" s="4">
        <v>0.14573991031390099</v>
      </c>
      <c r="D20" s="2">
        <v>0.93049327354260003</v>
      </c>
      <c r="F20" s="30"/>
    </row>
    <row r="21" spans="1:6" x14ac:dyDescent="0.25">
      <c r="A21" s="30" t="s">
        <v>104</v>
      </c>
      <c r="B21" s="2">
        <v>230.85106382978699</v>
      </c>
      <c r="C21" s="2">
        <v>0.24113475177304899</v>
      </c>
      <c r="D21" s="2">
        <v>1.0496453900709199</v>
      </c>
      <c r="F21" s="30"/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问题数及回答率</vt:lpstr>
      <vt:lpstr>处理时间</vt:lpstr>
      <vt:lpstr>Sheet1</vt:lpstr>
      <vt:lpstr>Sheet2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ChenTingting</cp:lastModifiedBy>
  <dcterms:created xsi:type="dcterms:W3CDTF">2021-11-25T07:34:00Z</dcterms:created>
  <dcterms:modified xsi:type="dcterms:W3CDTF">2022-01-07T03:00:10Z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F3825594A32F4F28BA3255DE36E159F0</vt:lpwstr>
  </property>
  <property fmtid="{D5CDD505-2E9C-101B-9397-08002B2CF9AE}" pid="3" name="KSOProductBuildVer">
    <vt:lpwstr>2052-11.1.0.11194</vt:lpwstr>
  </property>
</Properties>
</file>